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ến ngoại sinh" sheetId="1" r:id="rId4"/>
    <sheet state="visible" name="biến nội sinh" sheetId="2" r:id="rId5"/>
    <sheet state="visible" name="BIỂU ĐỒ" sheetId="3" r:id="rId6"/>
    <sheet state="visible" name="TKMTVariable_x0009_Obs_x0009_Me" sheetId="4" r:id="rId7"/>
    <sheet state="visible" name="2014" sheetId="5" r:id="rId8"/>
    <sheet state="visible" name="thực trạng" sheetId="6" r:id="rId9"/>
    <sheet state="visible" name="thị trường" sheetId="7" r:id="rId10"/>
    <sheet state="visible" name="2005" sheetId="8" r:id="rId11"/>
    <sheet state="visible" name="Insurance_IS" sheetId="9" r:id="rId12"/>
    <sheet state="visible" name="Insurance_BS (3)" sheetId="10" r:id="rId13"/>
    <sheet state="visible" name="Insurance_BS (2)" sheetId="11" r:id="rId14"/>
    <sheet state="visible" name="Insurance_CF_Direct" sheetId="12" r:id="rId15"/>
    <sheet state="visible" name="Insurance_CF_Indirect" sheetId="13" r:id="rId16"/>
  </sheets>
  <definedNames>
    <definedName localSheetId="3" name="_2et92p0">'TKMTVariable	Obs	Mean	Std. Dev.'!$A$7</definedName>
    <definedName hidden="1" localSheetId="1" name="_xlnm._FilterDatabase">'biến nội sinh'!$A$2:$AC$206</definedName>
    <definedName hidden="1" localSheetId="4" name="_xlnm._FilterDatabase">'2014'!$A$1:$P$124</definedName>
    <definedName hidden="1" localSheetId="7" name="_xlnm._FilterDatabase">'2005'!$A$1:$K$1</definedName>
  </definedNames>
  <calcPr/>
  <extLst>
    <ext uri="GoogleSheetsCustomDataVersion2">
      <go:sheetsCustomData xmlns:go="http://customooxmlschemas.google.com/" r:id="rId17" roundtripDataChecksum="Fntoy4e2UyuTm8K48uKmskQR6nZtP76M595vQ2JKsn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57">
      <text>
        <t xml:space="preserve">======
ID#AAABH3MP2ro
Nguyen Thi Quynh Trang    (2024-03-16 09:46:19)
https://bshc.com.vn/wp-content/uploads/2020/05/Bao-cao-tai-chinh-hop-nhat-nam-2011-%E2%80%93-da-kiem-toan-doc-lap.pdf</t>
      </text>
    </comment>
    <comment authorId="0" ref="AB73">
      <text>
        <t xml:space="preserve">======
ID#AAABH3MP2rk
Computer    (2024-03-16 09:46:19)
tính theo 2013 thì khác</t>
      </text>
    </comment>
    <comment authorId="0" ref="Z2">
      <text>
        <t xml:space="preserve">======
ID#AAABH3MP2rg
ASUS    (2024-03-16 09:46:19)
12,5% của tổng phí bảo hiểm gốc và phí nhận tái bảo hiểm tại thời điểm tính biên khả năng thanh toán.</t>
      </text>
    </comment>
    <comment authorId="0" ref="Y2">
      <text>
        <t xml:space="preserve">======
ID#AAABH3MP2rc
ASUS    (2024-03-16 09:46:19)
25% tổng phí bảo hiểm thực giữ lại tại thời điểm tính biên khả năng thanh toán;</t>
      </text>
    </comment>
    <comment authorId="0" ref="U2">
      <text>
        <t xml:space="preserve">======
ID#AAABH3MP2rY
Computer    (2024-03-16 09:46:19)
Trong bảng Kết quả hoạt động kinh doanh, thuộc phần Doanh thu phí bảo hiểm, cẩn thận không nhầm nhé!</t>
      </text>
    </comment>
    <comment authorId="0" ref="W78">
      <text>
        <t xml:space="preserve">======
ID#AAABH3MP2rU
tc={54A683E2-25A7-49C7-B91A-EC8E9BB30532}    (2024-03-16 09:46:19)
[Threaded comment]
Your version of Excel allows you to read this threaded comment; however, any edits to it will get removed if the file is opened in a newer version of Excel. Learn more: https://go.microsoft.com/fwlink/?linkid=870924
Comment:
    Để số âm nhé vì biểu thức tính giữ lại t để dấu +</t>
      </text>
    </comment>
    <comment authorId="0" ref="V171">
      <text>
        <t xml:space="preserve">======
ID#AAABH3MP2rQ
tc={37E14016-2395-48C9-8EC8-CB58A45FFD51}    (2024-03-16 09:46:19)
[Threaded comment]
Your version of Excel allows you to read this threaded comment; however, any edits to it will get removed if the file is opened in a newer version of Excel. Learn more: https://go.microsoft.com/fwlink/?linkid=870924
Comment:
    @Nguyen Thi Quynh Trang ơi năm này k có tái hả m</t>
      </text>
    </comment>
  </commentList>
  <extLst>
    <ext uri="GoogleSheetsCustomDataVersion2">
      <go:sheetsCustomData xmlns:go="http://customooxmlschemas.google.com/" r:id="rId1" roundtripDataSignature="AMtx7mipfPZAfYZ1U+BR5PN2SZvK4/yVKg=="/>
    </ext>
  </extLst>
</comments>
</file>

<file path=xl/sharedStrings.xml><?xml version="1.0" encoding="utf-8"?>
<sst xmlns="http://schemas.openxmlformats.org/spreadsheetml/2006/main" count="2596" uniqueCount="798">
  <si>
    <t>Năm</t>
  </si>
  <si>
    <t>GDP</t>
  </si>
  <si>
    <t>NUM</t>
  </si>
  <si>
    <t>mấy cái này đều là biến độc lập, mỗi model thử một cái :))))</t>
  </si>
  <si>
    <t>Obs. No</t>
  </si>
  <si>
    <t>STT</t>
  </si>
  <si>
    <t xml:space="preserve">Tên </t>
  </si>
  <si>
    <t>Ticker</t>
  </si>
  <si>
    <t>YearReport</t>
  </si>
  <si>
    <t>Log SM</t>
  </si>
  <si>
    <t>SR dùng 12.5% (SR1)</t>
  </si>
  <si>
    <t>sr (dùng max) SR2</t>
  </si>
  <si>
    <t>Solvency Margin (SM)</t>
  </si>
  <si>
    <t>ln(tổng tài sản)</t>
  </si>
  <si>
    <t>ROA</t>
  </si>
  <si>
    <t>Liquidity (Quick Ratio)</t>
  </si>
  <si>
    <t>Leverage</t>
  </si>
  <si>
    <t>Premium Growth</t>
  </si>
  <si>
    <t>TÀI SẢN NGẮN HẠN (F9_1)</t>
  </si>
  <si>
    <t>Tồn kho</t>
  </si>
  <si>
    <t>Lợi nhuận sau thuế</t>
  </si>
  <si>
    <t>Tổng tài sản</t>
  </si>
  <si>
    <t>Nợ ngắn hạn (F9_55)</t>
  </si>
  <si>
    <t>Vốn chủ sở hữu 
(Equity Capital)</t>
  </si>
  <si>
    <t>Doanh thu phí bảo hiểm gốc</t>
  </si>
  <si>
    <t xml:space="preserve">Doanh thu phí nhận tái bảo hiểm </t>
  </si>
  <si>
    <t>Phí nhượng tái</t>
  </si>
  <si>
    <t>Phí giữ lại</t>
  </si>
  <si>
    <t>1- Required Solvency Margin (RSM)</t>
  </si>
  <si>
    <t>2-Required Solvency Margin (RSM)</t>
  </si>
  <si>
    <t>Required Solvency Margin (RSM)</t>
  </si>
  <si>
    <t>Net Written Premium</t>
  </si>
  <si>
    <t>xem thử hiệu</t>
  </si>
  <si>
    <t>NOTE</t>
  </si>
  <si>
    <t>Vẽ biểu đồ</t>
  </si>
  <si>
    <t>abic</t>
  </si>
  <si>
    <t>ABI</t>
  </si>
  <si>
    <t>LSM</t>
  </si>
  <si>
    <t>Growth</t>
  </si>
  <si>
    <t>của BIDV</t>
  </si>
  <si>
    <t>BIC</t>
  </si>
  <si>
    <t>Bảo Long</t>
  </si>
  <si>
    <t>BLI</t>
  </si>
  <si>
    <t xml:space="preserve">Bao Minh </t>
  </si>
  <si>
    <t>BMI</t>
  </si>
  <si>
    <t>quan doi</t>
  </si>
  <si>
    <t>MIG</t>
  </si>
  <si>
    <t>petrolimex</t>
  </si>
  <si>
    <t>PGI</t>
  </si>
  <si>
    <t>bưu điện</t>
  </si>
  <si>
    <t>PTI</t>
  </si>
  <si>
    <t>dầu khí</t>
  </si>
  <si>
    <t>PVI</t>
  </si>
  <si>
    <t>viễn đông</t>
  </si>
  <si>
    <t>VASS</t>
  </si>
  <si>
    <t>hùng vương</t>
  </si>
  <si>
    <t xml:space="preserve">BHV </t>
  </si>
  <si>
    <t> Tokio Marine</t>
  </si>
  <si>
    <t>BVTM</t>
  </si>
  <si>
    <t xml:space="preserve">Hàng không </t>
  </si>
  <si>
    <t>AIC</t>
  </si>
  <si>
    <t>gộp thành doanh thu thuần hoạt động kinh doanh bảo hiểm</t>
  </si>
  <si>
    <t>sài gòn - hà nội</t>
  </si>
  <si>
    <t>BSH</t>
  </si>
  <si>
    <t xml:space="preserve">toàn cầu </t>
  </si>
  <si>
    <t xml:space="preserve">GIC </t>
  </si>
  <si>
    <t>Bhiem AAA</t>
  </si>
  <si>
    <t>AAAA</t>
  </si>
  <si>
    <t>Bảo hiểm Vietin</t>
  </si>
  <si>
    <t xml:space="preserve">VBI </t>
  </si>
  <si>
    <t xml:space="preserve">phi nhân thọ MSIG Việt Nam </t>
  </si>
  <si>
    <t>MSIG</t>
  </si>
  <si>
    <t>AIG</t>
  </si>
  <si>
    <t xml:space="preserve">bao viet </t>
  </si>
  <si>
    <t>BVH</t>
  </si>
  <si>
    <t>Variable</t>
  </si>
  <si>
    <t>Obs</t>
  </si>
  <si>
    <t>Mean</t>
  </si>
  <si>
    <t>Std. Dev.</t>
  </si>
  <si>
    <t>Min</t>
  </si>
  <si>
    <t>Max</t>
  </si>
  <si>
    <t>SIZE</t>
  </si>
  <si>
    <t>LIQ</t>
  </si>
  <si>
    <t>LEV</t>
  </si>
  <si>
    <t>GWP</t>
  </si>
  <si>
    <t>SR1</t>
  </si>
  <si>
    <t>SR2</t>
  </si>
  <si>
    <t>ln(SM)</t>
  </si>
  <si>
    <t>SM</t>
  </si>
  <si>
    <t>PRG</t>
  </si>
  <si>
    <t>Year</t>
  </si>
  <si>
    <t>Tỉ lệ biên khả năng thanh toán</t>
  </si>
  <si>
    <t>doanh nghiệp phi</t>
  </si>
  <si>
    <t>doanh thu phí bảo hiểm phi (tỷ)</t>
  </si>
  <si>
    <t>tổng</t>
  </si>
  <si>
    <t>% phi trong doanh thu</t>
  </si>
  <si>
    <t>tốc độ tăng trưởng, phi %</t>
  </si>
  <si>
    <t>tốc độ tăng trường, tổng</t>
  </si>
  <si>
    <t>quy mô thị trường (doanh thu phsi + doanh thu đầu tư)</t>
  </si>
  <si>
    <t>% đóng góp vào GDP, phi</t>
  </si>
  <si>
    <t>% đóng góp vào GDP, tổng</t>
  </si>
  <si>
    <t>thị phần doanh nghiệp trong nước, phi %</t>
  </si>
  <si>
    <t>thị phần doanh nghiệp trong nước, tổng</t>
  </si>
  <si>
    <t>doanh nghiệp có vốn đầu tư nước ngoài, phi</t>
  </si>
  <si>
    <t>doanh nghiệp có vốn đầu tư nước ngoài, tổng</t>
  </si>
  <si>
    <t>dự phòng nghiệp vụ (từ O -&gt; S đều là của riêng phi (tỷ)</t>
  </si>
  <si>
    <t>tốc độ tăng trưởng: xe cơ giới (phí theo nghiệp vụ)</t>
  </si>
  <si>
    <t>tốc độ tăng trưởng: hàng không</t>
  </si>
  <si>
    <t>cơ cấu doanh thu phí gốc theo nghiệp vụ</t>
  </si>
  <si>
    <t>bồi thường bảo hiểm gốc (tỷ)</t>
  </si>
  <si>
    <t>đại lý bảo hiểm gốc (tổng cá nhân + tổ chức)</t>
  </si>
  <si>
    <t>đại lý phi</t>
  </si>
  <si>
    <t>đại lý phi/ tổng đại lý</t>
  </si>
  <si>
    <t>tổng phí bảo hiểm gốc (tỷ hết)</t>
  </si>
  <si>
    <t>tổng phí bảo hiểm giữ lại</t>
  </si>
  <si>
    <t>phí nhận tái</t>
  </si>
  <si>
    <t>tồng phí bảo hiểm gốc, phi</t>
  </si>
  <si>
    <t>phí giữ lại, phi</t>
  </si>
  <si>
    <t>phí nhận tái từ thị trường nước ngài, phi</t>
  </si>
  <si>
    <t>hoạt động trung gian bảo hiểm</t>
  </si>
  <si>
    <t>tổng dự phòng nghiệp vụ</t>
  </si>
  <si>
    <t>tổng tài sản (tỷ đồng)</t>
  </si>
  <si>
    <t>đầu tư trở lại nền kinh tế (tỷ)</t>
  </si>
  <si>
    <t>đóng góp vào ổn định kinh tế xã hội (tỷ)</t>
  </si>
  <si>
    <t xml:space="preserve">hàng không: 38.77%, nông nghiệp tăng  32,67% </t>
  </si>
  <si>
    <t>bảo hiểm tín dụng và rủi ro tài chính giảm 11.2%</t>
  </si>
  <si>
    <t>bảo hiểm sức khỏe: 32.05%, bảo hiểm bảo lãnh 0.05%</t>
  </si>
  <si>
    <t>tín dụng và tài chính: 26.49%</t>
  </si>
  <si>
    <t>hàng không giảm 13.17%</t>
  </si>
  <si>
    <t>5,37</t>
  </si>
  <si>
    <t>39,79</t>
  </si>
  <si>
    <t>cơ giới: 29.13, rủi ro tài chính và nông nghiệp: 0.34%</t>
  </si>
  <si>
    <t>130 ngìn</t>
  </si>
  <si>
    <t>35 nghìn</t>
  </si>
  <si>
    <t>chiếm 16,41% tổng phí phi</t>
  </si>
  <si>
    <t>LengthReport</t>
  </si>
  <si>
    <t>F9_92</t>
  </si>
  <si>
    <t>F9_93</t>
  </si>
  <si>
    <t>F9_99</t>
  </si>
  <si>
    <t>F9_94</t>
  </si>
  <si>
    <t>F9_95</t>
  </si>
  <si>
    <t>F9_96</t>
  </si>
  <si>
    <t>F9_97</t>
  </si>
  <si>
    <t>F9_98</t>
  </si>
  <si>
    <t>F9_100</t>
  </si>
  <si>
    <t>F9_101</t>
  </si>
  <si>
    <t>F9_102</t>
  </si>
  <si>
    <t>F9_103</t>
  </si>
  <si>
    <t>F9_104</t>
  </si>
  <si>
    <t>F9_105</t>
  </si>
  <si>
    <t>F9_106</t>
  </si>
  <si>
    <t>F9_107</t>
  </si>
  <si>
    <t>F9_108</t>
  </si>
  <si>
    <t>F9_109</t>
  </si>
  <si>
    <t>F9_110</t>
  </si>
  <si>
    <t>F9_111</t>
  </si>
  <si>
    <t>F9_112</t>
  </si>
  <si>
    <t>F9_113</t>
  </si>
  <si>
    <t>F9_114</t>
  </si>
  <si>
    <t>F9_115</t>
  </si>
  <si>
    <t>F9_116</t>
  </si>
  <si>
    <t>F9_117</t>
  </si>
  <si>
    <t>F9_118</t>
  </si>
  <si>
    <t>F9_119</t>
  </si>
  <si>
    <t>F9_120</t>
  </si>
  <si>
    <t>F9_121</t>
  </si>
  <si>
    <t>F9_122</t>
  </si>
  <si>
    <t>F9_123</t>
  </si>
  <si>
    <t>F9_124</t>
  </si>
  <si>
    <t>F9_125</t>
  </si>
  <si>
    <t>F9_125b</t>
  </si>
  <si>
    <t>F9_126</t>
  </si>
  <si>
    <t>F9_127</t>
  </si>
  <si>
    <t>F9_128</t>
  </si>
  <si>
    <t>F9_129</t>
  </si>
  <si>
    <t>F9_130</t>
  </si>
  <si>
    <t>F9_131</t>
  </si>
  <si>
    <t>F9_132</t>
  </si>
  <si>
    <t>F9_133</t>
  </si>
  <si>
    <t>F9_134</t>
  </si>
  <si>
    <t>F9_135</t>
  </si>
  <si>
    <t>F9_136</t>
  </si>
  <si>
    <t>F9_137</t>
  </si>
  <si>
    <t>F9_138</t>
  </si>
  <si>
    <t>F9_139</t>
  </si>
  <si>
    <t>F9_140</t>
  </si>
  <si>
    <t>F9_141</t>
  </si>
  <si>
    <t>F9_142</t>
  </si>
  <si>
    <t>F9_143</t>
  </si>
  <si>
    <t>F9_144</t>
  </si>
  <si>
    <t>F9_145</t>
  </si>
  <si>
    <t>F9_146</t>
  </si>
  <si>
    <t>F9_147</t>
  </si>
  <si>
    <t>F9_148</t>
  </si>
  <si>
    <t>F9_149</t>
  </si>
  <si>
    <t>F9_150</t>
  </si>
  <si>
    <t>F9_151</t>
  </si>
  <si>
    <t>F9_152</t>
  </si>
  <si>
    <t>F9_153</t>
  </si>
  <si>
    <t>F9_154</t>
  </si>
  <si>
    <t>F9_155</t>
  </si>
  <si>
    <t>UpdateReport</t>
  </si>
  <si>
    <t>StartDate</t>
  </si>
  <si>
    <t>EndingDate</t>
  </si>
  <si>
    <t>Length</t>
  </si>
  <si>
    <t>Resource</t>
  </si>
  <si>
    <t>Comments</t>
  </si>
  <si>
    <t>Version</t>
  </si>
  <si>
    <t>Puplished</t>
  </si>
  <si>
    <t xml:space="preserve">Thu phí bảo hiểm </t>
  </si>
  <si>
    <t xml:space="preserve">Thu phí nhận tái bảo hiểm </t>
  </si>
  <si>
    <t>Tăng do dự phòng phí chưa được hưởng và dự phòng toán học</t>
  </si>
  <si>
    <t>Các khoản giảm trừ doanh thu (Phí nhượng tái bảo hiểm)</t>
  </si>
  <si>
    <t xml:space="preserve">Chuyển phí nhượng tái bảo hiểm </t>
  </si>
  <si>
    <t>Giảm phí</t>
  </si>
  <si>
    <t>Hoàn phí</t>
  </si>
  <si>
    <t>Các khoản giảm trừ khác</t>
  </si>
  <si>
    <t>Thu hoa hồng nhượng tái bảo hiểm</t>
  </si>
  <si>
    <t xml:space="preserve">Thu nhập khác hoạt động kinh doanh bảo hiểm </t>
  </si>
  <si>
    <t xml:space="preserve">Thu khác nhận tái bảo hiểm </t>
  </si>
  <si>
    <t>Thu khác nhượng tái bảo hiểm</t>
  </si>
  <si>
    <t>Thu hoạt động khác</t>
  </si>
  <si>
    <t xml:space="preserve">Doanh thu thuần từ hoạt động kinh doanh bảo hiểm </t>
  </si>
  <si>
    <t xml:space="preserve">Chi bồi thường bảo hiểm gốc và chi trả đáo hạn </t>
  </si>
  <si>
    <t xml:space="preserve">Chi bồi thường nhận tái bảo hiểm </t>
  </si>
  <si>
    <t xml:space="preserve">Các khoản giảm trừ chi phí </t>
  </si>
  <si>
    <t>Thu bồi thường nhượng tái bảo hiểm</t>
  </si>
  <si>
    <t>Thu đòi người thứ ba</t>
  </si>
  <si>
    <t>Thu xử lý hàng bồi thường 100%</t>
  </si>
  <si>
    <t>Bồi thường thuộc trách nhiệm giữ lại</t>
  </si>
  <si>
    <t>Chi bồi thường tư quỹ dao động lớn</t>
  </si>
  <si>
    <t>Tăng /(giảm) dự phòng bồi thường</t>
  </si>
  <si>
    <t>Trích dự phòng dao động lớn</t>
  </si>
  <si>
    <t xml:space="preserve">Chi khác hoạt động kinh doanh bảo hiểm </t>
  </si>
  <si>
    <t>Chi khác hoạt động bảo hiểm gốc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</si>
  <si>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</si>
  <si>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</si>
  <si>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</si>
  <si>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</si>
  <si>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 , chi đánh giá rủi ro đối tượng được bảo hiểm, chi khác</t>
  </si>
  <si>
    <t>Chi khác</t>
  </si>
  <si>
    <t xml:space="preserve">Chi khác nhận tái bảo hiểm khác </t>
  </si>
  <si>
    <t>Chi nhượng tái bảo hiểm</t>
  </si>
  <si>
    <t>Chi phí trực tiếp kinh doanh hoạt động khác</t>
  </si>
  <si>
    <t>Tổng chi trực tiếp hoạt động kinh doanh bảo hiểm</t>
  </si>
  <si>
    <t>Lợi nhuận gộp hoạt động kinh doanh bảo hiểm</t>
  </si>
  <si>
    <t xml:space="preserve">Thu nhập từ hoạt động ngân hàng </t>
  </si>
  <si>
    <t>Chi phí của hoạt động ngân hàng</t>
  </si>
  <si>
    <t>Thu nhập thuần từ hoạt động ngân hàng</t>
  </si>
  <si>
    <t xml:space="preserve">Thu nhập từ hoạt động khác </t>
  </si>
  <si>
    <t>Chi phí hoạt động khác</t>
  </si>
  <si>
    <t>Thu nhập thuần từ các hoạt động khác</t>
  </si>
  <si>
    <t xml:space="preserve">Chi phí bán hàng </t>
  </si>
  <si>
    <t>Chi phí quản lý doanh nghiệp</t>
  </si>
  <si>
    <t xml:space="preserve">Chi phí quản lý doanh nghiệp liên quan trực tiếp đến hoạt động bảo hiểm </t>
  </si>
  <si>
    <t>Chi phí quản lý liên quan trực tiếp đến hoạt động ngân hàng</t>
  </si>
  <si>
    <t>Chi phí quản lý doanh nghiệp liên quan đến các lĩnh vực khác</t>
  </si>
  <si>
    <t xml:space="preserve">Lợi nhuận thuần hoạt động kinh doanh bảo hiểm </t>
  </si>
  <si>
    <t>Lợi nhuận thuần hoạt đông ngân hàng</t>
  </si>
  <si>
    <t>Lợi nhuận thuần từ các hoạt động khác</t>
  </si>
  <si>
    <t>Doanh thu hoạt động tài chính</t>
  </si>
  <si>
    <t>Chi phí hoạt động tài chính</t>
  </si>
  <si>
    <t xml:space="preserve"> Lợi nhuận hoạt động tài chính</t>
  </si>
  <si>
    <t>Thu nhập hoạt động khác</t>
  </si>
  <si>
    <t>Lợi nhuận hoạt động khác</t>
  </si>
  <si>
    <t>Phần lợi nhuận từ đầu tư vào công ty liên kết, liên doanh</t>
  </si>
  <si>
    <t>Tổng lợi nhuận kế toán trước thuế</t>
  </si>
  <si>
    <t>Dự phòng đảm bảo cân đối</t>
  </si>
  <si>
    <t>Chi phí thuế thu nhập doanh nghiệp trong năm</t>
  </si>
  <si>
    <t>Lợi nhuận sau thuế thu nhập doanh nghiệp</t>
  </si>
  <si>
    <t>Lợi ích của cổ đông thiểu số</t>
  </si>
  <si>
    <t xml:space="preserve">Lợi nhuận sau thuế của chủ sở hữu, tập đoàn </t>
  </si>
  <si>
    <t>Lãi cơ bản trên mỗi cổ phiếu</t>
  </si>
  <si>
    <t>Upcom - BCTC KT/2017</t>
  </si>
  <si>
    <t>UPCOM_BCTC KT/2016</t>
  </si>
  <si>
    <t>Upcom - BCTC 2015</t>
  </si>
  <si>
    <t>UPCOM_2014</t>
  </si>
  <si>
    <t>HNX_BCTC 2014</t>
  </si>
  <si>
    <t xml:space="preserve">nhập số đầu kì </t>
  </si>
  <si>
    <t>UPCOM- BCTC 2012</t>
  </si>
  <si>
    <t>WEB_BCTC KT 2011</t>
  </si>
  <si>
    <t>UPCOM_BCTC 2010</t>
  </si>
  <si>
    <t>HNX-BCTC năm 2009</t>
  </si>
  <si>
    <t>web- bcct 2008</t>
  </si>
  <si>
    <t>UPCOM- BCTC 2008</t>
  </si>
  <si>
    <t>HOSE BCTC Q4/2017</t>
  </si>
  <si>
    <t>HOSE BCTC KT 2016</t>
  </si>
  <si>
    <t>HOSE BCTC KT/2015</t>
  </si>
  <si>
    <t>HSX_ BCTC KT 2014</t>
  </si>
  <si>
    <t>WEB- BCTC HN KT 2013</t>
  </si>
  <si>
    <t>WEB_BCTC NĂM 2012</t>
  </si>
  <si>
    <t>HOSE_BCTC  2011</t>
  </si>
  <si>
    <t>WEB_BCTC 2010</t>
  </si>
  <si>
    <t>WEB_BCTC 2009</t>
  </si>
  <si>
    <t>WEB_BCTC 2008</t>
  </si>
  <si>
    <t>WEB_BCTC 2006</t>
  </si>
  <si>
    <t>Upcom - BCTC KT/2016</t>
  </si>
  <si>
    <t>OTC - BCTC KT/2015</t>
  </si>
  <si>
    <t>OTC_ 2014_ TT</t>
  </si>
  <si>
    <t>WEB- BCTC TOM TAT 2013</t>
  </si>
  <si>
    <t>WEB - BCTC KT 2012</t>
  </si>
  <si>
    <t>Upcom - BCTC 2012 KT</t>
  </si>
  <si>
    <t>Upcom - BCTC KT/2010</t>
  </si>
  <si>
    <t>WEB_BCTC NĂM 2010</t>
  </si>
  <si>
    <t>HOSE BCTC KT2017</t>
  </si>
  <si>
    <t>HSX- BCTC 2016</t>
  </si>
  <si>
    <t>HSX_ BCTC 2015</t>
  </si>
  <si>
    <t>HSX_ BCTC  2014</t>
  </si>
  <si>
    <t>HOSE_ BCTC 2013</t>
  </si>
  <si>
    <t>HOSE - BCTC KT 2012</t>
  </si>
  <si>
    <t>HOSE_BCTC KT 2011</t>
  </si>
  <si>
    <t>HOSE_ BCTC /2010</t>
  </si>
  <si>
    <t>HOSE_ BCTC cả năm 09</t>
  </si>
  <si>
    <t>HOSE_ BCTC Cả năm 08</t>
  </si>
  <si>
    <t>HOSE_ BCTC Cả năm 06</t>
  </si>
  <si>
    <t>FPTS_BCTC 06 dã KT</t>
  </si>
  <si>
    <t>HOSE - BCTC  2017</t>
  </si>
  <si>
    <t>hsx- bctc 2016</t>
  </si>
  <si>
    <t>HOSE - BCTC KT 2013</t>
  </si>
  <si>
    <t>SSC _BCTC NĂM 2011</t>
  </si>
  <si>
    <t>HOSE_BCTC 2010</t>
  </si>
  <si>
    <t>HOSE_ BCTC Cả năm 09</t>
  </si>
  <si>
    <t>BVHL</t>
  </si>
  <si>
    <t>OTC BCTC KT 2015</t>
  </si>
  <si>
    <t>UPCOM BCTC KT/2017</t>
  </si>
  <si>
    <t>OTC BCTC KT/2016</t>
  </si>
  <si>
    <t>OTC BCTC KT/2015</t>
  </si>
  <si>
    <t>OTC 2014 KT</t>
  </si>
  <si>
    <t>OTC_ 2013 KT</t>
  </si>
  <si>
    <t>WEB - BCTN 2012</t>
  </si>
  <si>
    <t>OTC BCTC KT 2011</t>
  </si>
  <si>
    <t>OTC BCTC KT 2010</t>
  </si>
  <si>
    <t>OTC BCTC KT 2009</t>
  </si>
  <si>
    <t>HOSE - BCTC KT/2017</t>
  </si>
  <si>
    <t>HOSE - BCTC KT/2016</t>
  </si>
  <si>
    <t>HOSE - BCTC KT/2015</t>
  </si>
  <si>
    <t>HOSE - BCTC KT/2014</t>
  </si>
  <si>
    <t>WEB - BCTC NĂM 2012</t>
  </si>
  <si>
    <t>HNX - BCTC KT/2017</t>
  </si>
  <si>
    <t>HNX_ BCTC KT/2016</t>
  </si>
  <si>
    <t>HNX_BCTC 2015</t>
  </si>
  <si>
    <t>HNX_ BCTC  2014</t>
  </si>
  <si>
    <t>WEB- BCTC 2012</t>
  </si>
  <si>
    <t>WEB- BCTC NĂM 2011</t>
  </si>
  <si>
    <t>HNX -BCTC năm 2010</t>
  </si>
  <si>
    <t>HNX-BCTC năm 2010</t>
  </si>
  <si>
    <t>HNX-BCTC năm 2007</t>
  </si>
  <si>
    <t>HNX-BCTC năm 2006</t>
  </si>
  <si>
    <t>HNX-BCTC năm 2005</t>
  </si>
  <si>
    <t>HNX - BCTC 2017</t>
  </si>
  <si>
    <t>HNX - BCTC Q4 2016</t>
  </si>
  <si>
    <t>HNX - BCTC 2015</t>
  </si>
  <si>
    <t>HNX - BCTC Q4/2013</t>
  </si>
  <si>
    <t>HNX - BCTC NĂM 2012</t>
  </si>
  <si>
    <t>HNX- BCTC NĂM 2011</t>
  </si>
  <si>
    <t>HNX-BCTC NĂM 2010</t>
  </si>
  <si>
    <t>HNX_ BCTC cả năm 09</t>
  </si>
  <si>
    <t>HNX_ BCTC Cả năm 07</t>
  </si>
  <si>
    <t>HNX_BCTC cả năm 07</t>
  </si>
  <si>
    <t>BCTC 2005</t>
  </si>
  <si>
    <t>OTC - BCTC KT/2017</t>
  </si>
  <si>
    <t>OTC - BCTC KT/2016</t>
  </si>
  <si>
    <t>WEB - BCTC 2011</t>
  </si>
  <si>
    <t>WEB - BCTC 2010</t>
  </si>
  <si>
    <t>WEB - BCTC 2009</t>
  </si>
  <si>
    <t>WEB - BCTC 2008</t>
  </si>
  <si>
    <t>VNAI</t>
  </si>
  <si>
    <t>OTC - BCTC  2017</t>
  </si>
  <si>
    <t>OTC - BCTC 2016</t>
  </si>
  <si>
    <t>OTC - BCTC KT/2014</t>
  </si>
  <si>
    <t>OTC- BCTC KT 2013</t>
  </si>
  <si>
    <t>OTC_BCTC KT 2011</t>
  </si>
  <si>
    <t>OTC - BCTC 2009</t>
  </si>
  <si>
    <t>OTC - BCTC 2008</t>
  </si>
  <si>
    <t>VNR</t>
  </si>
  <si>
    <t>HNX- BCTC 2017</t>
  </si>
  <si>
    <t>HNX- BCTC 2016</t>
  </si>
  <si>
    <t>HNX_ BCTC 2015</t>
  </si>
  <si>
    <t>hnx_ bctc  2014</t>
  </si>
  <si>
    <t>HNX_ BCTC  2013</t>
  </si>
  <si>
    <t>WEB- BCTC NĂM 2012</t>
  </si>
  <si>
    <t>WEB  - BCTC NĂM 2011</t>
  </si>
  <si>
    <t>SSC-BCTC năm 2010</t>
  </si>
  <si>
    <t>HNX_ BCTC Cả năm 09</t>
  </si>
  <si>
    <t>HNX_ BCTC cả năm 07</t>
  </si>
  <si>
    <t>BCTC 2006 KT</t>
  </si>
  <si>
    <t>F9_53</t>
  </si>
  <si>
    <t>F9_78</t>
  </si>
  <si>
    <t>F9_1</t>
  </si>
  <si>
    <t>F9_2</t>
  </si>
  <si>
    <t>F9_3</t>
  </si>
  <si>
    <t>F9_4</t>
  </si>
  <si>
    <t>F9_5</t>
  </si>
  <si>
    <t>F9_6</t>
  </si>
  <si>
    <t>F9_7</t>
  </si>
  <si>
    <t>F9_8</t>
  </si>
  <si>
    <t>F9_9</t>
  </si>
  <si>
    <t>F9_10</t>
  </si>
  <si>
    <t>F9_11</t>
  </si>
  <si>
    <t>F9_12</t>
  </si>
  <si>
    <t>F9_13</t>
  </si>
  <si>
    <t>F9_14</t>
  </si>
  <si>
    <t>F9_15</t>
  </si>
  <si>
    <t>F9_16</t>
  </si>
  <si>
    <t>F9_17</t>
  </si>
  <si>
    <t>F9_18</t>
  </si>
  <si>
    <t>F9_19</t>
  </si>
  <si>
    <t>F9_20</t>
  </si>
  <si>
    <t>F9_21</t>
  </si>
  <si>
    <t>F9_22</t>
  </si>
  <si>
    <t>F9_23</t>
  </si>
  <si>
    <t>F9_24</t>
  </si>
  <si>
    <t>F9_25</t>
  </si>
  <si>
    <t>F9_26</t>
  </si>
  <si>
    <t>F9_27</t>
  </si>
  <si>
    <t>F9_28</t>
  </si>
  <si>
    <t>F9_29</t>
  </si>
  <si>
    <t>F9_30</t>
  </si>
  <si>
    <t>F9_31</t>
  </si>
  <si>
    <t>F9_32</t>
  </si>
  <si>
    <t>F9_33</t>
  </si>
  <si>
    <t>F9_34</t>
  </si>
  <si>
    <t>F9_35</t>
  </si>
  <si>
    <t>F9_36</t>
  </si>
  <si>
    <t>F9_37</t>
  </si>
  <si>
    <t>F9_38</t>
  </si>
  <si>
    <t>F9_39</t>
  </si>
  <si>
    <t>F9_40</t>
  </si>
  <si>
    <t>F9_41</t>
  </si>
  <si>
    <t>F9_42</t>
  </si>
  <si>
    <t>F9_43</t>
  </si>
  <si>
    <t>F9_44</t>
  </si>
  <si>
    <t>F9_45</t>
  </si>
  <si>
    <t>F9_46</t>
  </si>
  <si>
    <t>F9_47</t>
  </si>
  <si>
    <t>F9_48</t>
  </si>
  <si>
    <t>F9_49</t>
  </si>
  <si>
    <t>F9_50</t>
  </si>
  <si>
    <t>F9_51</t>
  </si>
  <si>
    <t>F9_52</t>
  </si>
  <si>
    <t>F9_54</t>
  </si>
  <si>
    <t>F9_55</t>
  </si>
  <si>
    <t>F9_56</t>
  </si>
  <si>
    <t>F9_57</t>
  </si>
  <si>
    <t>F9_58</t>
  </si>
  <si>
    <t>F9_59</t>
  </si>
  <si>
    <t>F9_60</t>
  </si>
  <si>
    <t>F9_61</t>
  </si>
  <si>
    <t>F9_62</t>
  </si>
  <si>
    <t>F9_89b</t>
  </si>
  <si>
    <t>F9_63</t>
  </si>
  <si>
    <t>F9_64</t>
  </si>
  <si>
    <t>F9_65</t>
  </si>
  <si>
    <t>F9_66</t>
  </si>
  <si>
    <t>F9_67</t>
  </si>
  <si>
    <t>F9_68</t>
  </si>
  <si>
    <t>F9_69</t>
  </si>
  <si>
    <t>F9_70</t>
  </si>
  <si>
    <t>F9_71</t>
  </si>
  <si>
    <t>F9_72</t>
  </si>
  <si>
    <t>F9_73</t>
  </si>
  <si>
    <t>F9_74</t>
  </si>
  <si>
    <t>F9_75</t>
  </si>
  <si>
    <t>F9_76</t>
  </si>
  <si>
    <t>F9_77</t>
  </si>
  <si>
    <t>F9_79</t>
  </si>
  <si>
    <t>F9_80</t>
  </si>
  <si>
    <t>F9_81</t>
  </si>
  <si>
    <t>F9_82</t>
  </si>
  <si>
    <t>F9_83</t>
  </si>
  <si>
    <t>F9_84</t>
  </si>
  <si>
    <t>F9_85</t>
  </si>
  <si>
    <t>F9_86</t>
  </si>
  <si>
    <t>F9_87</t>
  </si>
  <si>
    <t>F9_88</t>
  </si>
  <si>
    <t>F9_89</t>
  </si>
  <si>
    <t>F9_90</t>
  </si>
  <si>
    <t>F9_91</t>
  </si>
  <si>
    <t>F9_Chenhlech</t>
  </si>
  <si>
    <t>F9_Chenhlech_Comments</t>
  </si>
  <si>
    <t>Audited</t>
  </si>
  <si>
    <t xml:space="preserve">TỔNG CỘNG TÀI SẢN </t>
  </si>
  <si>
    <t>Vốn chủ sở hữu</t>
  </si>
  <si>
    <t xml:space="preserve">TÀI SẢN NGẮN HẠN </t>
  </si>
  <si>
    <t xml:space="preserve">Tiền và các khoản tương đương tiền </t>
  </si>
  <si>
    <t xml:space="preserve">Tiền </t>
  </si>
  <si>
    <t xml:space="preserve">Các khoản tương đương tiền </t>
  </si>
  <si>
    <t xml:space="preserve">Các khoản đầu tư tài chính ngắn hạn </t>
  </si>
  <si>
    <t xml:space="preserve">Đầu tư ngắn hạn </t>
  </si>
  <si>
    <t xml:space="preserve">Dự phòng đầu tư ngắn hạn </t>
  </si>
  <si>
    <t xml:space="preserve">Các khoản phải thu </t>
  </si>
  <si>
    <t>Phải thu của khách hàng</t>
  </si>
  <si>
    <t xml:space="preserve">Trả trước cho người bán </t>
  </si>
  <si>
    <t>Tạm ứng</t>
  </si>
  <si>
    <t xml:space="preserve">Phải thu từ hoạt động đầu tư tài chính </t>
  </si>
  <si>
    <t xml:space="preserve">Các khoản phải thu khác </t>
  </si>
  <si>
    <t>Dự phòng các khoản phải thu khó đòi</t>
  </si>
  <si>
    <t xml:space="preserve">Hàng tồn kho </t>
  </si>
  <si>
    <t xml:space="preserve">Dự phòng giảm giá hàng tồn kho </t>
  </si>
  <si>
    <t>Tài sản ngắn hạn khác</t>
  </si>
  <si>
    <t xml:space="preserve">Chi phí trả trước ngắn hạn </t>
  </si>
  <si>
    <t xml:space="preserve">Tài sản thiếu chờ xử lý </t>
  </si>
  <si>
    <t>Thuế GTGT được khấu trừ</t>
  </si>
  <si>
    <t xml:space="preserve">Thuế và các khoản phải thu của nhà nước </t>
  </si>
  <si>
    <t xml:space="preserve">Các khoản cầm cố, ký cược, ký quỹ ngắn hạn </t>
  </si>
  <si>
    <t>CHO VAY VÀ ỨNG TRƯỚC CHO KHÁCH HÀNG</t>
  </si>
  <si>
    <t>Cho vay và ứng trước cho khách hàng</t>
  </si>
  <si>
    <t>Dự phòng rủi ro tín dụng</t>
  </si>
  <si>
    <t>TÀI SẢN DÀI HẠN</t>
  </si>
  <si>
    <t>Tài sản cố định</t>
  </si>
  <si>
    <t>Tài sản cố định hữu hình</t>
  </si>
  <si>
    <t>Nguyên giá</t>
  </si>
  <si>
    <t>Giá trị hao mòn lũy kế</t>
  </si>
  <si>
    <t>Tài sản cố định thuê tài chính</t>
  </si>
  <si>
    <t>Tài sản cố định vô hình</t>
  </si>
  <si>
    <t>Chi phí xây dựng cơ bản dơ dang</t>
  </si>
  <si>
    <t xml:space="preserve">Bất động sản đầu tư </t>
  </si>
  <si>
    <t xml:space="preserve">Các khoản đầu tư tài chính dài hạn </t>
  </si>
  <si>
    <t>Đầu tư vào công ty con</t>
  </si>
  <si>
    <t>Đầu tư vào công ty liên kết , liên doanh</t>
  </si>
  <si>
    <t>Đầu tư dài hạn khác</t>
  </si>
  <si>
    <t xml:space="preserve">Dự phòng giảm giá đầu tư tài chính dài hạn </t>
  </si>
  <si>
    <t>Tài sản dài hạn khác</t>
  </si>
  <si>
    <t>Chi phí trả trước dài hạn</t>
  </si>
  <si>
    <t>Tài sản thuế thu nhập hoãn lại</t>
  </si>
  <si>
    <t>Tài sản ký quỹ dài hạn</t>
  </si>
  <si>
    <t>NỢ PHẢI TRẢ</t>
  </si>
  <si>
    <t xml:space="preserve">Nợ ngắn hạn </t>
  </si>
  <si>
    <t xml:space="preserve">Vay và nợ ngắn hạn </t>
  </si>
  <si>
    <t>Phải trả thương mại</t>
  </si>
  <si>
    <t>Người mua trả tiền trước</t>
  </si>
  <si>
    <t xml:space="preserve">Thuế và các khoản phải nộp nhà nước </t>
  </si>
  <si>
    <t>Phải trả người lao động</t>
  </si>
  <si>
    <t>Chi phí phải trả</t>
  </si>
  <si>
    <t>Các khoản phải trả , phải nộp khác</t>
  </si>
  <si>
    <t xml:space="preserve">Quỹ khen thưởng phúc lợi </t>
  </si>
  <si>
    <t xml:space="preserve">Tiền gửi của khách hàng và các tổ chức tín dụng khác </t>
  </si>
  <si>
    <t xml:space="preserve">Tiền gửi của tổ chức tín dụng </t>
  </si>
  <si>
    <t>Tiền gửi của khách hàng</t>
  </si>
  <si>
    <t xml:space="preserve">Nợ dài hạn </t>
  </si>
  <si>
    <t xml:space="preserve">Ký quỹ , ký cược dài hạn </t>
  </si>
  <si>
    <t xml:space="preserve">Thuế thu nhập hoãn lại phải trả </t>
  </si>
  <si>
    <t xml:space="preserve">Dự phòng trợ cấp mất việc làm </t>
  </si>
  <si>
    <t>Dự phòng nghiệp vụ bảo hiểm</t>
  </si>
  <si>
    <t>Dụ phòng phí chưa được hưởng</t>
  </si>
  <si>
    <t xml:space="preserve">Dự phòng toán học </t>
  </si>
  <si>
    <t>Dự phòng bồi thường</t>
  </si>
  <si>
    <t xml:space="preserve">Dự phòng dao động lớn </t>
  </si>
  <si>
    <t xml:space="preserve">Dự phòng chia lãi </t>
  </si>
  <si>
    <t>VỐN CHỦ SỞ HỮU</t>
  </si>
  <si>
    <t xml:space="preserve">Vốn đầu tư của chủ sở hữu </t>
  </si>
  <si>
    <t>Thặng dư vốn cổ phần</t>
  </si>
  <si>
    <t xml:space="preserve">Cổ phiếu ngân quỹ </t>
  </si>
  <si>
    <t>Vốn khác</t>
  </si>
  <si>
    <t>Chênh lệch tỷ giá</t>
  </si>
  <si>
    <t>Quỹ đầu tư phát triển</t>
  </si>
  <si>
    <t>Quỹ dự phòng tài chính</t>
  </si>
  <si>
    <t>Quỹ dự trữ bắt buộc</t>
  </si>
  <si>
    <t>Lợi nhuận sau thuế chưa phân phối</t>
  </si>
  <si>
    <t>Nguồn kinh phí và quỹ khác</t>
  </si>
  <si>
    <t>Quỹ khen thưởng phúc lợi (trước 2010)</t>
  </si>
  <si>
    <t>LỢI ÍCH CỔ ĐÔNG THIỂU SỐ</t>
  </si>
  <si>
    <t>TỔNG CỘNG NGUỒN VỐN</t>
  </si>
  <si>
    <t>UPCOM_BCTC KT2017</t>
  </si>
  <si>
    <t>UPCOM_BCTC KT2016</t>
  </si>
  <si>
    <t>WEB_ BCTC KT2015</t>
  </si>
  <si>
    <t>WEB_ BCTC KT2014</t>
  </si>
  <si>
    <t>HNX_BCTC KT2013</t>
  </si>
  <si>
    <t>HOSE BCTC KT/2017</t>
  </si>
  <si>
    <t>WEB- BCTC KT 2014</t>
  </si>
  <si>
    <t>WEB- BCTC Q2 2014</t>
  </si>
  <si>
    <t>Upcom - BCTC Q4/2016</t>
  </si>
  <si>
    <t>Số liệu điều chỉnh BCTC 2015 KT</t>
  </si>
  <si>
    <t>WEB- BCTC Q2/2014 KT</t>
  </si>
  <si>
    <t>WEB - BCTC KT TT 2012</t>
  </si>
  <si>
    <t>HOSE_ BCTC  2013</t>
  </si>
  <si>
    <t>HOSE_ BCTC 2011</t>
  </si>
  <si>
    <t>trinh bay lai theo BCTC KT 2011</t>
  </si>
  <si>
    <t>HOSE_ BCTC cả năm 08</t>
  </si>
  <si>
    <t>FPTS_BCTC 06 KT</t>
  </si>
  <si>
    <t>HOSE - BCTC 2016</t>
  </si>
  <si>
    <t>HSX_BCTC KT  2014</t>
  </si>
  <si>
    <t>HOSE - BCTC KT2013</t>
  </si>
  <si>
    <t>HOSE_BCTC  KT 2011</t>
  </si>
  <si>
    <t>HOSE_BCTC cả năm 09</t>
  </si>
  <si>
    <t>WEB - BCTC 2013</t>
  </si>
  <si>
    <t>OTC BCTC KT 2008</t>
  </si>
  <si>
    <t>Trình bày lại theo số đầu kỳ 2016 KT</t>
  </si>
  <si>
    <t>Số trình bày lại trên BCTC 2015 KT</t>
  </si>
  <si>
    <t>WEB_BCTC 2007</t>
  </si>
  <si>
    <t>HNX_BCTC KT2017</t>
  </si>
  <si>
    <t>HNX_BCTC KT2016</t>
  </si>
  <si>
    <t>HNX_ BCTC KT2015</t>
  </si>
  <si>
    <t>HNX_ BCTCKT2014</t>
  </si>
  <si>
    <t xml:space="preserve">0
</t>
  </si>
  <si>
    <t>HNX -BCTC Q4/2010</t>
  </si>
  <si>
    <t>Nhap lai theo dieu chinh năm 2010</t>
  </si>
  <si>
    <t>HNX - BCTC  2017</t>
  </si>
  <si>
    <t>HNX - BCTC 2016</t>
  </si>
  <si>
    <t>HNX - BCTC KT 2014</t>
  </si>
  <si>
    <t>HNX - BCTC KT 2013</t>
  </si>
  <si>
    <t>HNX _BCTC NĂM 2012</t>
  </si>
  <si>
    <t>HNX_ BCTC cả năm  07</t>
  </si>
  <si>
    <t>BCTC 06 KT</t>
  </si>
  <si>
    <t>Nhap theo so lieu BCTC 2006</t>
  </si>
  <si>
    <t xml:space="preserve">Báo cáo tóm tắt </t>
  </si>
  <si>
    <t>báo cáo tóm tắt</t>
  </si>
  <si>
    <t>Báo cáo tóm tắt</t>
  </si>
  <si>
    <t>OTC - BCTC KT 2014</t>
  </si>
  <si>
    <t>OTC - BCTC KT 2013</t>
  </si>
  <si>
    <t>Trình bày lại theo BC kiểm toán 6 tháng 2015</t>
  </si>
  <si>
    <t>WEB_ BCTC 2013</t>
  </si>
  <si>
    <t>Trình bày lại theo BCTC 2014</t>
  </si>
  <si>
    <t>SSC -BCTC năm 2010</t>
  </si>
  <si>
    <t>F9_205</t>
  </si>
  <si>
    <t>F9_206</t>
  </si>
  <si>
    <t>F9_207</t>
  </si>
  <si>
    <t>F9_208</t>
  </si>
  <si>
    <t>F9_209</t>
  </si>
  <si>
    <t>F9_210</t>
  </si>
  <si>
    <t>F9_211</t>
  </si>
  <si>
    <t>F9_212</t>
  </si>
  <si>
    <t>F9_213</t>
  </si>
  <si>
    <t>F9_214</t>
  </si>
  <si>
    <t>F9_215</t>
  </si>
  <si>
    <t>F9_216</t>
  </si>
  <si>
    <t>F9_217</t>
  </si>
  <si>
    <t>F9_218</t>
  </si>
  <si>
    <t>F9_219</t>
  </si>
  <si>
    <t>F9_220</t>
  </si>
  <si>
    <t>F9_221</t>
  </si>
  <si>
    <t>F9_222</t>
  </si>
  <si>
    <t>F9_223</t>
  </si>
  <si>
    <t>F9_224</t>
  </si>
  <si>
    <t>F9_225</t>
  </si>
  <si>
    <t>F9_226</t>
  </si>
  <si>
    <t>F9_227</t>
  </si>
  <si>
    <t>F9_228</t>
  </si>
  <si>
    <t>F9_229</t>
  </si>
  <si>
    <t>F9_230</t>
  </si>
  <si>
    <t>F9_231</t>
  </si>
  <si>
    <t>F9_232</t>
  </si>
  <si>
    <t>F9_233</t>
  </si>
  <si>
    <t>F9_234</t>
  </si>
  <si>
    <t>F9_235</t>
  </si>
  <si>
    <t>F9_236</t>
  </si>
  <si>
    <t>F9_237</t>
  </si>
  <si>
    <t>Published</t>
  </si>
  <si>
    <t>I. LƯU CHUYỂN TIỀN TỪ HOẠT ĐỘNG KINH DOANH</t>
  </si>
  <si>
    <t>1. Tiền thu phí bảo hiểm và thu lãi</t>
  </si>
  <si>
    <t>2. Trả tiền cho người bán, người cung cấp dịch vụ</t>
  </si>
  <si>
    <t>3. Tiền chi trả cho người lao động</t>
  </si>
  <si>
    <t>4. Tiền chi trả lãi vay</t>
  </si>
  <si>
    <t>5. Tiền đã nộp thuế thu nhập doanh nghiệp</t>
  </si>
  <si>
    <t>6. Tiền thu khác từ hoạt động kinh doanh</t>
  </si>
  <si>
    <t>7. Tiền chi khác cho hoạt động kinh doanh</t>
  </si>
  <si>
    <t>Lưu chuyển tiền thuần từ hoạt động kinh doanh</t>
  </si>
  <si>
    <t>II. LƯU CHUYỂN TIỀN HOẠT ĐỘNG ĐẦU TƯ</t>
  </si>
  <si>
    <t>1. Tiền chi để mua sắm, xây dựng tài sản cố định</t>
  </si>
  <si>
    <t>2. Tiền thu từ thanh lý, nhượng bán tài sản cố định</t>
  </si>
  <si>
    <t>3. Tiền chi cho vay, mua các công cụ nợ của các đơn vị khác</t>
  </si>
  <si>
    <t>4. Tiền thu hồi cho vay, bán lại công cụ nợ các đơn vị khác</t>
  </si>
  <si>
    <t>5.Tiền chi đầu tư góp vốn vào các đơn vị khác</t>
  </si>
  <si>
    <t>6. Tiền thu hồi đầu tư góp vốn vào các đơn vị khác</t>
  </si>
  <si>
    <t>7. Tiền thu lãi cho vay, cổ tức và lợi nhuận được chia</t>
  </si>
  <si>
    <t>8. Tiền ủy thác đầu tư</t>
  </si>
  <si>
    <t>9. Tiền rút vốn ủy thác đầu tư</t>
  </si>
  <si>
    <t>Lưu chuyển tiền thuần từ hoạt động đầu tư</t>
  </si>
  <si>
    <t>III. LƯU CHUYỂN TIỀN TỪ HOẠT ĐỘNG TÀI CHÍNH</t>
  </si>
  <si>
    <t>1. Tiền thu từ phát hành cổ phiếu, nhận góp vốn của chủ sở hữu</t>
  </si>
  <si>
    <t>2. Tiền trả lãi cho chủ sở hữu, mua lại cổ phiếu</t>
  </si>
  <si>
    <t>3. Tiền thu từ vay ngắn và dài hạn</t>
  </si>
  <si>
    <t>4. Tiền trả nợ vay</t>
  </si>
  <si>
    <t>5. Tiền nợ thuê tài chính</t>
  </si>
  <si>
    <t>6. Tiền trả cổ tức</t>
  </si>
  <si>
    <t>7. Tiền trả lại các nhà đầu tư và chuyển trả Bộ tài chính về thặng dư vốn thu từ cổ phần hóa</t>
  </si>
  <si>
    <t>Lưu chuyển từ thuần từ hoạt động tài chính</t>
  </si>
  <si>
    <t>Lưu chuyển tiền thuần trong kỳ</t>
  </si>
  <si>
    <t>Tiền và các khoản tương đương tiền</t>
  </si>
  <si>
    <t>Ảnh hưởng của biến động tỷ giá</t>
  </si>
  <si>
    <t>Tiền và các khoản tương đươgn tiền cuối kỳ</t>
  </si>
  <si>
    <t>UPCOM_ BCTC KT 2015</t>
  </si>
  <si>
    <t>HNX_ BCTC KT2013</t>
  </si>
  <si>
    <t>WEB - BCTC 2012</t>
  </si>
  <si>
    <t>UPCOM_BCTC KT 2011</t>
  </si>
  <si>
    <t>HOSE - BCTC KT 2014</t>
  </si>
  <si>
    <t>giam do thay doi phuong phap hop nhat baoviet bank vao chi đau tư gop von vao cac dv khac</t>
  </si>
  <si>
    <t>HOSE  - BCTC KT 2013</t>
  </si>
  <si>
    <t>NHẬP THEO BÁO CÁO NĂM 2012</t>
  </si>
  <si>
    <t>HNX- BCTC NĂM 2012</t>
  </si>
  <si>
    <t>HNX-BCTCnăm 2010</t>
  </si>
  <si>
    <t>OTC- BCTC KT 2014</t>
  </si>
  <si>
    <t>ki bao cao bat dau ngay 23/4 (ngay thanh lap cong ty)</t>
  </si>
  <si>
    <t>hnx_ bctc  2015</t>
  </si>
  <si>
    <t>WEB_ BCTC  2013</t>
  </si>
  <si>
    <t>SSC- BCTC Q4/2011</t>
  </si>
  <si>
    <t>F9_156</t>
  </si>
  <si>
    <t>F9_157</t>
  </si>
  <si>
    <t>F9_158</t>
  </si>
  <si>
    <t>F9_159</t>
  </si>
  <si>
    <t>F9_160</t>
  </si>
  <si>
    <t>F9_161</t>
  </si>
  <si>
    <t>F9_162</t>
  </si>
  <si>
    <t>F9_163</t>
  </si>
  <si>
    <t>F9_164</t>
  </si>
  <si>
    <t>F9_165</t>
  </si>
  <si>
    <t>F9_166</t>
  </si>
  <si>
    <t>F9_167</t>
  </si>
  <si>
    <t>F9_168</t>
  </si>
  <si>
    <t>F9_169</t>
  </si>
  <si>
    <t>F9_170</t>
  </si>
  <si>
    <t>F9_171</t>
  </si>
  <si>
    <t>F9_172</t>
  </si>
  <si>
    <t>F9_173</t>
  </si>
  <si>
    <t>F9_174</t>
  </si>
  <si>
    <t>F9_175</t>
  </si>
  <si>
    <t>F9_176</t>
  </si>
  <si>
    <t>F9_177</t>
  </si>
  <si>
    <t>F9_178</t>
  </si>
  <si>
    <t>F9_179</t>
  </si>
  <si>
    <t>F9_180</t>
  </si>
  <si>
    <t>F9_181</t>
  </si>
  <si>
    <t>F9_182</t>
  </si>
  <si>
    <t>F9_183</t>
  </si>
  <si>
    <t>F9_184</t>
  </si>
  <si>
    <t>F9_185</t>
  </si>
  <si>
    <t>F9_186</t>
  </si>
  <si>
    <t>F9_187</t>
  </si>
  <si>
    <t>F9_188</t>
  </si>
  <si>
    <t>F9_189</t>
  </si>
  <si>
    <t>F9_190</t>
  </si>
  <si>
    <t>F9_191</t>
  </si>
  <si>
    <t>F9_192</t>
  </si>
  <si>
    <t>F9_193</t>
  </si>
  <si>
    <t>F9_194</t>
  </si>
  <si>
    <t>F9_195</t>
  </si>
  <si>
    <t>F9_196</t>
  </si>
  <si>
    <t>F9_197</t>
  </si>
  <si>
    <t>F9_198</t>
  </si>
  <si>
    <t>F9_199</t>
  </si>
  <si>
    <t>F9_200</t>
  </si>
  <si>
    <t>F9_201</t>
  </si>
  <si>
    <t>F9_202</t>
  </si>
  <si>
    <t>F9_203</t>
  </si>
  <si>
    <t>F9_204</t>
  </si>
  <si>
    <t>TT_GT</t>
  </si>
  <si>
    <t>I. Lưu chuyển tiền từ hoạt động kinh doanh</t>
  </si>
  <si>
    <t>1. Lợi nhuận trước thuế</t>
  </si>
  <si>
    <t>2. Điều chỉnh các khoản</t>
  </si>
  <si>
    <t>- Khấu hao TSCĐ</t>
  </si>
  <si>
    <t>- Các khỏan dự phòng</t>
  </si>
  <si>
    <t>- Lãi, lỗ chênh lệch tỷ giá hối đoái</t>
  </si>
  <si>
    <t>- Lãi, lỗ từ hoạt động đầu tư</t>
  </si>
  <si>
    <t>- Chi phí lãi vay</t>
  </si>
  <si>
    <t>3. Lợi nhuận từ hoạt động kinh doanh trước thay đổi vốn lưu động</t>
  </si>
  <si>
    <t>- Tăng giảm các khoản phải thu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</si>
  <si>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</si>
  <si>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</si>
  <si>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</si>
  <si>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</si>
  <si>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</si>
  <si>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- Tăng giảm hàng tồn kho</t>
  </si>
  <si>
    <t>- Tăng giảm các khoản phải trả (không kể lãi vay phải trả, thuế thu nhập phải nộp)</t>
  </si>
  <si>
    <t>Phải trả CBCNV</t>
  </si>
  <si>
    <t>- Tăng giảm Chi phí trả trước</t>
  </si>
  <si>
    <t>- Tiền lãi vay đã trả</t>
  </si>
  <si>
    <t>- Thuế thu nhập doanh nghiệp đã nộp</t>
  </si>
  <si>
    <t>- Tiền thu khác từ hoạt động kinh doanh</t>
  </si>
  <si>
    <t>- Tiền chi khác từ hoạt động kinh doanh</t>
  </si>
  <si>
    <t>II. Lưu chuyển tiền từ hoạt động đầu tư</t>
  </si>
  <si>
    <t>1. Tiền chi mua sắm, xây dựng TSCĐ và các tài sản dài hạn khác</t>
  </si>
  <si>
    <t>2. Tiền thu từ thanh lý, nhượng bán TSCĐ và các tài sản dài hạn khác</t>
  </si>
  <si>
    <t>3. Tiền chi cho vay, mua các công cụ nợ của đơn vị khác</t>
  </si>
  <si>
    <t>4. Tiền thu hồi chov ay, bná lại các công cụ nợ của đơn vị khác</t>
  </si>
  <si>
    <t>5. Tiền chi đầu tư góp vốn vào đơn vị khác</t>
  </si>
  <si>
    <t>6. Tiền thu hồi đầu tư góp vốn vào đơn vị khác</t>
  </si>
  <si>
    <t>III. Lưu chuyển tiền hoạt động tài chính</t>
  </si>
  <si>
    <t>1. Tiền thu phát hành cổ phiểu, nhận vốn góp của chủ sở hữu</t>
  </si>
  <si>
    <t>2. Tiền chi trả vốn óp cho các chủ sở hữu, mua lại cổ phiếu của doanh nghiệp đã phát hành</t>
  </si>
  <si>
    <t>3. Tiền vay ngắn hạn, dài hạn nhận được</t>
  </si>
  <si>
    <t>4. Tiền chi trả nợ gốc vay</t>
  </si>
  <si>
    <t>5. Tiền chi trả nợ thuê tài chính</t>
  </si>
  <si>
    <t>6. Cổ tức, lợi nhuận đã trả cho chủ sở hữu</t>
  </si>
  <si>
    <t>Lưu chuyển tiền thuần từ hoạt động tài chính</t>
  </si>
  <si>
    <t xml:space="preserve">Lưu chuyển tiền thuần trong kỳ </t>
  </si>
  <si>
    <t>Tiền và tương đương tiền đầu kỳ</t>
  </si>
  <si>
    <t>Ảnh hưởng của thay đổi tỷ giá hối đoái quy đổi ngoại tệ</t>
  </si>
  <si>
    <t xml:space="preserve">Tiền và tương đương cuối kỳ </t>
  </si>
  <si>
    <t>HOSE_BCTC KT 2012</t>
  </si>
  <si>
    <t>HOSE_BCTC 2011</t>
  </si>
  <si>
    <t>HOSE BCTC KT 2017</t>
  </si>
  <si>
    <t>HOSE_BCTC /2010</t>
  </si>
  <si>
    <t>HOSE_ BCTC cả năm  09</t>
  </si>
  <si>
    <t>BCTC-Cả năm 09</t>
  </si>
  <si>
    <t>HOSE_ BCTC Cả năm 07</t>
  </si>
  <si>
    <t>HOSE - BCTC 2017</t>
  </si>
  <si>
    <t>HOSE - BCTC Q4 2016</t>
  </si>
  <si>
    <t>HNX- BCTC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</si>
</sst>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00000%"/>
    <numFmt numFmtId="165" formatCode="_-* #,##0.00_-;\-* #,##0.00_-;_-* &quot;-&quot;??_-;_-@"/>
    <numFmt numFmtId="166" formatCode="0.0000%"/>
    <numFmt numFmtId="167" formatCode="0.000%"/>
    <numFmt numFmtId="168" formatCode="_-* #,##0_-;\-* #,##0_-;_-* &quot;-&quot;??_-;_-@"/>
    <numFmt numFmtId="169" formatCode="_-* #,##0.000000000000_-;\-* #,##0.000000000000_-;_-* &quot;-&quot;??_-;_-@"/>
    <numFmt numFmtId="170" formatCode="_-* #,##0.000_-;\-* #,##0.000_-;_-* &quot;-&quot;??_-;_-@"/>
    <numFmt numFmtId="171" formatCode="0.000"/>
    <numFmt numFmtId="172" formatCode="#,##0.000"/>
  </numFmts>
  <fonts count="15"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rgb="FF000000"/>
      <name val="Tahoma"/>
    </font>
    <font>
      <sz val="10.0"/>
      <color rgb="FF000000"/>
      <name val="Arial"/>
    </font>
    <font>
      <sz val="10.0"/>
      <color rgb="FF000000"/>
      <name val="Tahoma"/>
    </font>
    <font>
      <sz val="10.0"/>
      <color rgb="FF444444"/>
      <name val="Arial"/>
    </font>
    <font>
      <sz val="9.0"/>
      <color rgb="FF000000"/>
      <name val="Arial"/>
    </font>
    <font>
      <sz val="10.0"/>
      <color rgb="FFFFFF00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10.0"/>
      <color theme="1"/>
      <name val="Arial"/>
    </font>
    <font>
      <i/>
      <sz val="10.0"/>
      <color theme="1"/>
      <name val="Tahoma"/>
    </font>
    <font>
      <i/>
      <sz val="10.0"/>
      <color rgb="FF000000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E7E6E6"/>
        <bgColor rgb="FFE7E6E6"/>
      </patternFill>
    </fill>
    <fill>
      <patternFill patternType="solid">
        <fgColor theme="5"/>
        <bgColor theme="5"/>
      </patternFill>
    </fill>
  </fills>
  <borders count="10">
    <border/>
    <border>
      <left/>
      <right/>
      <top/>
      <bottom/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165" xfId="0" applyFont="1" applyNumberFormat="1"/>
    <xf borderId="0" fillId="0" fontId="2" numFmtId="0" xfId="0" applyFon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165" xfId="0" applyAlignment="1" applyFont="1" applyNumberFormat="1">
      <alignment shrinkToFit="0" wrapText="1"/>
    </xf>
    <xf borderId="1" fillId="2" fontId="3" numFmtId="0" xfId="0" applyAlignment="1" applyBorder="1" applyFill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1" fillId="4" fontId="3" numFmtId="0" xfId="0" applyBorder="1" applyFill="1" applyFont="1"/>
    <xf borderId="1" fillId="4" fontId="3" numFmtId="166" xfId="0" applyAlignment="1" applyBorder="1" applyFont="1" applyNumberFormat="1">
      <alignment shrinkToFit="0" wrapText="1"/>
    </xf>
    <xf borderId="1" fillId="4" fontId="3" numFmtId="165" xfId="0" applyAlignment="1" applyBorder="1" applyFont="1" applyNumberFormat="1">
      <alignment shrinkToFit="0" wrapText="1"/>
    </xf>
    <xf borderId="1" fillId="4" fontId="3" numFmtId="0" xfId="0" applyAlignment="1" applyBorder="1" applyFont="1">
      <alignment shrinkToFit="0" wrapText="1"/>
    </xf>
    <xf borderId="1" fillId="4" fontId="3" numFmtId="167" xfId="0" applyAlignment="1" applyBorder="1" applyFont="1" applyNumberFormat="1">
      <alignment shrinkToFit="0" wrapText="1"/>
    </xf>
    <xf borderId="0" fillId="0" fontId="3" numFmtId="168" xfId="0" applyFont="1" applyNumberFormat="1"/>
    <xf borderId="0" fillId="0" fontId="3" numFmtId="165" xfId="0" applyFont="1" applyNumberFormat="1"/>
    <xf borderId="0" fillId="0" fontId="3" numFmtId="168" xfId="0" applyAlignment="1" applyFont="1" applyNumberFormat="1">
      <alignment shrinkToFit="0" wrapText="1"/>
    </xf>
    <xf borderId="0" fillId="0" fontId="3" numFmtId="165" xfId="0" applyAlignment="1" applyFont="1" applyNumberFormat="1">
      <alignment shrinkToFit="0" wrapText="1"/>
    </xf>
    <xf borderId="0" fillId="0" fontId="3" numFmtId="168" xfId="0" applyAlignment="1" applyFont="1" applyNumberFormat="1">
      <alignment horizontal="left" shrinkToFit="0" wrapText="1"/>
    </xf>
    <xf borderId="2" fillId="0" fontId="4" numFmtId="165" xfId="0" applyAlignment="1" applyBorder="1" applyFont="1" applyNumberFormat="1">
      <alignment shrinkToFit="0" wrapText="1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6" numFmtId="169" xfId="0" applyFont="1" applyNumberFormat="1"/>
    <xf borderId="0" fillId="0" fontId="2" numFmtId="170" xfId="0" applyFont="1" applyNumberFormat="1"/>
    <xf borderId="0" fillId="0" fontId="5" numFmtId="165" xfId="0" applyFont="1" applyNumberFormat="1"/>
    <xf borderId="0" fillId="0" fontId="5" numFmtId="168" xfId="0" applyFont="1" applyNumberFormat="1"/>
    <xf borderId="0" fillId="0" fontId="6" numFmtId="165" xfId="0" applyFont="1" applyNumberFormat="1"/>
    <xf borderId="0" fillId="0" fontId="5" numFmtId="0" xfId="0" applyAlignment="1" applyFont="1">
      <alignment shrinkToFit="0" wrapText="1"/>
    </xf>
    <xf borderId="0" fillId="0" fontId="5" numFmtId="171" xfId="0" applyFont="1" applyNumberFormat="1"/>
    <xf borderId="1" fillId="5" fontId="2" numFmtId="168" xfId="0" applyBorder="1" applyFill="1" applyFont="1" applyNumberFormat="1"/>
    <xf borderId="1" fillId="3" fontId="2" numFmtId="167" xfId="0" applyBorder="1" applyFont="1" applyNumberFormat="1"/>
    <xf borderId="1" fillId="6" fontId="2" numFmtId="168" xfId="0" applyBorder="1" applyFill="1" applyFont="1" applyNumberFormat="1"/>
    <xf borderId="1" fillId="3" fontId="2" numFmtId="165" xfId="0" applyBorder="1" applyFont="1" applyNumberFormat="1"/>
    <xf borderId="0" fillId="0" fontId="2" numFmtId="3" xfId="0" applyFont="1" applyNumberFormat="1"/>
    <xf borderId="0" fillId="0" fontId="7" numFmtId="172" xfId="0" applyFont="1" applyNumberFormat="1"/>
    <xf borderId="0" fillId="0" fontId="8" numFmtId="0" xfId="0" applyFont="1"/>
    <xf borderId="1" fillId="7" fontId="2" numFmtId="168" xfId="0" applyBorder="1" applyFill="1" applyFont="1" applyNumberFormat="1"/>
    <xf borderId="1" fillId="3" fontId="9" numFmtId="167" xfId="0" applyBorder="1" applyFont="1" applyNumberForma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2" numFmtId="0" xfId="0" applyBorder="1" applyFont="1"/>
    <xf borderId="1" fillId="3" fontId="2" numFmtId="0" xfId="0" applyAlignment="1" applyBorder="1" applyFont="1">
      <alignment shrinkToFit="0" vertical="center" wrapText="1"/>
    </xf>
    <xf borderId="1" fillId="3" fontId="2" numFmtId="170" xfId="0" applyBorder="1" applyFont="1" applyNumberFormat="1"/>
    <xf borderId="1" fillId="3" fontId="5" numFmtId="0" xfId="0" applyBorder="1" applyFont="1"/>
    <xf borderId="1" fillId="3" fontId="2" numFmtId="166" xfId="0" applyBorder="1" applyFont="1" applyNumberFormat="1"/>
    <xf borderId="1" fillId="3" fontId="5" numFmtId="165" xfId="0" applyBorder="1" applyFont="1" applyNumberFormat="1"/>
    <xf borderId="1" fillId="3" fontId="2" numFmtId="168" xfId="0" applyBorder="1" applyFont="1" applyNumberFormat="1"/>
    <xf borderId="1" fillId="8" fontId="2" numFmtId="0" xfId="0" applyBorder="1" applyFill="1" applyFont="1"/>
    <xf borderId="3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2" numFmtId="171" xfId="0" applyFont="1" applyNumberFormat="1"/>
    <xf borderId="0" fillId="0" fontId="2" numFmtId="10" xfId="0" applyFont="1" applyNumberFormat="1"/>
    <xf borderId="1" fillId="9" fontId="2" numFmtId="0" xfId="0" applyBorder="1" applyFill="1" applyFont="1"/>
    <xf borderId="0" fillId="0" fontId="1" numFmtId="164" xfId="0" applyFont="1" applyNumberFormat="1"/>
    <xf borderId="0" fillId="0" fontId="6" numFmtId="0" xfId="0" applyFont="1"/>
    <xf borderId="0" fillId="0" fontId="6" numFmtId="1" xfId="0" applyFont="1" applyNumberFormat="1"/>
    <xf borderId="7" fillId="0" fontId="6" numFmtId="0" xfId="0" applyBorder="1" applyFont="1"/>
    <xf borderId="2" fillId="0" fontId="6" numFmtId="165" xfId="0" applyBorder="1" applyFont="1" applyNumberFormat="1"/>
    <xf borderId="2" fillId="0" fontId="6" numFmtId="1" xfId="0" applyBorder="1" applyFont="1" applyNumberFormat="1"/>
    <xf borderId="2" fillId="0" fontId="4" numFmtId="165" xfId="0" applyBorder="1" applyFont="1" applyNumberFormat="1"/>
    <xf borderId="2" fillId="0" fontId="13" numFmtId="165" xfId="0" applyBorder="1" applyFont="1" applyNumberFormat="1"/>
    <xf borderId="8" fillId="3" fontId="4" numFmtId="165" xfId="0" applyBorder="1" applyFont="1" applyNumberFormat="1"/>
    <xf borderId="2" fillId="0" fontId="14" numFmtId="165" xfId="0" applyBorder="1" applyFont="1" applyNumberFormat="1"/>
    <xf borderId="9" fillId="0" fontId="6" numFmtId="165" xfId="0" applyBorder="1" applyFont="1" applyNumberFormat="1"/>
    <xf borderId="0" fillId="0" fontId="2" numFmtId="1" xfId="0" applyFont="1" applyNumberFormat="1"/>
    <xf borderId="0" fillId="0" fontId="2" numFmtId="2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LSM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'biến nội sinh'!$AF$4:$AF$20</c:f>
            </c:strRef>
          </c:cat>
          <c:val>
            <c:numRef>
              <c:f>'biến nội sinh'!$AG$4:$AG$20</c:f>
              <c:numCache/>
            </c:numRef>
          </c:val>
          <c:smooth val="0"/>
        </c:ser>
        <c:axId val="1083822674"/>
        <c:axId val="801275631"/>
      </c:lineChart>
      <c:catAx>
        <c:axId val="1083822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1275631"/>
      </c:catAx>
      <c:valAx>
        <c:axId val="801275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38226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0</xdr:colOff>
      <xdr:row>5</xdr:row>
      <xdr:rowOff>9525</xdr:rowOff>
    </xdr:from>
    <xdr:ext cx="4724400" cy="3286125"/>
    <xdr:graphicFrame>
      <xdr:nvGraphicFramePr>
        <xdr:cNvPr id="7266473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8.0"/>
    <col customWidth="1" min="4" max="4" width="15.43"/>
    <col customWidth="1" min="5" max="5" width="18.0"/>
    <col customWidth="1" min="6" max="26" width="8.71"/>
  </cols>
  <sheetData>
    <row r="1" ht="12.75" customHeight="1">
      <c r="A1" s="1" t="s">
        <v>0</v>
      </c>
      <c r="B1" s="2" t="s">
        <v>1</v>
      </c>
      <c r="C1" s="1" t="s">
        <v>2</v>
      </c>
    </row>
    <row r="2" ht="12.75" customHeight="1">
      <c r="A2" s="1">
        <v>2021.0</v>
      </c>
      <c r="B2" s="2">
        <v>0.025615511423249443</v>
      </c>
      <c r="C2" s="1">
        <v>32.0</v>
      </c>
    </row>
    <row r="3" ht="12.75" customHeight="1">
      <c r="A3" s="1">
        <v>2020.0</v>
      </c>
      <c r="B3" s="2">
        <v>0.028654119461210426</v>
      </c>
      <c r="C3" s="1">
        <v>32.0</v>
      </c>
    </row>
    <row r="4" ht="12.75" customHeight="1">
      <c r="A4" s="1">
        <v>2019.0</v>
      </c>
      <c r="B4" s="2">
        <v>0.07359280999854605</v>
      </c>
      <c r="C4" s="1">
        <v>31.0</v>
      </c>
    </row>
    <row r="5" ht="12.75" customHeight="1">
      <c r="A5" s="1">
        <v>2018.0</v>
      </c>
      <c r="B5" s="2">
        <v>0.07464991257446002</v>
      </c>
      <c r="C5" s="1">
        <v>31.0</v>
      </c>
    </row>
    <row r="6" ht="12.75" customHeight="1">
      <c r="A6" s="1">
        <v>2017.0</v>
      </c>
      <c r="B6" s="2">
        <v>0.06940187782190492</v>
      </c>
      <c r="C6" s="1">
        <v>30.0</v>
      </c>
    </row>
    <row r="7" ht="12.75" customHeight="1">
      <c r="A7" s="1">
        <v>2016.0</v>
      </c>
      <c r="B7" s="2">
        <v>0.0669000921330894</v>
      </c>
      <c r="C7" s="1">
        <v>30.0</v>
      </c>
    </row>
    <row r="8" ht="12.75" customHeight="1">
      <c r="A8" s="1">
        <v>2015.0</v>
      </c>
      <c r="B8" s="2">
        <v>0.06987166723775488</v>
      </c>
      <c r="C8" s="1">
        <v>30.0</v>
      </c>
    </row>
    <row r="9" ht="12.75" customHeight="1">
      <c r="A9" s="1">
        <v>2014.0</v>
      </c>
      <c r="B9" s="2">
        <v>0.0642224665601026</v>
      </c>
      <c r="C9" s="1">
        <v>30.0</v>
      </c>
    </row>
    <row r="10" ht="12.75" customHeight="1">
      <c r="A10" s="1">
        <v>2013.0</v>
      </c>
      <c r="B10" s="2">
        <v>0.05553500244795103</v>
      </c>
      <c r="C10" s="1">
        <v>29.0</v>
      </c>
      <c r="E10" s="2"/>
    </row>
    <row r="11" ht="12.75" customHeight="1">
      <c r="A11" s="1">
        <v>2012.0</v>
      </c>
      <c r="B11" s="2">
        <v>0.055045456198033096</v>
      </c>
      <c r="C11" s="1">
        <v>29.0</v>
      </c>
      <c r="E11" s="2"/>
    </row>
    <row r="12" ht="12.75" customHeight="1">
      <c r="A12" s="1">
        <v>2011.0</v>
      </c>
      <c r="B12" s="2">
        <v>0.06413177689378542</v>
      </c>
      <c r="C12" s="1">
        <v>29.0</v>
      </c>
      <c r="E12" s="2"/>
    </row>
    <row r="13" ht="12.75" customHeight="1">
      <c r="A13" s="1">
        <v>2010.0</v>
      </c>
      <c r="B13" s="2">
        <v>0.06423238217173192</v>
      </c>
      <c r="C13" s="1">
        <v>29.0</v>
      </c>
      <c r="E13" s="2"/>
    </row>
    <row r="14" ht="12.75" customHeight="1">
      <c r="A14" s="1">
        <v>2009.0</v>
      </c>
      <c r="B14" s="2">
        <v>0.05397897542769385</v>
      </c>
      <c r="C14" s="1">
        <v>28.0</v>
      </c>
      <c r="E14" s="2"/>
    </row>
    <row r="15" ht="12.75" customHeight="1">
      <c r="A15" s="1">
        <v>2008.0</v>
      </c>
      <c r="B15" s="2">
        <v>0.05661771208023026</v>
      </c>
      <c r="C15" s="1">
        <v>27.0</v>
      </c>
      <c r="E15" s="2"/>
    </row>
    <row r="16" ht="12.75" customHeight="1">
      <c r="A16" s="1">
        <v>2007.0</v>
      </c>
      <c r="B16" s="2">
        <v>0.0712950448396441</v>
      </c>
      <c r="C16" s="1">
        <v>22.0</v>
      </c>
      <c r="E16" s="2"/>
    </row>
    <row r="17" ht="12.75" customHeight="1">
      <c r="A17" s="1">
        <v>2006.0</v>
      </c>
      <c r="B17" s="2">
        <v>0.0697795481183401</v>
      </c>
      <c r="C17" s="1">
        <v>21.0</v>
      </c>
      <c r="E17" s="2"/>
    </row>
    <row r="18" ht="12.75" customHeight="1">
      <c r="A18" s="1">
        <v>2005.0</v>
      </c>
      <c r="B18" s="2">
        <v>0.07547247727223948</v>
      </c>
      <c r="C18" s="1">
        <v>16.0</v>
      </c>
    </row>
    <row r="19" ht="12.75" customHeight="1">
      <c r="B19" s="2"/>
    </row>
    <row r="20" ht="12.75" customHeight="1">
      <c r="B20" s="2"/>
    </row>
    <row r="21" ht="12.75" customHeight="1">
      <c r="B21" s="2"/>
      <c r="C21" s="2"/>
    </row>
    <row r="22" ht="12.75" customHeight="1">
      <c r="B22" s="2"/>
      <c r="C22" s="2"/>
    </row>
    <row r="23" ht="12.75" customHeight="1">
      <c r="B23" s="2"/>
      <c r="C23" s="2"/>
    </row>
    <row r="24" ht="12.75" customHeight="1">
      <c r="B24" s="2"/>
      <c r="C24" s="2"/>
    </row>
    <row r="25" ht="12.75" customHeight="1">
      <c r="B25" s="2"/>
      <c r="C25" s="2"/>
    </row>
    <row r="26" ht="12.75" customHeight="1">
      <c r="B26" s="2"/>
      <c r="C26" s="2"/>
    </row>
    <row r="27" ht="12.75" customHeight="1">
      <c r="B27" s="2"/>
      <c r="C27" s="2"/>
    </row>
    <row r="28" ht="12.75" customHeight="1">
      <c r="B28" s="2"/>
      <c r="C28" s="2"/>
    </row>
    <row r="29" ht="12.75" customHeight="1">
      <c r="B29" s="2"/>
      <c r="C29" s="2"/>
    </row>
    <row r="30" ht="12.75" customHeight="1">
      <c r="B30" s="2"/>
      <c r="C30" s="2"/>
    </row>
    <row r="31" ht="12.75" customHeight="1">
      <c r="B31" s="2"/>
      <c r="C31" s="2"/>
    </row>
    <row r="32" ht="12.75" customHeight="1">
      <c r="B32" s="2"/>
      <c r="C32" s="2"/>
    </row>
    <row r="33" ht="12.75" customHeight="1">
      <c r="B33" s="2"/>
      <c r="C33" s="2"/>
    </row>
    <row r="34" ht="12.75" customHeight="1">
      <c r="B34" s="2"/>
      <c r="C34" s="2"/>
    </row>
    <row r="35" ht="12.75" customHeight="1">
      <c r="B35" s="2"/>
      <c r="C35" s="2"/>
    </row>
    <row r="36" ht="12.75" customHeight="1">
      <c r="B36" s="2"/>
      <c r="C36" s="2"/>
    </row>
    <row r="37" ht="12.75" customHeight="1">
      <c r="B37" s="2"/>
      <c r="C37" s="2"/>
    </row>
    <row r="38" ht="12.75" customHeight="1">
      <c r="B38" s="2"/>
      <c r="C38" s="2"/>
    </row>
    <row r="39" ht="12.75" customHeight="1">
      <c r="B39" s="2"/>
      <c r="C39" s="2"/>
    </row>
    <row r="40" ht="12.75" customHeight="1">
      <c r="B40" s="2"/>
      <c r="C40" s="2"/>
    </row>
    <row r="41" ht="12.75" customHeight="1">
      <c r="B41" s="2"/>
      <c r="C41" s="2"/>
    </row>
    <row r="42" ht="12.75" customHeight="1">
      <c r="B42" s="2"/>
      <c r="C42" s="2"/>
    </row>
    <row r="43" ht="12.75" customHeight="1">
      <c r="B43" s="2"/>
      <c r="C43" s="2"/>
    </row>
    <row r="44" ht="12.75" customHeight="1">
      <c r="B44" s="2"/>
      <c r="C44" s="2"/>
    </row>
    <row r="45" ht="12.75" customHeight="1">
      <c r="B45" s="2"/>
      <c r="C45" s="2"/>
    </row>
    <row r="46" ht="12.75" customHeight="1">
      <c r="B46" s="2"/>
      <c r="C46" s="2"/>
    </row>
    <row r="47" ht="12.75" customHeight="1">
      <c r="B47" s="2"/>
      <c r="C47" s="2"/>
    </row>
    <row r="48" ht="12.75" customHeight="1">
      <c r="B48" s="2"/>
      <c r="C48" s="2"/>
    </row>
    <row r="49" ht="12.75" customHeight="1">
      <c r="B49" s="2"/>
      <c r="C49" s="2"/>
    </row>
    <row r="50" ht="12.75" customHeight="1">
      <c r="B50" s="2"/>
      <c r="C50" s="2"/>
    </row>
    <row r="51" ht="12.75" customHeight="1">
      <c r="B51" s="2"/>
      <c r="C51" s="2"/>
    </row>
    <row r="52" ht="12.75" customHeight="1">
      <c r="B52" s="2"/>
      <c r="C52" s="2"/>
    </row>
    <row r="53" ht="12.75" customHeight="1">
      <c r="B53" s="2"/>
      <c r="C53" s="2"/>
    </row>
    <row r="54" ht="12.75" customHeight="1">
      <c r="B54" s="2"/>
      <c r="C54" s="2"/>
    </row>
    <row r="55" ht="12.75" customHeight="1">
      <c r="B55" s="2"/>
      <c r="C55" s="2"/>
    </row>
    <row r="56" ht="12.75" customHeight="1">
      <c r="B56" s="2"/>
      <c r="C56" s="2"/>
    </row>
    <row r="57" ht="12.75" customHeight="1">
      <c r="B57" s="2"/>
      <c r="C57" s="2"/>
    </row>
    <row r="58" ht="12.75" customHeight="1">
      <c r="B58" s="2"/>
      <c r="C58" s="2"/>
    </row>
    <row r="59" ht="12.75" customHeight="1">
      <c r="B59" s="2"/>
      <c r="C59" s="2"/>
    </row>
    <row r="60" ht="12.75" customHeight="1">
      <c r="B60" s="2"/>
      <c r="C60" s="2"/>
    </row>
    <row r="61" ht="12.75" customHeight="1">
      <c r="B61" s="2"/>
      <c r="C61" s="2"/>
    </row>
    <row r="62" ht="12.75" customHeight="1">
      <c r="B62" s="2"/>
      <c r="C62" s="2"/>
    </row>
    <row r="63" ht="12.75" customHeight="1">
      <c r="B63" s="2"/>
      <c r="C63" s="2"/>
    </row>
    <row r="64" ht="12.75" customHeight="1">
      <c r="B64" s="2"/>
      <c r="C64" s="2"/>
    </row>
    <row r="65" ht="12.75" customHeight="1">
      <c r="B65" s="2"/>
      <c r="C65" s="2"/>
    </row>
    <row r="66" ht="12.75" customHeight="1">
      <c r="B66" s="2"/>
      <c r="C66" s="2"/>
    </row>
    <row r="67" ht="12.75" customHeight="1">
      <c r="B67" s="2"/>
      <c r="C67" s="2"/>
    </row>
    <row r="68" ht="12.75" customHeight="1">
      <c r="B68" s="2"/>
      <c r="C68" s="2"/>
    </row>
    <row r="69" ht="12.75" customHeight="1">
      <c r="B69" s="2"/>
      <c r="C69" s="2"/>
    </row>
    <row r="70" ht="12.75" customHeight="1">
      <c r="B70" s="2"/>
      <c r="C70" s="2"/>
    </row>
    <row r="71" ht="12.75" customHeight="1">
      <c r="B71" s="2"/>
      <c r="C71" s="2"/>
    </row>
    <row r="72" ht="12.75" customHeight="1">
      <c r="B72" s="2"/>
      <c r="C72" s="2"/>
    </row>
    <row r="73" ht="12.75" customHeight="1">
      <c r="B73" s="2"/>
      <c r="C73" s="2"/>
    </row>
    <row r="74" ht="12.75" customHeight="1">
      <c r="B74" s="2"/>
      <c r="C74" s="2"/>
    </row>
    <row r="75" ht="12.75" customHeight="1">
      <c r="B75" s="2"/>
      <c r="C75" s="2"/>
    </row>
    <row r="76" ht="12.75" customHeight="1">
      <c r="B76" s="2"/>
      <c r="C76" s="2"/>
    </row>
    <row r="77" ht="12.75" customHeight="1">
      <c r="B77" s="2"/>
      <c r="C77" s="2"/>
    </row>
    <row r="78" ht="12.75" customHeight="1">
      <c r="B78" s="2"/>
      <c r="C78" s="2"/>
    </row>
    <row r="79" ht="12.75" customHeight="1">
      <c r="B79" s="2"/>
      <c r="C79" s="2"/>
    </row>
    <row r="80" ht="12.75" customHeight="1">
      <c r="B80" s="2"/>
      <c r="C80" s="2"/>
    </row>
    <row r="81" ht="12.75" customHeight="1">
      <c r="B81" s="2"/>
      <c r="C81" s="2"/>
    </row>
    <row r="82" ht="12.75" customHeight="1">
      <c r="B82" s="2"/>
      <c r="C82" s="2"/>
    </row>
    <row r="83" ht="12.75" customHeight="1">
      <c r="B83" s="2"/>
      <c r="C83" s="2"/>
    </row>
    <row r="84" ht="12.75" customHeight="1">
      <c r="B84" s="2"/>
      <c r="C84" s="2"/>
    </row>
    <row r="85" ht="12.75" customHeight="1">
      <c r="B85" s="2"/>
      <c r="C85" s="2"/>
    </row>
    <row r="86" ht="12.75" customHeight="1">
      <c r="B86" s="2"/>
      <c r="C86" s="2"/>
    </row>
    <row r="87" ht="12.75" customHeight="1">
      <c r="B87" s="2"/>
      <c r="C87" s="2"/>
    </row>
    <row r="88" ht="12.75" customHeight="1">
      <c r="B88" s="2"/>
      <c r="C88" s="2"/>
    </row>
    <row r="89" ht="12.75" customHeight="1">
      <c r="B89" s="2"/>
      <c r="C89" s="2"/>
    </row>
    <row r="90" ht="12.75" customHeight="1">
      <c r="B90" s="2"/>
      <c r="C90" s="2"/>
    </row>
    <row r="91" ht="12.75" customHeight="1">
      <c r="B91" s="2"/>
      <c r="C91" s="2"/>
    </row>
    <row r="92" ht="12.75" customHeight="1">
      <c r="B92" s="2"/>
      <c r="C92" s="2"/>
    </row>
    <row r="93" ht="12.75" customHeight="1">
      <c r="B93" s="2"/>
      <c r="C93" s="2"/>
    </row>
    <row r="94" ht="12.75" customHeight="1">
      <c r="B94" s="2"/>
      <c r="C94" s="2"/>
    </row>
    <row r="95" ht="12.75" customHeight="1">
      <c r="B95" s="2"/>
      <c r="C95" s="2"/>
    </row>
    <row r="96" ht="12.75" customHeight="1">
      <c r="B96" s="2"/>
      <c r="C96" s="2"/>
    </row>
    <row r="97" ht="12.75" customHeight="1">
      <c r="B97" s="2"/>
      <c r="C97" s="2"/>
    </row>
    <row r="98" ht="12.75" customHeight="1">
      <c r="B98" s="2"/>
      <c r="C98" s="2"/>
    </row>
    <row r="99" ht="12.75" customHeight="1">
      <c r="B99" s="2"/>
      <c r="C99" s="2"/>
    </row>
    <row r="100" ht="12.75" customHeight="1">
      <c r="B100" s="2"/>
      <c r="C100" s="2"/>
    </row>
    <row r="101" ht="12.75" customHeight="1">
      <c r="B101" s="2"/>
      <c r="C101" s="2"/>
    </row>
    <row r="102" ht="12.75" customHeight="1">
      <c r="B102" s="2"/>
      <c r="C102" s="2"/>
    </row>
    <row r="103" ht="12.75" customHeight="1">
      <c r="B103" s="2"/>
      <c r="C103" s="2"/>
    </row>
    <row r="104" ht="12.75" customHeight="1">
      <c r="B104" s="2"/>
      <c r="C104" s="2"/>
    </row>
    <row r="105" ht="12.75" customHeight="1">
      <c r="B105" s="2"/>
      <c r="C105" s="2"/>
    </row>
    <row r="106" ht="12.75" customHeight="1">
      <c r="B106" s="2"/>
      <c r="C106" s="2"/>
    </row>
    <row r="107" ht="12.75" customHeight="1">
      <c r="B107" s="2"/>
      <c r="C107" s="2"/>
    </row>
    <row r="108" ht="12.75" customHeight="1">
      <c r="B108" s="2"/>
      <c r="C108" s="2"/>
    </row>
    <row r="109" ht="12.75" customHeight="1">
      <c r="B109" s="2"/>
      <c r="C109" s="2"/>
    </row>
    <row r="110" ht="12.75" customHeight="1">
      <c r="B110" s="2"/>
      <c r="C110" s="2"/>
    </row>
    <row r="111" ht="12.75" customHeight="1">
      <c r="B111" s="2"/>
      <c r="C111" s="2"/>
    </row>
    <row r="112" ht="12.75" customHeight="1">
      <c r="B112" s="2"/>
      <c r="C112" s="2"/>
    </row>
    <row r="113" ht="12.75" customHeight="1">
      <c r="B113" s="2"/>
      <c r="C113" s="2"/>
    </row>
    <row r="114" ht="12.75" customHeight="1">
      <c r="B114" s="2"/>
      <c r="C114" s="2"/>
    </row>
    <row r="115" ht="12.75" customHeight="1">
      <c r="B115" s="2"/>
      <c r="C115" s="2"/>
    </row>
    <row r="116" ht="12.75" customHeight="1">
      <c r="B116" s="2"/>
      <c r="C116" s="2"/>
    </row>
    <row r="117" ht="12.75" customHeight="1">
      <c r="B117" s="2"/>
      <c r="C117" s="2"/>
    </row>
    <row r="118" ht="12.75" customHeight="1">
      <c r="B118" s="2"/>
      <c r="C118" s="2"/>
    </row>
    <row r="119" ht="12.75" customHeight="1">
      <c r="B119" s="2"/>
      <c r="C119" s="2"/>
    </row>
    <row r="120" ht="12.75" customHeight="1">
      <c r="B120" s="2"/>
      <c r="C120" s="2"/>
    </row>
    <row r="121" ht="12.75" customHeight="1">
      <c r="B121" s="2"/>
      <c r="C121" s="2"/>
    </row>
    <row r="122" ht="12.75" customHeight="1">
      <c r="B122" s="2"/>
      <c r="C122" s="2"/>
    </row>
    <row r="123" ht="12.75" customHeight="1">
      <c r="B123" s="2"/>
      <c r="C123" s="2"/>
    </row>
    <row r="124" ht="12.75" customHeight="1">
      <c r="B124" s="2"/>
      <c r="C124" s="2"/>
    </row>
    <row r="125" ht="12.75" customHeight="1">
      <c r="B125" s="2"/>
      <c r="C125" s="2"/>
    </row>
    <row r="126" ht="12.75" customHeight="1">
      <c r="B126" s="2"/>
      <c r="C126" s="2"/>
    </row>
    <row r="127" ht="12.75" customHeight="1">
      <c r="B127" s="2"/>
      <c r="C127" s="2"/>
    </row>
    <row r="128" ht="12.75" customHeight="1">
      <c r="B128" s="2"/>
      <c r="C128" s="2"/>
    </row>
    <row r="129" ht="12.75" customHeight="1">
      <c r="B129" s="2"/>
      <c r="C129" s="2"/>
    </row>
    <row r="130" ht="12.75" customHeight="1">
      <c r="B130" s="2"/>
      <c r="C130" s="2"/>
    </row>
    <row r="131" ht="12.75" customHeight="1">
      <c r="B131" s="2"/>
      <c r="C131" s="2"/>
    </row>
    <row r="132" ht="12.75" customHeight="1">
      <c r="B132" s="2"/>
      <c r="C132" s="2"/>
    </row>
    <row r="133" ht="12.75" customHeight="1">
      <c r="B133" s="2"/>
      <c r="C133" s="2"/>
    </row>
    <row r="134" ht="12.75" customHeight="1">
      <c r="B134" s="2"/>
      <c r="C134" s="2"/>
    </row>
    <row r="135" ht="12.75" customHeight="1">
      <c r="B135" s="2"/>
      <c r="C135" s="2"/>
    </row>
    <row r="136" ht="12.75" customHeight="1">
      <c r="B136" s="2"/>
      <c r="C136" s="2"/>
    </row>
    <row r="137" ht="12.75" customHeight="1">
      <c r="B137" s="2"/>
      <c r="C137" s="2"/>
    </row>
    <row r="138" ht="12.75" customHeight="1">
      <c r="B138" s="2"/>
      <c r="C138" s="2"/>
    </row>
    <row r="139" ht="12.75" customHeight="1">
      <c r="B139" s="2"/>
      <c r="C139" s="2"/>
    </row>
    <row r="140" ht="12.75" customHeight="1">
      <c r="B140" s="2"/>
      <c r="C140" s="2"/>
    </row>
    <row r="141" ht="12.75" customHeight="1">
      <c r="B141" s="2"/>
      <c r="C141" s="2"/>
    </row>
    <row r="142" ht="12.75" customHeight="1">
      <c r="B142" s="2"/>
      <c r="C142" s="2"/>
    </row>
    <row r="143" ht="12.75" customHeight="1">
      <c r="B143" s="2"/>
      <c r="C143" s="2"/>
    </row>
    <row r="144" ht="12.75" customHeight="1">
      <c r="B144" s="2"/>
      <c r="C144" s="2"/>
    </row>
    <row r="145" ht="12.75" customHeight="1">
      <c r="B145" s="2"/>
      <c r="C145" s="2"/>
    </row>
    <row r="146" ht="12.75" customHeight="1">
      <c r="B146" s="2"/>
      <c r="C146" s="2"/>
    </row>
    <row r="147" ht="12.75" customHeight="1">
      <c r="B147" s="2"/>
      <c r="C147" s="2"/>
    </row>
    <row r="148" ht="12.75" customHeight="1">
      <c r="B148" s="2"/>
      <c r="C148" s="2"/>
    </row>
    <row r="149" ht="12.75" customHeight="1">
      <c r="B149" s="2"/>
      <c r="C149" s="2"/>
    </row>
    <row r="150" ht="12.75" customHeight="1">
      <c r="B150" s="2"/>
      <c r="C150" s="2"/>
    </row>
    <row r="151" ht="12.75" customHeight="1">
      <c r="B151" s="2"/>
      <c r="C151" s="2"/>
    </row>
    <row r="152" ht="12.75" customHeight="1">
      <c r="B152" s="2"/>
      <c r="C152" s="2"/>
    </row>
    <row r="153" ht="12.75" customHeight="1">
      <c r="B153" s="2"/>
      <c r="C153" s="2"/>
    </row>
    <row r="154" ht="12.75" customHeight="1">
      <c r="B154" s="2"/>
      <c r="C154" s="2"/>
    </row>
    <row r="155" ht="12.75" customHeight="1">
      <c r="B155" s="2"/>
      <c r="C155" s="2"/>
    </row>
    <row r="156" ht="12.75" customHeight="1">
      <c r="B156" s="2"/>
      <c r="C156" s="2"/>
    </row>
    <row r="157" ht="12.75" customHeight="1">
      <c r="B157" s="2"/>
      <c r="C157" s="2"/>
    </row>
    <row r="158" ht="12.75" customHeight="1">
      <c r="B158" s="2"/>
      <c r="C158" s="2"/>
    </row>
    <row r="159" ht="12.75" customHeight="1">
      <c r="B159" s="2"/>
      <c r="C159" s="2"/>
    </row>
    <row r="160" ht="12.75" customHeight="1">
      <c r="B160" s="2"/>
      <c r="C160" s="2"/>
    </row>
    <row r="161" ht="12.75" customHeight="1">
      <c r="B161" s="2"/>
      <c r="C161" s="2"/>
    </row>
    <row r="162" ht="12.75" customHeight="1">
      <c r="B162" s="2"/>
      <c r="C162" s="2"/>
    </row>
    <row r="163" ht="12.75" customHeight="1">
      <c r="B163" s="2"/>
      <c r="C163" s="2"/>
    </row>
    <row r="164" ht="12.75" customHeight="1">
      <c r="B164" s="2"/>
      <c r="C164" s="2"/>
    </row>
    <row r="165" ht="12.75" customHeight="1">
      <c r="B165" s="2"/>
      <c r="C165" s="2"/>
    </row>
    <row r="166" ht="12.75" customHeight="1">
      <c r="B166" s="2"/>
      <c r="C166" s="2"/>
    </row>
    <row r="167" ht="12.75" customHeight="1">
      <c r="B167" s="2"/>
      <c r="C167" s="2"/>
    </row>
    <row r="168" ht="12.75" customHeight="1">
      <c r="B168" s="2"/>
      <c r="C168" s="2"/>
    </row>
    <row r="169" ht="12.75" customHeight="1">
      <c r="B169" s="2"/>
      <c r="C169" s="2"/>
    </row>
    <row r="170" ht="12.75" customHeight="1">
      <c r="B170" s="2"/>
      <c r="C170" s="2"/>
    </row>
    <row r="171" ht="12.75" customHeight="1">
      <c r="B171" s="2"/>
      <c r="C171" s="2"/>
    </row>
    <row r="172" ht="12.75" customHeight="1">
      <c r="B172" s="2"/>
      <c r="C172" s="2"/>
    </row>
    <row r="173" ht="12.75" customHeight="1">
      <c r="B173" s="2"/>
      <c r="C173" s="2"/>
    </row>
    <row r="174" ht="12.75" customHeight="1">
      <c r="B174" s="2"/>
      <c r="C174" s="2"/>
    </row>
    <row r="175" ht="12.75" customHeight="1">
      <c r="B175" s="2"/>
      <c r="C175" s="2"/>
    </row>
    <row r="176" ht="12.75" customHeight="1">
      <c r="B176" s="2"/>
      <c r="C176" s="2"/>
    </row>
    <row r="177" ht="12.75" customHeight="1">
      <c r="B177" s="2"/>
      <c r="C177" s="2"/>
    </row>
    <row r="178" ht="12.75" customHeight="1">
      <c r="B178" s="2"/>
      <c r="C178" s="2"/>
    </row>
    <row r="179" ht="12.75" customHeight="1">
      <c r="B179" s="2"/>
      <c r="C179" s="2"/>
    </row>
    <row r="180" ht="12.75" customHeight="1">
      <c r="B180" s="2"/>
      <c r="C180" s="2"/>
    </row>
    <row r="181" ht="12.75" customHeight="1">
      <c r="B181" s="2"/>
      <c r="C181" s="2"/>
    </row>
    <row r="182" ht="12.75" customHeight="1">
      <c r="B182" s="2"/>
      <c r="C182" s="2"/>
    </row>
    <row r="183" ht="12.75" customHeight="1">
      <c r="B183" s="2"/>
      <c r="C183" s="2"/>
    </row>
    <row r="184" ht="12.75" customHeight="1">
      <c r="B184" s="2"/>
      <c r="C184" s="2"/>
    </row>
    <row r="185" ht="12.75" customHeight="1">
      <c r="B185" s="2"/>
      <c r="C185" s="2"/>
    </row>
    <row r="186" ht="12.75" customHeight="1">
      <c r="B186" s="2"/>
      <c r="C186" s="2"/>
    </row>
    <row r="187" ht="12.75" customHeight="1">
      <c r="B187" s="2"/>
      <c r="C187" s="2"/>
    </row>
    <row r="188" ht="12.75" customHeight="1">
      <c r="B188" s="2"/>
      <c r="C188" s="2"/>
    </row>
    <row r="189" ht="12.75" customHeight="1">
      <c r="B189" s="2"/>
      <c r="C189" s="2"/>
    </row>
    <row r="190" ht="12.75" customHeight="1">
      <c r="B190" s="2"/>
      <c r="C190" s="2"/>
    </row>
    <row r="191" ht="12.75" customHeight="1">
      <c r="B191" s="2"/>
      <c r="C191" s="2"/>
    </row>
    <row r="192" ht="12.75" customHeight="1">
      <c r="B192" s="2"/>
      <c r="C192" s="2"/>
    </row>
    <row r="193" ht="12.75" customHeight="1">
      <c r="B193" s="2"/>
      <c r="C193" s="2"/>
    </row>
    <row r="194" ht="12.75" customHeight="1">
      <c r="B194" s="2"/>
      <c r="C194" s="2"/>
    </row>
    <row r="195" ht="12.75" customHeight="1">
      <c r="B195" s="2"/>
      <c r="C195" s="2"/>
    </row>
    <row r="196" ht="12.75" customHeight="1">
      <c r="B196" s="2"/>
      <c r="C196" s="2"/>
    </row>
    <row r="197" ht="12.75" customHeight="1">
      <c r="B197" s="2"/>
      <c r="C197" s="2"/>
    </row>
    <row r="198" ht="12.75" customHeight="1">
      <c r="B198" s="2"/>
      <c r="C198" s="2"/>
    </row>
    <row r="199" ht="12.75" customHeight="1">
      <c r="B199" s="2"/>
      <c r="C199" s="2"/>
    </row>
    <row r="200" ht="12.75" customHeight="1">
      <c r="B200" s="2"/>
      <c r="C200" s="2"/>
    </row>
    <row r="201" ht="12.75" customHeight="1">
      <c r="B201" s="2"/>
      <c r="C201" s="2"/>
    </row>
    <row r="202" ht="12.75" customHeight="1">
      <c r="B202" s="2"/>
      <c r="C202" s="2"/>
    </row>
    <row r="203" ht="12.75" customHeight="1">
      <c r="B203" s="2"/>
      <c r="C203" s="2"/>
    </row>
    <row r="204" ht="12.75" customHeight="1">
      <c r="B204" s="2"/>
      <c r="C204" s="2"/>
    </row>
    <row r="205" ht="12.75" customHeight="1">
      <c r="B205" s="2"/>
      <c r="C205" s="2"/>
    </row>
    <row r="206" ht="12.75" customHeight="1">
      <c r="B206" s="2"/>
      <c r="C206" s="2"/>
    </row>
    <row r="207" ht="12.75" customHeight="1">
      <c r="B207" s="2"/>
      <c r="C207" s="2"/>
    </row>
    <row r="208" ht="12.75" customHeight="1">
      <c r="B208" s="2"/>
      <c r="C208" s="2"/>
    </row>
    <row r="209" ht="12.75" customHeight="1">
      <c r="B209" s="2"/>
      <c r="C209" s="2"/>
    </row>
    <row r="210" ht="12.75" customHeight="1">
      <c r="B210" s="2"/>
      <c r="C210" s="2"/>
    </row>
    <row r="211" ht="12.75" customHeight="1">
      <c r="B211" s="2"/>
      <c r="C211" s="2"/>
    </row>
    <row r="212" ht="12.75" customHeight="1">
      <c r="B212" s="2"/>
      <c r="C212" s="2"/>
    </row>
    <row r="213" ht="12.75" customHeight="1">
      <c r="B213" s="2"/>
      <c r="C213" s="2"/>
    </row>
    <row r="214" ht="12.75" customHeight="1">
      <c r="B214" s="2"/>
      <c r="C214" s="2"/>
    </row>
    <row r="215" ht="12.75" customHeight="1">
      <c r="B215" s="2"/>
      <c r="C215" s="2"/>
    </row>
    <row r="216" ht="12.75" customHeight="1">
      <c r="B216" s="2"/>
      <c r="C216" s="2"/>
    </row>
    <row r="217" ht="12.75" customHeight="1">
      <c r="B217" s="2"/>
      <c r="C217" s="2"/>
    </row>
    <row r="218" ht="12.75" customHeight="1">
      <c r="B218" s="2"/>
      <c r="C218" s="2"/>
    </row>
    <row r="219" ht="12.75" customHeight="1">
      <c r="B219" s="2"/>
      <c r="C219" s="2"/>
    </row>
    <row r="220" ht="12.75" customHeight="1">
      <c r="B220" s="2"/>
      <c r="C220" s="2"/>
    </row>
    <row r="221" ht="12.75" customHeight="1">
      <c r="B221" s="2"/>
      <c r="C221" s="2"/>
    </row>
    <row r="222" ht="12.75" customHeight="1">
      <c r="B222" s="2"/>
      <c r="C222" s="2"/>
    </row>
    <row r="223" ht="12.75" customHeight="1">
      <c r="B223" s="2"/>
      <c r="C223" s="2"/>
    </row>
    <row r="224" ht="12.75" customHeight="1">
      <c r="B224" s="2"/>
      <c r="C224" s="2"/>
    </row>
    <row r="225" ht="12.75" customHeight="1">
      <c r="B225" s="2"/>
      <c r="C225" s="2"/>
    </row>
    <row r="226" ht="12.75" customHeight="1">
      <c r="B226" s="2"/>
      <c r="C226" s="2"/>
    </row>
    <row r="227" ht="12.75" customHeight="1">
      <c r="B227" s="2"/>
      <c r="C227" s="2"/>
    </row>
    <row r="228" ht="12.75" customHeight="1">
      <c r="B228" s="2"/>
      <c r="C228" s="2"/>
    </row>
    <row r="229" ht="12.75" customHeight="1">
      <c r="B229" s="2"/>
      <c r="C229" s="2"/>
    </row>
    <row r="230" ht="12.75" customHeight="1">
      <c r="B230" s="2"/>
      <c r="C230" s="2"/>
    </row>
    <row r="231" ht="12.75" customHeight="1">
      <c r="B231" s="2"/>
      <c r="C231" s="2"/>
    </row>
    <row r="232" ht="12.75" customHeight="1">
      <c r="B232" s="2"/>
      <c r="C232" s="2"/>
    </row>
    <row r="233" ht="12.75" customHeight="1">
      <c r="B233" s="2"/>
      <c r="C233" s="2"/>
    </row>
    <row r="234" ht="12.75" customHeight="1">
      <c r="B234" s="2"/>
      <c r="C234" s="2"/>
    </row>
    <row r="235" ht="12.75" customHeight="1">
      <c r="B235" s="2"/>
      <c r="C235" s="2"/>
    </row>
    <row r="236" ht="12.75" customHeight="1">
      <c r="B236" s="2"/>
      <c r="C236" s="2"/>
    </row>
    <row r="237" ht="12.75" customHeight="1">
      <c r="B237" s="2"/>
      <c r="C237" s="2"/>
    </row>
    <row r="238" ht="12.75" customHeight="1">
      <c r="B238" s="2"/>
      <c r="C238" s="2"/>
    </row>
    <row r="239" ht="12.75" customHeight="1">
      <c r="B239" s="2"/>
      <c r="C239" s="2"/>
    </row>
    <row r="240" ht="12.75" customHeight="1">
      <c r="B240" s="2"/>
      <c r="C240" s="2"/>
    </row>
    <row r="241" ht="12.75" customHeight="1">
      <c r="B241" s="2"/>
      <c r="C241" s="2"/>
    </row>
    <row r="242" ht="12.75" customHeight="1">
      <c r="B242" s="2"/>
      <c r="C242" s="2"/>
    </row>
    <row r="243" ht="12.75" customHeight="1">
      <c r="B243" s="2"/>
      <c r="C243" s="2"/>
    </row>
    <row r="244" ht="12.75" customHeight="1">
      <c r="B244" s="2"/>
      <c r="C244" s="2"/>
    </row>
    <row r="245" ht="12.75" customHeight="1">
      <c r="B245" s="2"/>
      <c r="C245" s="2"/>
    </row>
    <row r="246" ht="12.75" customHeight="1">
      <c r="B246" s="2"/>
      <c r="C246" s="2"/>
    </row>
    <row r="247" ht="12.75" customHeight="1">
      <c r="B247" s="2"/>
      <c r="C247" s="2"/>
    </row>
    <row r="248" ht="12.75" customHeight="1">
      <c r="B248" s="2"/>
      <c r="C248" s="2"/>
    </row>
    <row r="249" ht="12.75" customHeight="1">
      <c r="B249" s="2"/>
      <c r="C249" s="2"/>
    </row>
    <row r="250" ht="12.75" customHeight="1">
      <c r="B250" s="2"/>
      <c r="C250" s="2"/>
    </row>
    <row r="251" ht="12.75" customHeight="1">
      <c r="B251" s="2"/>
      <c r="C251" s="2"/>
    </row>
    <row r="252" ht="12.75" customHeight="1">
      <c r="B252" s="2"/>
      <c r="C252" s="2"/>
    </row>
    <row r="253" ht="12.75" customHeight="1">
      <c r="B253" s="2"/>
      <c r="C253" s="2"/>
    </row>
    <row r="254" ht="12.75" customHeight="1">
      <c r="B254" s="2"/>
      <c r="C254" s="2"/>
    </row>
    <row r="255" ht="12.75" customHeight="1">
      <c r="B255" s="2"/>
      <c r="C255" s="2"/>
    </row>
    <row r="256" ht="12.75" customHeight="1">
      <c r="B256" s="2"/>
      <c r="C256" s="2"/>
    </row>
    <row r="257" ht="12.75" customHeight="1">
      <c r="B257" s="2"/>
      <c r="C257" s="2"/>
    </row>
    <row r="258" ht="12.75" customHeight="1">
      <c r="B258" s="2"/>
      <c r="C258" s="2"/>
    </row>
    <row r="259" ht="12.75" customHeight="1">
      <c r="B259" s="2"/>
      <c r="C259" s="2"/>
    </row>
    <row r="260" ht="12.75" customHeight="1">
      <c r="B260" s="2"/>
      <c r="C260" s="2"/>
    </row>
    <row r="261" ht="12.75" customHeight="1">
      <c r="B261" s="2"/>
      <c r="C261" s="2"/>
    </row>
    <row r="262" ht="12.75" customHeight="1">
      <c r="B262" s="2"/>
      <c r="C262" s="2"/>
    </row>
    <row r="263" ht="12.75" customHeight="1">
      <c r="B263" s="2"/>
      <c r="C263" s="2"/>
    </row>
    <row r="264" ht="12.75" customHeight="1">
      <c r="B264" s="2"/>
      <c r="C264" s="2"/>
    </row>
    <row r="265" ht="12.75" customHeight="1">
      <c r="B265" s="2"/>
      <c r="C265" s="2"/>
    </row>
    <row r="266" ht="12.75" customHeight="1">
      <c r="B266" s="2"/>
      <c r="C266" s="2"/>
    </row>
    <row r="267" ht="12.75" customHeight="1">
      <c r="B267" s="2"/>
      <c r="C267" s="2"/>
    </row>
    <row r="268" ht="12.75" customHeight="1">
      <c r="B268" s="2"/>
      <c r="C268" s="2"/>
    </row>
    <row r="269" ht="12.75" customHeight="1">
      <c r="B269" s="2"/>
      <c r="C269" s="2"/>
    </row>
    <row r="270" ht="12.75" customHeight="1">
      <c r="B270" s="2"/>
      <c r="C270" s="2"/>
    </row>
    <row r="271" ht="12.75" customHeight="1">
      <c r="B271" s="2"/>
      <c r="C271" s="2"/>
    </row>
    <row r="272" ht="12.75" customHeight="1">
      <c r="B272" s="2"/>
      <c r="C272" s="2"/>
    </row>
    <row r="273" ht="12.75" customHeight="1">
      <c r="B273" s="2"/>
      <c r="C273" s="2"/>
    </row>
    <row r="274" ht="12.75" customHeight="1">
      <c r="B274" s="2"/>
      <c r="C274" s="2"/>
    </row>
    <row r="275" ht="12.75" customHeight="1">
      <c r="B275" s="2"/>
      <c r="C275" s="2"/>
    </row>
    <row r="276" ht="12.75" customHeight="1">
      <c r="B276" s="2"/>
      <c r="C276" s="2"/>
    </row>
    <row r="277" ht="12.75" customHeight="1">
      <c r="B277" s="2"/>
      <c r="C277" s="2"/>
    </row>
    <row r="278" ht="12.75" customHeight="1">
      <c r="B278" s="2"/>
      <c r="C278" s="2"/>
    </row>
    <row r="279" ht="12.75" customHeight="1">
      <c r="B279" s="2"/>
      <c r="C279" s="2"/>
    </row>
    <row r="280" ht="12.75" customHeight="1">
      <c r="B280" s="2"/>
      <c r="C280" s="2"/>
    </row>
    <row r="281" ht="12.75" customHeight="1">
      <c r="B281" s="2"/>
      <c r="C281" s="2"/>
    </row>
    <row r="282" ht="12.75" customHeight="1">
      <c r="B282" s="2"/>
      <c r="C282" s="2"/>
    </row>
    <row r="283" ht="12.75" customHeight="1">
      <c r="B283" s="2"/>
      <c r="C283" s="2"/>
    </row>
    <row r="284" ht="12.75" customHeight="1">
      <c r="B284" s="2"/>
      <c r="C284" s="2"/>
    </row>
    <row r="285" ht="12.75" customHeight="1">
      <c r="B285" s="2"/>
      <c r="C285" s="2"/>
    </row>
    <row r="286" ht="12.75" customHeight="1">
      <c r="B286" s="2"/>
      <c r="C286" s="2"/>
    </row>
    <row r="287" ht="12.75" customHeight="1">
      <c r="B287" s="2"/>
      <c r="C287" s="2"/>
    </row>
    <row r="288" ht="12.75" customHeight="1">
      <c r="B288" s="2"/>
      <c r="C288" s="2"/>
    </row>
    <row r="289" ht="12.75" customHeight="1">
      <c r="B289" s="2"/>
      <c r="C289" s="2"/>
    </row>
    <row r="290" ht="12.75" customHeight="1">
      <c r="B290" s="2"/>
      <c r="C290" s="2"/>
    </row>
    <row r="291" ht="12.75" customHeight="1">
      <c r="B291" s="2"/>
      <c r="C291" s="2"/>
    </row>
    <row r="292" ht="12.75" customHeight="1">
      <c r="B292" s="2"/>
      <c r="C292" s="2"/>
    </row>
    <row r="293" ht="12.75" customHeight="1">
      <c r="B293" s="2"/>
      <c r="C293" s="2"/>
    </row>
    <row r="294" ht="12.75" customHeight="1">
      <c r="B294" s="2"/>
      <c r="C294" s="2"/>
    </row>
    <row r="295" ht="12.75" customHeight="1">
      <c r="B295" s="2"/>
      <c r="C295" s="2"/>
    </row>
    <row r="296" ht="12.75" customHeight="1">
      <c r="B296" s="2"/>
      <c r="C296" s="2"/>
    </row>
    <row r="297" ht="12.75" customHeight="1">
      <c r="B297" s="2"/>
      <c r="C297" s="2"/>
    </row>
    <row r="298" ht="12.75" customHeight="1">
      <c r="B298" s="2"/>
      <c r="C298" s="2"/>
    </row>
    <row r="299" ht="12.75" customHeight="1">
      <c r="B299" s="2"/>
      <c r="C299" s="2"/>
    </row>
    <row r="300" ht="12.75" customHeight="1">
      <c r="B300" s="2"/>
      <c r="C300" s="2"/>
    </row>
    <row r="301" ht="12.75" customHeight="1">
      <c r="B301" s="2"/>
      <c r="C301" s="2"/>
    </row>
    <row r="302" ht="12.75" customHeight="1">
      <c r="B302" s="2"/>
      <c r="C302" s="2"/>
    </row>
    <row r="303" ht="12.75" customHeight="1">
      <c r="B303" s="2"/>
      <c r="C303" s="2"/>
    </row>
    <row r="304" ht="12.75" customHeight="1">
      <c r="B304" s="2"/>
      <c r="C304" s="2"/>
    </row>
    <row r="305" ht="12.75" customHeight="1">
      <c r="B305" s="2"/>
      <c r="C305" s="2"/>
    </row>
    <row r="306" ht="12.75" customHeight="1">
      <c r="B306" s="2"/>
      <c r="C306" s="2"/>
    </row>
    <row r="307" ht="12.75" customHeight="1">
      <c r="B307" s="2"/>
      <c r="C307" s="2"/>
    </row>
    <row r="308" ht="12.75" customHeight="1">
      <c r="B308" s="2"/>
      <c r="C308" s="2"/>
    </row>
    <row r="309" ht="12.75" customHeight="1">
      <c r="B309" s="2"/>
      <c r="C309" s="2"/>
    </row>
    <row r="310" ht="12.75" customHeight="1">
      <c r="B310" s="2"/>
      <c r="C310" s="2"/>
    </row>
    <row r="311" ht="12.75" customHeight="1">
      <c r="B311" s="2"/>
      <c r="C311" s="2"/>
    </row>
    <row r="312" ht="12.75" customHeight="1">
      <c r="B312" s="2"/>
      <c r="C312" s="2"/>
    </row>
    <row r="313" ht="12.75" customHeight="1">
      <c r="B313" s="2"/>
      <c r="C313" s="2"/>
    </row>
    <row r="314" ht="12.75" customHeight="1">
      <c r="B314" s="2"/>
      <c r="C314" s="2"/>
    </row>
    <row r="315" ht="12.75" customHeight="1">
      <c r="B315" s="2"/>
      <c r="C315" s="2"/>
    </row>
    <row r="316" ht="12.75" customHeight="1">
      <c r="B316" s="2"/>
      <c r="C316" s="2"/>
    </row>
    <row r="317" ht="12.75" customHeight="1">
      <c r="B317" s="2"/>
      <c r="C317" s="2"/>
    </row>
    <row r="318" ht="12.75" customHeight="1">
      <c r="B318" s="2"/>
      <c r="C318" s="2"/>
    </row>
    <row r="319" ht="12.75" customHeight="1">
      <c r="B319" s="2"/>
      <c r="C319" s="2"/>
    </row>
    <row r="320" ht="12.75" customHeight="1">
      <c r="B320" s="2"/>
      <c r="C320" s="2"/>
    </row>
    <row r="321" ht="12.75" customHeight="1">
      <c r="B321" s="2"/>
      <c r="C321" s="2"/>
    </row>
    <row r="322" ht="12.75" customHeight="1">
      <c r="B322" s="2"/>
      <c r="C322" s="2"/>
    </row>
    <row r="323" ht="12.75" customHeight="1">
      <c r="B323" s="2"/>
      <c r="C323" s="2"/>
    </row>
    <row r="324" ht="12.75" customHeight="1">
      <c r="B324" s="2"/>
      <c r="C324" s="2"/>
    </row>
    <row r="325" ht="12.75" customHeight="1">
      <c r="B325" s="2"/>
      <c r="C325" s="2"/>
    </row>
    <row r="326" ht="12.75" customHeight="1">
      <c r="B326" s="2"/>
      <c r="C326" s="2"/>
    </row>
    <row r="327" ht="12.75" customHeight="1">
      <c r="B327" s="2"/>
      <c r="C327" s="2"/>
    </row>
    <row r="328" ht="12.75" customHeight="1">
      <c r="B328" s="2"/>
      <c r="C328" s="2"/>
    </row>
    <row r="329" ht="12.75" customHeight="1">
      <c r="B329" s="2"/>
      <c r="C329" s="2"/>
    </row>
    <row r="330" ht="12.75" customHeight="1">
      <c r="B330" s="2"/>
      <c r="C330" s="2"/>
    </row>
    <row r="331" ht="12.75" customHeight="1">
      <c r="B331" s="2"/>
      <c r="C331" s="2"/>
    </row>
    <row r="332" ht="12.75" customHeight="1">
      <c r="B332" s="2"/>
      <c r="C332" s="2"/>
    </row>
    <row r="333" ht="12.75" customHeight="1">
      <c r="B333" s="2"/>
      <c r="C333" s="2"/>
    </row>
    <row r="334" ht="12.75" customHeight="1">
      <c r="B334" s="2"/>
      <c r="C334" s="2"/>
    </row>
    <row r="335" ht="12.75" customHeight="1">
      <c r="B335" s="2"/>
      <c r="C335" s="2"/>
    </row>
    <row r="336" ht="12.75" customHeight="1">
      <c r="B336" s="2"/>
      <c r="C336" s="2"/>
    </row>
    <row r="337" ht="12.75" customHeight="1">
      <c r="B337" s="2"/>
      <c r="C337" s="2"/>
    </row>
    <row r="338" ht="12.75" customHeight="1">
      <c r="B338" s="2"/>
      <c r="C338" s="2"/>
    </row>
    <row r="339" ht="12.75" customHeight="1">
      <c r="B339" s="2"/>
      <c r="C339" s="2"/>
    </row>
    <row r="340" ht="12.75" customHeight="1">
      <c r="B340" s="2"/>
      <c r="C340" s="2"/>
    </row>
    <row r="341" ht="12.75" customHeight="1">
      <c r="B341" s="2"/>
      <c r="C341" s="2"/>
    </row>
    <row r="342" ht="12.75" customHeight="1">
      <c r="B342" s="2"/>
      <c r="C342" s="2"/>
    </row>
    <row r="343" ht="12.75" customHeight="1">
      <c r="B343" s="2"/>
      <c r="C343" s="2"/>
    </row>
    <row r="344" ht="12.75" customHeight="1">
      <c r="B344" s="2"/>
      <c r="C344" s="2"/>
    </row>
    <row r="345" ht="12.75" customHeight="1">
      <c r="B345" s="2"/>
      <c r="C345" s="2"/>
    </row>
    <row r="346" ht="12.75" customHeight="1">
      <c r="B346" s="2"/>
      <c r="C346" s="2"/>
    </row>
    <row r="347" ht="12.75" customHeight="1">
      <c r="B347" s="2"/>
      <c r="C347" s="2"/>
    </row>
    <row r="348" ht="12.75" customHeight="1">
      <c r="B348" s="2"/>
      <c r="C348" s="2"/>
    </row>
    <row r="349" ht="12.75" customHeight="1">
      <c r="B349" s="2"/>
      <c r="C349" s="2"/>
    </row>
    <row r="350" ht="12.75" customHeight="1">
      <c r="B350" s="2"/>
      <c r="C350" s="2"/>
    </row>
    <row r="351" ht="12.75" customHeight="1">
      <c r="B351" s="2"/>
      <c r="C351" s="2"/>
    </row>
    <row r="352" ht="12.75" customHeight="1">
      <c r="B352" s="2"/>
      <c r="C352" s="2"/>
    </row>
    <row r="353" ht="12.75" customHeight="1">
      <c r="B353" s="2"/>
      <c r="C353" s="2"/>
    </row>
    <row r="354" ht="12.75" customHeight="1">
      <c r="B354" s="2"/>
      <c r="C354" s="2"/>
    </row>
    <row r="355" ht="12.75" customHeight="1">
      <c r="B355" s="2"/>
      <c r="C355" s="2"/>
    </row>
    <row r="356" ht="12.75" customHeight="1">
      <c r="B356" s="2"/>
      <c r="C356" s="2"/>
    </row>
    <row r="357" ht="12.75" customHeight="1">
      <c r="B357" s="2"/>
      <c r="C357" s="2"/>
    </row>
    <row r="358" ht="12.75" customHeight="1">
      <c r="B358" s="2"/>
      <c r="C358" s="2"/>
    </row>
    <row r="359" ht="12.75" customHeight="1">
      <c r="B359" s="2"/>
      <c r="C359" s="2"/>
    </row>
    <row r="360" ht="12.75" customHeight="1">
      <c r="B360" s="2"/>
      <c r="C360" s="2"/>
    </row>
    <row r="361" ht="12.75" customHeight="1">
      <c r="B361" s="2"/>
      <c r="C361" s="2"/>
    </row>
    <row r="362" ht="12.75" customHeight="1">
      <c r="B362" s="2"/>
      <c r="C362" s="2"/>
    </row>
    <row r="363" ht="12.75" customHeight="1">
      <c r="B363" s="2"/>
      <c r="C363" s="2"/>
    </row>
    <row r="364" ht="12.75" customHeight="1">
      <c r="B364" s="2"/>
      <c r="C364" s="2"/>
    </row>
    <row r="365" ht="12.75" customHeight="1">
      <c r="B365" s="2"/>
      <c r="C365" s="2"/>
    </row>
    <row r="366" ht="12.75" customHeight="1">
      <c r="B366" s="2"/>
      <c r="C366" s="2"/>
    </row>
    <row r="367" ht="12.75" customHeight="1">
      <c r="B367" s="2"/>
      <c r="C367" s="2"/>
    </row>
    <row r="368" ht="12.75" customHeight="1">
      <c r="B368" s="2"/>
      <c r="C368" s="2"/>
    </row>
    <row r="369" ht="12.75" customHeight="1">
      <c r="B369" s="2"/>
      <c r="C369" s="2"/>
    </row>
    <row r="370" ht="12.75" customHeight="1">
      <c r="B370" s="2"/>
      <c r="C370" s="2"/>
    </row>
    <row r="371" ht="12.75" customHeight="1">
      <c r="B371" s="2"/>
      <c r="C371" s="2"/>
    </row>
    <row r="372" ht="12.75" customHeight="1">
      <c r="B372" s="2"/>
      <c r="C372" s="2"/>
    </row>
    <row r="373" ht="12.75" customHeight="1">
      <c r="B373" s="2"/>
      <c r="C373" s="2"/>
    </row>
    <row r="374" ht="12.75" customHeight="1">
      <c r="B374" s="2"/>
      <c r="C374" s="2"/>
    </row>
    <row r="375" ht="12.75" customHeight="1">
      <c r="B375" s="2"/>
      <c r="C375" s="2"/>
    </row>
    <row r="376" ht="12.75" customHeight="1">
      <c r="B376" s="2"/>
      <c r="C376" s="2"/>
    </row>
    <row r="377" ht="12.75" customHeight="1">
      <c r="B377" s="2"/>
      <c r="C377" s="2"/>
    </row>
    <row r="378" ht="12.75" customHeight="1">
      <c r="B378" s="2"/>
      <c r="C378" s="2"/>
    </row>
    <row r="379" ht="12.75" customHeight="1">
      <c r="B379" s="2"/>
      <c r="C379" s="2"/>
    </row>
    <row r="380" ht="12.75" customHeight="1">
      <c r="B380" s="2"/>
      <c r="C380" s="2"/>
    </row>
    <row r="381" ht="12.75" customHeight="1">
      <c r="B381" s="2"/>
      <c r="C381" s="2"/>
    </row>
    <row r="382" ht="12.75" customHeight="1">
      <c r="B382" s="2"/>
      <c r="C382" s="2"/>
    </row>
    <row r="383" ht="12.75" customHeight="1">
      <c r="B383" s="2"/>
      <c r="C383" s="2"/>
    </row>
    <row r="384" ht="12.75" customHeight="1">
      <c r="B384" s="2"/>
      <c r="C384" s="2"/>
    </row>
    <row r="385" ht="12.75" customHeight="1">
      <c r="B385" s="2"/>
      <c r="C385" s="2"/>
    </row>
    <row r="386" ht="12.75" customHeight="1">
      <c r="B386" s="2"/>
      <c r="C386" s="2"/>
    </row>
    <row r="387" ht="12.75" customHeight="1">
      <c r="B387" s="2"/>
      <c r="C387" s="2"/>
    </row>
    <row r="388" ht="12.75" customHeight="1">
      <c r="B388" s="2"/>
      <c r="C388" s="2"/>
    </row>
    <row r="389" ht="12.75" customHeight="1">
      <c r="B389" s="2"/>
      <c r="C389" s="2"/>
    </row>
    <row r="390" ht="12.75" customHeight="1">
      <c r="B390" s="2"/>
      <c r="C390" s="2"/>
    </row>
    <row r="391" ht="12.75" customHeight="1">
      <c r="B391" s="2"/>
      <c r="C391" s="2"/>
    </row>
    <row r="392" ht="12.75" customHeight="1">
      <c r="B392" s="2"/>
      <c r="C392" s="2"/>
    </row>
    <row r="393" ht="12.75" customHeight="1">
      <c r="B393" s="2"/>
      <c r="C393" s="2"/>
    </row>
    <row r="394" ht="12.75" customHeight="1">
      <c r="B394" s="2"/>
      <c r="C394" s="2"/>
    </row>
    <row r="395" ht="12.75" customHeight="1">
      <c r="B395" s="2"/>
      <c r="C395" s="2"/>
    </row>
    <row r="396" ht="12.75" customHeight="1">
      <c r="B396" s="2"/>
      <c r="C396" s="2"/>
    </row>
    <row r="397" ht="12.75" customHeight="1">
      <c r="B397" s="2"/>
      <c r="C397" s="2"/>
    </row>
    <row r="398" ht="12.75" customHeight="1">
      <c r="B398" s="2"/>
      <c r="C398" s="2"/>
    </row>
    <row r="399" ht="12.75" customHeight="1">
      <c r="B399" s="2"/>
      <c r="C399" s="2"/>
    </row>
    <row r="400" ht="12.75" customHeight="1">
      <c r="B400" s="2"/>
      <c r="C400" s="2"/>
    </row>
    <row r="401" ht="12.75" customHeight="1">
      <c r="B401" s="2"/>
      <c r="C401" s="2"/>
    </row>
    <row r="402" ht="12.75" customHeight="1">
      <c r="B402" s="2"/>
      <c r="C402" s="2"/>
    </row>
    <row r="403" ht="12.75" customHeight="1">
      <c r="B403" s="2"/>
      <c r="C403" s="2"/>
    </row>
    <row r="404" ht="12.75" customHeight="1">
      <c r="B404" s="2"/>
      <c r="C404" s="2"/>
    </row>
    <row r="405" ht="12.75" customHeight="1">
      <c r="B405" s="2"/>
      <c r="C405" s="2"/>
    </row>
    <row r="406" ht="12.75" customHeight="1">
      <c r="B406" s="2"/>
      <c r="C406" s="2"/>
    </row>
    <row r="407" ht="12.75" customHeight="1">
      <c r="B407" s="2"/>
      <c r="C407" s="2"/>
    </row>
    <row r="408" ht="12.75" customHeight="1">
      <c r="B408" s="2"/>
      <c r="C408" s="2"/>
    </row>
    <row r="409" ht="12.75" customHeight="1">
      <c r="B409" s="2"/>
      <c r="C409" s="2"/>
    </row>
    <row r="410" ht="12.75" customHeight="1">
      <c r="B410" s="2"/>
      <c r="C410" s="2"/>
    </row>
    <row r="411" ht="12.75" customHeight="1">
      <c r="B411" s="2"/>
      <c r="C411" s="2"/>
    </row>
    <row r="412" ht="12.75" customHeight="1">
      <c r="B412" s="2"/>
      <c r="C412" s="2"/>
    </row>
    <row r="413" ht="12.75" customHeight="1">
      <c r="B413" s="2"/>
      <c r="C413" s="2"/>
    </row>
    <row r="414" ht="12.75" customHeight="1">
      <c r="B414" s="2"/>
      <c r="C414" s="2"/>
    </row>
    <row r="415" ht="12.75" customHeight="1">
      <c r="B415" s="2"/>
      <c r="C415" s="2"/>
    </row>
    <row r="416" ht="12.75" customHeight="1">
      <c r="B416" s="2"/>
      <c r="C416" s="2"/>
    </row>
    <row r="417" ht="12.75" customHeight="1">
      <c r="B417" s="2"/>
      <c r="C417" s="2"/>
    </row>
    <row r="418" ht="12.75" customHeight="1">
      <c r="B418" s="2"/>
      <c r="C418" s="2"/>
    </row>
    <row r="419" ht="12.75" customHeight="1">
      <c r="B419" s="2"/>
      <c r="C419" s="2"/>
    </row>
    <row r="420" ht="12.75" customHeight="1">
      <c r="B420" s="2"/>
      <c r="C420" s="2"/>
    </row>
    <row r="421" ht="12.75" customHeight="1">
      <c r="B421" s="2"/>
      <c r="C421" s="2"/>
    </row>
    <row r="422" ht="12.75" customHeight="1">
      <c r="B422" s="2"/>
      <c r="C422" s="2"/>
    </row>
    <row r="423" ht="12.75" customHeight="1">
      <c r="B423" s="2"/>
      <c r="C423" s="2"/>
    </row>
    <row r="424" ht="12.75" customHeight="1">
      <c r="B424" s="2"/>
      <c r="C424" s="2"/>
    </row>
    <row r="425" ht="12.75" customHeight="1">
      <c r="B425" s="2"/>
      <c r="C425" s="2"/>
    </row>
    <row r="426" ht="12.75" customHeight="1">
      <c r="B426" s="2"/>
      <c r="C426" s="2"/>
    </row>
    <row r="427" ht="12.75" customHeight="1">
      <c r="B427" s="2"/>
      <c r="C427" s="2"/>
    </row>
    <row r="428" ht="12.75" customHeight="1">
      <c r="B428" s="2"/>
      <c r="C428" s="2"/>
    </row>
    <row r="429" ht="12.75" customHeight="1">
      <c r="B429" s="2"/>
      <c r="C429" s="2"/>
    </row>
    <row r="430" ht="12.75" customHeight="1">
      <c r="B430" s="2"/>
      <c r="C430" s="2"/>
    </row>
    <row r="431" ht="12.75" customHeight="1">
      <c r="B431" s="2"/>
      <c r="C431" s="2"/>
    </row>
    <row r="432" ht="12.75" customHeight="1">
      <c r="B432" s="2"/>
      <c r="C432" s="2"/>
    </row>
    <row r="433" ht="12.75" customHeight="1">
      <c r="B433" s="2"/>
      <c r="C433" s="2"/>
    </row>
    <row r="434" ht="12.75" customHeight="1">
      <c r="B434" s="2"/>
      <c r="C434" s="2"/>
    </row>
    <row r="435" ht="12.75" customHeight="1">
      <c r="B435" s="2"/>
      <c r="C435" s="2"/>
    </row>
    <row r="436" ht="12.75" customHeight="1">
      <c r="B436" s="2"/>
      <c r="C436" s="2"/>
    </row>
    <row r="437" ht="12.75" customHeight="1">
      <c r="B437" s="2"/>
      <c r="C437" s="2"/>
    </row>
    <row r="438" ht="12.75" customHeight="1">
      <c r="B438" s="2"/>
      <c r="C438" s="2"/>
    </row>
    <row r="439" ht="12.75" customHeight="1">
      <c r="B439" s="2"/>
      <c r="C439" s="2"/>
    </row>
    <row r="440" ht="12.75" customHeight="1">
      <c r="B440" s="2"/>
      <c r="C440" s="2"/>
    </row>
    <row r="441" ht="12.75" customHeight="1">
      <c r="B441" s="2"/>
      <c r="C441" s="2"/>
    </row>
    <row r="442" ht="12.75" customHeight="1">
      <c r="B442" s="2"/>
      <c r="C442" s="2"/>
    </row>
    <row r="443" ht="12.75" customHeight="1">
      <c r="B443" s="2"/>
      <c r="C443" s="2"/>
    </row>
    <row r="444" ht="12.75" customHeight="1">
      <c r="B444" s="2"/>
      <c r="C444" s="2"/>
    </row>
    <row r="445" ht="12.75" customHeight="1">
      <c r="B445" s="2"/>
      <c r="C445" s="2"/>
    </row>
    <row r="446" ht="12.75" customHeight="1">
      <c r="B446" s="2"/>
      <c r="C446" s="2"/>
    </row>
    <row r="447" ht="12.75" customHeight="1">
      <c r="B447" s="2"/>
      <c r="C447" s="2"/>
    </row>
    <row r="448" ht="12.75" customHeight="1">
      <c r="B448" s="2"/>
      <c r="C448" s="2"/>
    </row>
    <row r="449" ht="12.75" customHeight="1">
      <c r="B449" s="2"/>
      <c r="C449" s="2"/>
    </row>
    <row r="450" ht="12.75" customHeight="1">
      <c r="B450" s="2"/>
      <c r="C450" s="2"/>
    </row>
    <row r="451" ht="12.75" customHeight="1">
      <c r="B451" s="2"/>
      <c r="C451" s="2"/>
    </row>
    <row r="452" ht="12.75" customHeight="1">
      <c r="B452" s="2"/>
      <c r="C452" s="2"/>
    </row>
    <row r="453" ht="12.75" customHeight="1">
      <c r="B453" s="2"/>
      <c r="C453" s="2"/>
    </row>
    <row r="454" ht="12.75" customHeight="1">
      <c r="B454" s="2"/>
      <c r="C454" s="2"/>
    </row>
    <row r="455" ht="12.75" customHeight="1">
      <c r="B455" s="2"/>
      <c r="C455" s="2"/>
    </row>
    <row r="456" ht="12.75" customHeight="1">
      <c r="B456" s="2"/>
      <c r="C456" s="2"/>
    </row>
    <row r="457" ht="12.75" customHeight="1">
      <c r="B457" s="2"/>
      <c r="C457" s="2"/>
    </row>
    <row r="458" ht="12.75" customHeight="1">
      <c r="B458" s="2"/>
      <c r="C458" s="2"/>
    </row>
    <row r="459" ht="12.75" customHeight="1">
      <c r="B459" s="2"/>
      <c r="C459" s="2"/>
    </row>
    <row r="460" ht="12.75" customHeight="1">
      <c r="B460" s="2"/>
      <c r="C460" s="2"/>
    </row>
    <row r="461" ht="12.75" customHeight="1">
      <c r="B461" s="2"/>
      <c r="C461" s="2"/>
    </row>
    <row r="462" ht="12.75" customHeight="1">
      <c r="B462" s="2"/>
      <c r="C462" s="2"/>
    </row>
    <row r="463" ht="12.75" customHeight="1">
      <c r="B463" s="2"/>
      <c r="C463" s="2"/>
    </row>
    <row r="464" ht="12.75" customHeight="1">
      <c r="B464" s="2"/>
      <c r="C464" s="2"/>
    </row>
    <row r="465" ht="12.75" customHeight="1">
      <c r="B465" s="2"/>
      <c r="C465" s="2"/>
    </row>
    <row r="466" ht="12.75" customHeight="1">
      <c r="B466" s="2"/>
      <c r="C466" s="2"/>
    </row>
    <row r="467" ht="12.75" customHeight="1">
      <c r="B467" s="2"/>
      <c r="C467" s="2"/>
    </row>
    <row r="468" ht="12.75" customHeight="1">
      <c r="B468" s="2"/>
      <c r="C468" s="2"/>
    </row>
    <row r="469" ht="12.75" customHeight="1">
      <c r="B469" s="2"/>
      <c r="C469" s="2"/>
    </row>
    <row r="470" ht="12.75" customHeight="1">
      <c r="B470" s="2"/>
      <c r="C470" s="2"/>
    </row>
    <row r="471" ht="12.75" customHeight="1">
      <c r="B471" s="2"/>
      <c r="C471" s="2"/>
    </row>
    <row r="472" ht="12.75" customHeight="1">
      <c r="B472" s="2"/>
      <c r="C472" s="2"/>
    </row>
    <row r="473" ht="12.75" customHeight="1">
      <c r="B473" s="2"/>
      <c r="C473" s="2"/>
    </row>
    <row r="474" ht="12.75" customHeight="1">
      <c r="B474" s="2"/>
      <c r="C474" s="2"/>
    </row>
    <row r="475" ht="12.75" customHeight="1">
      <c r="B475" s="2"/>
      <c r="C475" s="2"/>
    </row>
    <row r="476" ht="12.75" customHeight="1">
      <c r="B476" s="2"/>
      <c r="C476" s="2"/>
    </row>
    <row r="477" ht="12.75" customHeight="1">
      <c r="B477" s="2"/>
      <c r="C477" s="2"/>
    </row>
    <row r="478" ht="12.75" customHeight="1">
      <c r="B478" s="2"/>
      <c r="C478" s="2"/>
    </row>
    <row r="479" ht="12.75" customHeight="1">
      <c r="B479" s="2"/>
      <c r="C479" s="2"/>
    </row>
    <row r="480" ht="12.75" customHeight="1">
      <c r="B480" s="2"/>
      <c r="C480" s="2"/>
    </row>
    <row r="481" ht="12.75" customHeight="1">
      <c r="B481" s="2"/>
      <c r="C481" s="2"/>
    </row>
    <row r="482" ht="12.75" customHeight="1">
      <c r="B482" s="2"/>
      <c r="C482" s="2"/>
    </row>
    <row r="483" ht="12.75" customHeight="1">
      <c r="B483" s="2"/>
      <c r="C483" s="2"/>
    </row>
    <row r="484" ht="12.75" customHeight="1">
      <c r="B484" s="2"/>
      <c r="C484" s="2"/>
    </row>
    <row r="485" ht="12.75" customHeight="1">
      <c r="B485" s="2"/>
      <c r="C485" s="2"/>
    </row>
    <row r="486" ht="12.75" customHeight="1">
      <c r="B486" s="2"/>
      <c r="C486" s="2"/>
    </row>
    <row r="487" ht="12.75" customHeight="1">
      <c r="B487" s="2"/>
      <c r="C487" s="2"/>
    </row>
    <row r="488" ht="12.75" customHeight="1">
      <c r="B488" s="2"/>
      <c r="C488" s="2"/>
    </row>
    <row r="489" ht="12.75" customHeight="1">
      <c r="B489" s="2"/>
      <c r="C489" s="2"/>
    </row>
    <row r="490" ht="12.75" customHeight="1">
      <c r="B490" s="2"/>
      <c r="C490" s="2"/>
    </row>
    <row r="491" ht="12.75" customHeight="1">
      <c r="B491" s="2"/>
      <c r="C491" s="2"/>
    </row>
    <row r="492" ht="12.75" customHeight="1">
      <c r="B492" s="2"/>
      <c r="C492" s="2"/>
    </row>
    <row r="493" ht="12.75" customHeight="1">
      <c r="B493" s="2"/>
      <c r="C493" s="2"/>
    </row>
    <row r="494" ht="12.75" customHeight="1">
      <c r="B494" s="2"/>
      <c r="C494" s="2"/>
    </row>
    <row r="495" ht="12.75" customHeight="1">
      <c r="B495" s="2"/>
      <c r="C495" s="2"/>
    </row>
    <row r="496" ht="12.75" customHeight="1">
      <c r="B496" s="2"/>
      <c r="C496" s="2"/>
    </row>
    <row r="497" ht="12.75" customHeight="1">
      <c r="B497" s="2"/>
      <c r="C497" s="2"/>
    </row>
    <row r="498" ht="12.75" customHeight="1">
      <c r="B498" s="2"/>
      <c r="C498" s="2"/>
    </row>
    <row r="499" ht="12.75" customHeight="1">
      <c r="B499" s="2"/>
      <c r="C499" s="2"/>
    </row>
    <row r="500" ht="12.75" customHeight="1">
      <c r="B500" s="2"/>
      <c r="C500" s="2"/>
    </row>
    <row r="501" ht="12.75" customHeight="1">
      <c r="B501" s="2"/>
      <c r="C501" s="2"/>
    </row>
    <row r="502" ht="12.75" customHeight="1">
      <c r="B502" s="2"/>
      <c r="C502" s="2"/>
    </row>
    <row r="503" ht="12.75" customHeight="1">
      <c r="B503" s="2"/>
      <c r="C503" s="2"/>
    </row>
    <row r="504" ht="12.75" customHeight="1">
      <c r="B504" s="2"/>
      <c r="C504" s="2"/>
    </row>
    <row r="505" ht="12.75" customHeight="1">
      <c r="B505" s="2"/>
      <c r="C505" s="2"/>
    </row>
    <row r="506" ht="12.75" customHeight="1">
      <c r="B506" s="2"/>
      <c r="C506" s="2"/>
    </row>
    <row r="507" ht="12.75" customHeight="1">
      <c r="B507" s="2"/>
      <c r="C507" s="2"/>
    </row>
    <row r="508" ht="12.75" customHeight="1">
      <c r="B508" s="2"/>
      <c r="C508" s="2"/>
    </row>
    <row r="509" ht="12.75" customHeight="1">
      <c r="B509" s="2"/>
      <c r="C509" s="2"/>
    </row>
    <row r="510" ht="12.75" customHeight="1">
      <c r="B510" s="2"/>
      <c r="C510" s="2"/>
    </row>
    <row r="511" ht="12.75" customHeight="1">
      <c r="B511" s="2"/>
      <c r="C511" s="2"/>
    </row>
    <row r="512" ht="12.75" customHeight="1">
      <c r="B512" s="2"/>
      <c r="C512" s="2"/>
    </row>
    <row r="513" ht="12.75" customHeight="1">
      <c r="B513" s="2"/>
      <c r="C513" s="2"/>
    </row>
    <row r="514" ht="12.75" customHeight="1">
      <c r="B514" s="2"/>
      <c r="C514" s="2"/>
    </row>
    <row r="515" ht="12.75" customHeight="1">
      <c r="B515" s="2"/>
      <c r="C515" s="2"/>
    </row>
    <row r="516" ht="12.75" customHeight="1">
      <c r="B516" s="2"/>
      <c r="C516" s="2"/>
    </row>
    <row r="517" ht="12.75" customHeight="1">
      <c r="B517" s="2"/>
      <c r="C517" s="2"/>
    </row>
    <row r="518" ht="12.75" customHeight="1">
      <c r="B518" s="2"/>
      <c r="C518" s="2"/>
    </row>
    <row r="519" ht="12.75" customHeight="1">
      <c r="B519" s="2"/>
      <c r="C519" s="2"/>
    </row>
    <row r="520" ht="12.75" customHeight="1">
      <c r="B520" s="2"/>
      <c r="C520" s="2"/>
    </row>
    <row r="521" ht="12.75" customHeight="1">
      <c r="B521" s="2"/>
      <c r="C521" s="2"/>
    </row>
    <row r="522" ht="12.75" customHeight="1">
      <c r="B522" s="2"/>
      <c r="C522" s="2"/>
    </row>
    <row r="523" ht="12.75" customHeight="1">
      <c r="B523" s="2"/>
      <c r="C523" s="2"/>
    </row>
    <row r="524" ht="12.75" customHeight="1">
      <c r="B524" s="2"/>
      <c r="C524" s="2"/>
    </row>
    <row r="525" ht="12.75" customHeight="1">
      <c r="B525" s="2"/>
      <c r="C525" s="2"/>
    </row>
    <row r="526" ht="12.75" customHeight="1">
      <c r="B526" s="2"/>
      <c r="C526" s="2"/>
    </row>
    <row r="527" ht="12.75" customHeight="1">
      <c r="B527" s="2"/>
      <c r="C527" s="2"/>
    </row>
    <row r="528" ht="12.75" customHeight="1">
      <c r="B528" s="2"/>
      <c r="C528" s="2"/>
    </row>
    <row r="529" ht="12.75" customHeight="1">
      <c r="B529" s="2"/>
      <c r="C529" s="2"/>
    </row>
    <row r="530" ht="12.75" customHeight="1">
      <c r="B530" s="2"/>
      <c r="C530" s="2"/>
    </row>
    <row r="531" ht="12.75" customHeight="1">
      <c r="B531" s="2"/>
      <c r="C531" s="2"/>
    </row>
    <row r="532" ht="12.75" customHeight="1">
      <c r="B532" s="2"/>
      <c r="C532" s="2"/>
    </row>
    <row r="533" ht="12.75" customHeight="1">
      <c r="B533" s="2"/>
      <c r="C533" s="2"/>
    </row>
    <row r="534" ht="12.75" customHeight="1">
      <c r="B534" s="2"/>
      <c r="C534" s="2"/>
    </row>
    <row r="535" ht="12.75" customHeight="1">
      <c r="B535" s="2"/>
      <c r="C535" s="2"/>
    </row>
    <row r="536" ht="12.75" customHeight="1">
      <c r="B536" s="2"/>
      <c r="C536" s="2"/>
    </row>
    <row r="537" ht="12.75" customHeight="1">
      <c r="B537" s="2"/>
      <c r="C537" s="2"/>
    </row>
    <row r="538" ht="12.75" customHeight="1">
      <c r="B538" s="2"/>
      <c r="C538" s="2"/>
    </row>
    <row r="539" ht="12.75" customHeight="1">
      <c r="B539" s="2"/>
      <c r="C539" s="2"/>
    </row>
    <row r="540" ht="12.75" customHeight="1">
      <c r="B540" s="2"/>
      <c r="C540" s="2"/>
    </row>
    <row r="541" ht="12.75" customHeight="1">
      <c r="B541" s="2"/>
      <c r="C541" s="2"/>
    </row>
    <row r="542" ht="12.75" customHeight="1">
      <c r="B542" s="2"/>
      <c r="C542" s="2"/>
    </row>
    <row r="543" ht="12.75" customHeight="1">
      <c r="B543" s="2"/>
      <c r="C543" s="2"/>
    </row>
    <row r="544" ht="12.75" customHeight="1">
      <c r="B544" s="2"/>
      <c r="C544" s="2"/>
    </row>
    <row r="545" ht="12.75" customHeight="1">
      <c r="B545" s="2"/>
      <c r="C545" s="2"/>
    </row>
    <row r="546" ht="12.75" customHeight="1">
      <c r="B546" s="2"/>
      <c r="C546" s="2"/>
    </row>
    <row r="547" ht="12.75" customHeight="1">
      <c r="B547" s="2"/>
      <c r="C547" s="2"/>
    </row>
    <row r="548" ht="12.75" customHeight="1">
      <c r="B548" s="2"/>
      <c r="C548" s="2"/>
    </row>
    <row r="549" ht="12.75" customHeight="1">
      <c r="B549" s="2"/>
      <c r="C549" s="2"/>
    </row>
    <row r="550" ht="12.75" customHeight="1">
      <c r="B550" s="2"/>
      <c r="C550" s="2"/>
    </row>
    <row r="551" ht="12.75" customHeight="1">
      <c r="B551" s="2"/>
      <c r="C551" s="2"/>
    </row>
    <row r="552" ht="12.75" customHeight="1">
      <c r="B552" s="2"/>
      <c r="C552" s="2"/>
    </row>
    <row r="553" ht="12.75" customHeight="1">
      <c r="B553" s="2"/>
      <c r="C553" s="2"/>
    </row>
    <row r="554" ht="12.75" customHeight="1">
      <c r="B554" s="2"/>
      <c r="C554" s="2"/>
    </row>
    <row r="555" ht="12.75" customHeight="1">
      <c r="B555" s="2"/>
      <c r="C555" s="2"/>
    </row>
    <row r="556" ht="12.75" customHeight="1">
      <c r="B556" s="2"/>
      <c r="C556" s="2"/>
    </row>
    <row r="557" ht="12.75" customHeight="1">
      <c r="B557" s="2"/>
      <c r="C557" s="2"/>
    </row>
    <row r="558" ht="12.75" customHeight="1">
      <c r="B558" s="2"/>
      <c r="C558" s="2"/>
    </row>
    <row r="559" ht="12.75" customHeight="1">
      <c r="B559" s="2"/>
      <c r="C559" s="2"/>
    </row>
    <row r="560" ht="12.75" customHeight="1">
      <c r="B560" s="2"/>
      <c r="C560" s="2"/>
    </row>
    <row r="561" ht="12.75" customHeight="1">
      <c r="B561" s="2"/>
      <c r="C561" s="2"/>
    </row>
    <row r="562" ht="12.75" customHeight="1">
      <c r="B562" s="2"/>
      <c r="C562" s="2"/>
    </row>
    <row r="563" ht="12.75" customHeight="1">
      <c r="B563" s="2"/>
      <c r="C563" s="2"/>
    </row>
    <row r="564" ht="12.75" customHeight="1">
      <c r="B564" s="2"/>
      <c r="C564" s="2"/>
    </row>
    <row r="565" ht="12.75" customHeight="1">
      <c r="B565" s="2"/>
      <c r="C565" s="2"/>
    </row>
    <row r="566" ht="12.75" customHeight="1">
      <c r="B566" s="2"/>
      <c r="C566" s="2"/>
    </row>
    <row r="567" ht="12.75" customHeight="1">
      <c r="B567" s="2"/>
      <c r="C567" s="2"/>
    </row>
    <row r="568" ht="12.75" customHeight="1">
      <c r="B568" s="2"/>
      <c r="C568" s="2"/>
    </row>
    <row r="569" ht="12.75" customHeight="1">
      <c r="B569" s="2"/>
      <c r="C569" s="2"/>
    </row>
    <row r="570" ht="12.75" customHeight="1">
      <c r="B570" s="2"/>
      <c r="C570" s="2"/>
    </row>
    <row r="571" ht="12.75" customHeight="1">
      <c r="B571" s="2"/>
      <c r="C571" s="2"/>
    </row>
    <row r="572" ht="12.75" customHeight="1">
      <c r="B572" s="2"/>
      <c r="C572" s="2"/>
    </row>
    <row r="573" ht="12.75" customHeight="1">
      <c r="B573" s="2"/>
      <c r="C573" s="2"/>
    </row>
    <row r="574" ht="12.75" customHeight="1">
      <c r="B574" s="2"/>
      <c r="C574" s="2"/>
    </row>
    <row r="575" ht="12.75" customHeight="1">
      <c r="B575" s="2"/>
      <c r="C575" s="2"/>
    </row>
    <row r="576" ht="12.75" customHeight="1">
      <c r="B576" s="2"/>
      <c r="C576" s="2"/>
    </row>
    <row r="577" ht="12.75" customHeight="1">
      <c r="B577" s="2"/>
      <c r="C577" s="2"/>
    </row>
    <row r="578" ht="12.75" customHeight="1">
      <c r="B578" s="2"/>
      <c r="C578" s="2"/>
    </row>
    <row r="579" ht="12.75" customHeight="1">
      <c r="B579" s="2"/>
      <c r="C579" s="2"/>
    </row>
    <row r="580" ht="12.75" customHeight="1">
      <c r="B580" s="2"/>
      <c r="C580" s="2"/>
    </row>
    <row r="581" ht="12.75" customHeight="1">
      <c r="B581" s="2"/>
      <c r="C581" s="2"/>
    </row>
    <row r="582" ht="12.75" customHeight="1">
      <c r="B582" s="2"/>
      <c r="C582" s="2"/>
    </row>
    <row r="583" ht="12.75" customHeight="1">
      <c r="B583" s="2"/>
      <c r="C583" s="2"/>
    </row>
    <row r="584" ht="12.75" customHeight="1">
      <c r="B584" s="2"/>
      <c r="C584" s="2"/>
    </row>
    <row r="585" ht="12.75" customHeight="1">
      <c r="B585" s="2"/>
      <c r="C585" s="2"/>
    </row>
    <row r="586" ht="12.75" customHeight="1">
      <c r="B586" s="2"/>
      <c r="C586" s="2"/>
    </row>
    <row r="587" ht="12.75" customHeight="1">
      <c r="B587" s="2"/>
      <c r="C587" s="2"/>
    </row>
    <row r="588" ht="12.75" customHeight="1">
      <c r="B588" s="2"/>
      <c r="C588" s="2"/>
    </row>
    <row r="589" ht="12.75" customHeight="1">
      <c r="B589" s="2"/>
      <c r="C589" s="2"/>
    </row>
    <row r="590" ht="12.75" customHeight="1">
      <c r="B590" s="2"/>
      <c r="C590" s="2"/>
    </row>
    <row r="591" ht="12.75" customHeight="1">
      <c r="B591" s="2"/>
      <c r="C591" s="2"/>
    </row>
    <row r="592" ht="12.75" customHeight="1">
      <c r="B592" s="2"/>
      <c r="C592" s="2"/>
    </row>
    <row r="593" ht="12.75" customHeight="1">
      <c r="B593" s="2"/>
      <c r="C593" s="2"/>
    </row>
    <row r="594" ht="12.75" customHeight="1">
      <c r="B594" s="2"/>
      <c r="C594" s="2"/>
    </row>
    <row r="595" ht="12.75" customHeight="1">
      <c r="B595" s="2"/>
      <c r="C595" s="2"/>
    </row>
    <row r="596" ht="12.75" customHeight="1">
      <c r="B596" s="2"/>
      <c r="C596" s="2"/>
    </row>
    <row r="597" ht="12.75" customHeight="1">
      <c r="B597" s="2"/>
      <c r="C597" s="2"/>
    </row>
    <row r="598" ht="12.75" customHeight="1">
      <c r="B598" s="2"/>
      <c r="C598" s="2"/>
    </row>
    <row r="599" ht="12.75" customHeight="1">
      <c r="B599" s="2"/>
      <c r="C599" s="2"/>
    </row>
    <row r="600" ht="12.75" customHeight="1">
      <c r="B600" s="2"/>
      <c r="C600" s="2"/>
    </row>
    <row r="601" ht="12.75" customHeight="1">
      <c r="B601" s="2"/>
      <c r="C601" s="2"/>
    </row>
    <row r="602" ht="12.75" customHeight="1">
      <c r="B602" s="2"/>
      <c r="C602" s="2"/>
    </row>
    <row r="603" ht="12.75" customHeight="1">
      <c r="B603" s="2"/>
      <c r="C603" s="2"/>
    </row>
    <row r="604" ht="12.75" customHeight="1">
      <c r="B604" s="2"/>
      <c r="C604" s="2"/>
    </row>
    <row r="605" ht="12.75" customHeight="1">
      <c r="B605" s="2"/>
      <c r="C605" s="2"/>
    </row>
    <row r="606" ht="12.75" customHeight="1">
      <c r="B606" s="2"/>
      <c r="C606" s="2"/>
    </row>
    <row r="607" ht="12.75" customHeight="1">
      <c r="B607" s="2"/>
      <c r="C607" s="2"/>
    </row>
    <row r="608" ht="12.75" customHeight="1">
      <c r="B608" s="2"/>
      <c r="C608" s="2"/>
    </row>
    <row r="609" ht="12.75" customHeight="1">
      <c r="B609" s="2"/>
      <c r="C609" s="2"/>
    </row>
    <row r="610" ht="12.75" customHeight="1">
      <c r="B610" s="2"/>
      <c r="C610" s="2"/>
    </row>
    <row r="611" ht="12.75" customHeight="1">
      <c r="B611" s="2"/>
      <c r="C611" s="2"/>
    </row>
    <row r="612" ht="12.75" customHeight="1">
      <c r="B612" s="2"/>
      <c r="C612" s="2"/>
    </row>
    <row r="613" ht="12.75" customHeight="1">
      <c r="B613" s="2"/>
      <c r="C613" s="2"/>
    </row>
    <row r="614" ht="12.75" customHeight="1">
      <c r="B614" s="2"/>
      <c r="C614" s="2"/>
    </row>
    <row r="615" ht="12.75" customHeight="1">
      <c r="B615" s="2"/>
      <c r="C615" s="2"/>
    </row>
    <row r="616" ht="12.75" customHeight="1">
      <c r="B616" s="2"/>
      <c r="C616" s="2"/>
    </row>
    <row r="617" ht="12.75" customHeight="1">
      <c r="B617" s="2"/>
      <c r="C617" s="2"/>
    </row>
    <row r="618" ht="12.75" customHeight="1">
      <c r="B618" s="2"/>
      <c r="C618" s="2"/>
    </row>
    <row r="619" ht="12.75" customHeight="1">
      <c r="B619" s="2"/>
      <c r="C619" s="2"/>
    </row>
    <row r="620" ht="12.75" customHeight="1">
      <c r="B620" s="2"/>
      <c r="C620" s="2"/>
    </row>
    <row r="621" ht="12.75" customHeight="1">
      <c r="B621" s="2"/>
      <c r="C621" s="2"/>
    </row>
    <row r="622" ht="12.75" customHeight="1">
      <c r="B622" s="2"/>
      <c r="C622" s="2"/>
    </row>
    <row r="623" ht="12.75" customHeight="1">
      <c r="B623" s="2"/>
      <c r="C623" s="2"/>
    </row>
    <row r="624" ht="12.75" customHeight="1">
      <c r="B624" s="2"/>
      <c r="C624" s="2"/>
    </row>
    <row r="625" ht="12.75" customHeight="1">
      <c r="B625" s="2"/>
      <c r="C625" s="2"/>
    </row>
    <row r="626" ht="12.75" customHeight="1">
      <c r="B626" s="2"/>
      <c r="C626" s="2"/>
    </row>
    <row r="627" ht="12.75" customHeight="1">
      <c r="B627" s="2"/>
      <c r="C627" s="2"/>
    </row>
    <row r="628" ht="12.75" customHeight="1">
      <c r="B628" s="2"/>
      <c r="C628" s="2"/>
    </row>
    <row r="629" ht="12.75" customHeight="1">
      <c r="B629" s="2"/>
      <c r="C629" s="2"/>
    </row>
    <row r="630" ht="12.75" customHeight="1">
      <c r="B630" s="2"/>
      <c r="C630" s="2"/>
    </row>
    <row r="631" ht="12.75" customHeight="1">
      <c r="B631" s="2"/>
      <c r="C631" s="2"/>
    </row>
    <row r="632" ht="12.75" customHeight="1">
      <c r="B632" s="2"/>
      <c r="C632" s="2"/>
    </row>
    <row r="633" ht="12.75" customHeight="1">
      <c r="B633" s="2"/>
      <c r="C633" s="2"/>
    </row>
    <row r="634" ht="12.75" customHeight="1">
      <c r="B634" s="2"/>
      <c r="C634" s="2"/>
    </row>
    <row r="635" ht="12.75" customHeight="1">
      <c r="B635" s="2"/>
      <c r="C635" s="2"/>
    </row>
    <row r="636" ht="12.75" customHeight="1">
      <c r="B636" s="2"/>
      <c r="C636" s="2"/>
    </row>
    <row r="637" ht="12.75" customHeight="1">
      <c r="B637" s="2"/>
      <c r="C637" s="2"/>
    </row>
    <row r="638" ht="12.75" customHeight="1">
      <c r="B638" s="2"/>
      <c r="C638" s="2"/>
    </row>
    <row r="639" ht="12.75" customHeight="1">
      <c r="B639" s="2"/>
      <c r="C639" s="2"/>
    </row>
    <row r="640" ht="12.75" customHeight="1">
      <c r="B640" s="2"/>
      <c r="C640" s="2"/>
    </row>
    <row r="641" ht="12.75" customHeight="1">
      <c r="B641" s="2"/>
      <c r="C641" s="2"/>
    </row>
    <row r="642" ht="12.75" customHeight="1">
      <c r="B642" s="2"/>
      <c r="C642" s="2"/>
    </row>
    <row r="643" ht="12.75" customHeight="1">
      <c r="B643" s="2"/>
      <c r="C643" s="2"/>
    </row>
    <row r="644" ht="12.75" customHeight="1">
      <c r="B644" s="2"/>
      <c r="C644" s="2"/>
    </row>
    <row r="645" ht="12.75" customHeight="1">
      <c r="B645" s="2"/>
      <c r="C645" s="2"/>
    </row>
    <row r="646" ht="12.75" customHeight="1">
      <c r="B646" s="2"/>
      <c r="C646" s="2"/>
    </row>
    <row r="647" ht="12.75" customHeight="1">
      <c r="B647" s="2"/>
      <c r="C647" s="2"/>
    </row>
    <row r="648" ht="12.75" customHeight="1">
      <c r="B648" s="2"/>
      <c r="C648" s="2"/>
    </row>
    <row r="649" ht="12.75" customHeight="1">
      <c r="B649" s="2"/>
      <c r="C649" s="2"/>
    </row>
    <row r="650" ht="12.75" customHeight="1">
      <c r="B650" s="2"/>
      <c r="C650" s="2"/>
    </row>
    <row r="651" ht="12.75" customHeight="1">
      <c r="B651" s="2"/>
      <c r="C651" s="2"/>
    </row>
    <row r="652" ht="12.75" customHeight="1">
      <c r="B652" s="2"/>
      <c r="C652" s="2"/>
    </row>
    <row r="653" ht="12.75" customHeight="1">
      <c r="B653" s="2"/>
      <c r="C653" s="2"/>
    </row>
    <row r="654" ht="12.75" customHeight="1">
      <c r="B654" s="2"/>
      <c r="C654" s="2"/>
    </row>
    <row r="655" ht="12.75" customHeight="1">
      <c r="B655" s="2"/>
      <c r="C655" s="2"/>
    </row>
    <row r="656" ht="12.75" customHeight="1">
      <c r="B656" s="2"/>
      <c r="C656" s="2"/>
    </row>
    <row r="657" ht="12.75" customHeight="1">
      <c r="B657" s="2"/>
      <c r="C657" s="2"/>
    </row>
    <row r="658" ht="12.75" customHeight="1">
      <c r="B658" s="2"/>
      <c r="C658" s="2"/>
    </row>
    <row r="659" ht="12.75" customHeight="1">
      <c r="B659" s="2"/>
      <c r="C659" s="2"/>
    </row>
    <row r="660" ht="12.75" customHeight="1">
      <c r="B660" s="2"/>
      <c r="C660" s="2"/>
    </row>
    <row r="661" ht="12.75" customHeight="1">
      <c r="B661" s="2"/>
      <c r="C661" s="2"/>
    </row>
    <row r="662" ht="12.75" customHeight="1">
      <c r="B662" s="2"/>
      <c r="C662" s="2"/>
    </row>
    <row r="663" ht="12.75" customHeight="1">
      <c r="B663" s="2"/>
      <c r="C663" s="2"/>
    </row>
    <row r="664" ht="12.75" customHeight="1">
      <c r="B664" s="2"/>
      <c r="C664" s="2"/>
    </row>
    <row r="665" ht="12.75" customHeight="1">
      <c r="B665" s="2"/>
      <c r="C665" s="2"/>
    </row>
    <row r="666" ht="12.75" customHeight="1">
      <c r="B666" s="2"/>
      <c r="C666" s="2"/>
    </row>
    <row r="667" ht="12.75" customHeight="1">
      <c r="B667" s="2"/>
      <c r="C667" s="2"/>
    </row>
    <row r="668" ht="12.75" customHeight="1">
      <c r="B668" s="2"/>
      <c r="C668" s="2"/>
    </row>
    <row r="669" ht="12.75" customHeight="1">
      <c r="B669" s="2"/>
      <c r="C669" s="2"/>
    </row>
    <row r="670" ht="12.75" customHeight="1">
      <c r="B670" s="2"/>
      <c r="C670" s="2"/>
    </row>
    <row r="671" ht="12.75" customHeight="1">
      <c r="B671" s="2"/>
      <c r="C671" s="2"/>
    </row>
    <row r="672" ht="12.75" customHeight="1">
      <c r="B672" s="2"/>
      <c r="C672" s="2"/>
    </row>
    <row r="673" ht="12.75" customHeight="1">
      <c r="B673" s="2"/>
      <c r="C673" s="2"/>
    </row>
    <row r="674" ht="12.75" customHeight="1">
      <c r="B674" s="2"/>
      <c r="C674" s="2"/>
    </row>
    <row r="675" ht="12.75" customHeight="1">
      <c r="B675" s="2"/>
      <c r="C675" s="2"/>
    </row>
    <row r="676" ht="12.75" customHeight="1">
      <c r="B676" s="2"/>
      <c r="C676" s="2"/>
    </row>
    <row r="677" ht="12.75" customHeight="1">
      <c r="B677" s="2"/>
      <c r="C677" s="2"/>
    </row>
    <row r="678" ht="12.75" customHeight="1">
      <c r="B678" s="2"/>
      <c r="C678" s="2"/>
    </row>
    <row r="679" ht="12.75" customHeight="1">
      <c r="B679" s="2"/>
      <c r="C679" s="2"/>
    </row>
    <row r="680" ht="12.75" customHeight="1">
      <c r="B680" s="2"/>
      <c r="C680" s="2"/>
    </row>
    <row r="681" ht="12.75" customHeight="1">
      <c r="B681" s="2"/>
      <c r="C681" s="2"/>
    </row>
    <row r="682" ht="12.75" customHeight="1">
      <c r="B682" s="2"/>
      <c r="C682" s="2"/>
    </row>
    <row r="683" ht="12.75" customHeight="1">
      <c r="B683" s="2"/>
      <c r="C683" s="2"/>
    </row>
    <row r="684" ht="12.75" customHeight="1">
      <c r="B684" s="2"/>
      <c r="C684" s="2"/>
    </row>
    <row r="685" ht="12.75" customHeight="1">
      <c r="B685" s="2"/>
      <c r="C685" s="2"/>
    </row>
    <row r="686" ht="12.75" customHeight="1">
      <c r="B686" s="2"/>
      <c r="C686" s="2"/>
    </row>
    <row r="687" ht="12.75" customHeight="1">
      <c r="B687" s="2"/>
      <c r="C687" s="2"/>
    </row>
    <row r="688" ht="12.75" customHeight="1">
      <c r="B688" s="2"/>
      <c r="C688" s="2"/>
    </row>
    <row r="689" ht="12.75" customHeight="1">
      <c r="B689" s="2"/>
      <c r="C689" s="2"/>
    </row>
    <row r="690" ht="12.75" customHeight="1">
      <c r="B690" s="2"/>
      <c r="C690" s="2"/>
    </row>
    <row r="691" ht="12.75" customHeight="1">
      <c r="B691" s="2"/>
      <c r="C691" s="2"/>
    </row>
    <row r="692" ht="12.75" customHeight="1">
      <c r="B692" s="2"/>
      <c r="C692" s="2"/>
    </row>
    <row r="693" ht="12.75" customHeight="1">
      <c r="B693" s="2"/>
      <c r="C693" s="2"/>
    </row>
    <row r="694" ht="12.75" customHeight="1">
      <c r="B694" s="2"/>
      <c r="C694" s="2"/>
    </row>
    <row r="695" ht="12.75" customHeight="1">
      <c r="B695" s="2"/>
      <c r="C695" s="2"/>
    </row>
    <row r="696" ht="12.75" customHeight="1">
      <c r="B696" s="2"/>
      <c r="C696" s="2"/>
    </row>
    <row r="697" ht="12.75" customHeight="1">
      <c r="B697" s="2"/>
      <c r="C697" s="2"/>
    </row>
    <row r="698" ht="12.75" customHeight="1">
      <c r="B698" s="2"/>
      <c r="C698" s="2"/>
    </row>
    <row r="699" ht="12.75" customHeight="1">
      <c r="B699" s="2"/>
      <c r="C699" s="2"/>
    </row>
    <row r="700" ht="12.75" customHeight="1">
      <c r="B700" s="2"/>
      <c r="C700" s="2"/>
    </row>
    <row r="701" ht="12.75" customHeight="1">
      <c r="B701" s="2"/>
      <c r="C701" s="2"/>
    </row>
    <row r="702" ht="12.75" customHeight="1">
      <c r="B702" s="2"/>
      <c r="C702" s="2"/>
    </row>
    <row r="703" ht="12.75" customHeight="1">
      <c r="B703" s="2"/>
      <c r="C703" s="2"/>
    </row>
    <row r="704" ht="12.75" customHeight="1">
      <c r="B704" s="2"/>
      <c r="C704" s="2"/>
    </row>
    <row r="705" ht="12.75" customHeight="1">
      <c r="B705" s="2"/>
      <c r="C705" s="2"/>
    </row>
    <row r="706" ht="12.75" customHeight="1">
      <c r="B706" s="2"/>
      <c r="C706" s="2"/>
    </row>
    <row r="707" ht="12.75" customHeight="1">
      <c r="B707" s="2"/>
      <c r="C707" s="2"/>
    </row>
    <row r="708" ht="12.75" customHeight="1">
      <c r="B708" s="2"/>
      <c r="C708" s="2"/>
    </row>
    <row r="709" ht="12.75" customHeight="1">
      <c r="B709" s="2"/>
      <c r="C709" s="2"/>
    </row>
    <row r="710" ht="12.75" customHeight="1">
      <c r="B710" s="2"/>
      <c r="C710" s="2"/>
    </row>
    <row r="711" ht="12.75" customHeight="1">
      <c r="B711" s="2"/>
      <c r="C711" s="2"/>
    </row>
    <row r="712" ht="12.75" customHeight="1">
      <c r="B712" s="2"/>
      <c r="C712" s="2"/>
    </row>
    <row r="713" ht="12.75" customHeight="1">
      <c r="B713" s="2"/>
      <c r="C713" s="2"/>
    </row>
    <row r="714" ht="12.75" customHeight="1">
      <c r="B714" s="2"/>
      <c r="C714" s="2"/>
    </row>
    <row r="715" ht="12.75" customHeight="1">
      <c r="B715" s="2"/>
      <c r="C715" s="2"/>
    </row>
    <row r="716" ht="12.75" customHeight="1">
      <c r="B716" s="2"/>
      <c r="C716" s="2"/>
    </row>
    <row r="717" ht="12.75" customHeight="1">
      <c r="B717" s="2"/>
      <c r="C717" s="2"/>
    </row>
    <row r="718" ht="12.75" customHeight="1">
      <c r="B718" s="2"/>
      <c r="C718" s="2"/>
    </row>
    <row r="719" ht="12.75" customHeight="1">
      <c r="B719" s="2"/>
      <c r="C719" s="2"/>
    </row>
    <row r="720" ht="12.75" customHeight="1">
      <c r="B720" s="2"/>
      <c r="C720" s="2"/>
    </row>
    <row r="721" ht="12.75" customHeight="1">
      <c r="B721" s="2"/>
      <c r="C721" s="2"/>
    </row>
    <row r="722" ht="12.75" customHeight="1">
      <c r="B722" s="2"/>
      <c r="C722" s="2"/>
    </row>
    <row r="723" ht="12.75" customHeight="1">
      <c r="B723" s="2"/>
      <c r="C723" s="2"/>
    </row>
    <row r="724" ht="12.75" customHeight="1">
      <c r="B724" s="2"/>
      <c r="C724" s="2"/>
    </row>
    <row r="725" ht="12.75" customHeight="1">
      <c r="B725" s="2"/>
      <c r="C725" s="2"/>
    </row>
    <row r="726" ht="12.75" customHeight="1">
      <c r="B726" s="2"/>
      <c r="C726" s="2"/>
    </row>
    <row r="727" ht="12.75" customHeight="1">
      <c r="B727" s="2"/>
      <c r="C727" s="2"/>
    </row>
    <row r="728" ht="12.75" customHeight="1">
      <c r="B728" s="2"/>
      <c r="C728" s="2"/>
    </row>
    <row r="729" ht="12.75" customHeight="1">
      <c r="B729" s="2"/>
      <c r="C729" s="2"/>
    </row>
    <row r="730" ht="12.75" customHeight="1">
      <c r="B730" s="2"/>
      <c r="C730" s="2"/>
    </row>
    <row r="731" ht="12.75" customHeight="1">
      <c r="B731" s="2"/>
      <c r="C731" s="2"/>
    </row>
    <row r="732" ht="12.75" customHeight="1">
      <c r="B732" s="2"/>
      <c r="C732" s="2"/>
    </row>
    <row r="733" ht="12.75" customHeight="1">
      <c r="B733" s="2"/>
      <c r="C733" s="2"/>
    </row>
    <row r="734" ht="12.75" customHeight="1">
      <c r="B734" s="2"/>
      <c r="C734" s="2"/>
    </row>
    <row r="735" ht="12.75" customHeight="1">
      <c r="B735" s="2"/>
      <c r="C735" s="2"/>
    </row>
    <row r="736" ht="12.75" customHeight="1">
      <c r="B736" s="2"/>
      <c r="C736" s="2"/>
    </row>
    <row r="737" ht="12.75" customHeight="1">
      <c r="B737" s="2"/>
      <c r="C737" s="2"/>
    </row>
    <row r="738" ht="12.75" customHeight="1">
      <c r="B738" s="2"/>
      <c r="C738" s="2"/>
    </row>
    <row r="739" ht="12.75" customHeight="1">
      <c r="B739" s="2"/>
      <c r="C739" s="2"/>
    </row>
    <row r="740" ht="12.75" customHeight="1">
      <c r="B740" s="2"/>
      <c r="C740" s="2"/>
    </row>
    <row r="741" ht="12.75" customHeight="1">
      <c r="B741" s="2"/>
      <c r="C741" s="2"/>
    </row>
    <row r="742" ht="12.75" customHeight="1">
      <c r="B742" s="2"/>
      <c r="C742" s="2"/>
    </row>
    <row r="743" ht="12.75" customHeight="1">
      <c r="B743" s="2"/>
      <c r="C743" s="2"/>
    </row>
    <row r="744" ht="12.75" customHeight="1">
      <c r="B744" s="2"/>
      <c r="C744" s="2"/>
    </row>
    <row r="745" ht="12.75" customHeight="1">
      <c r="B745" s="2"/>
      <c r="C745" s="2"/>
    </row>
    <row r="746" ht="12.75" customHeight="1">
      <c r="B746" s="2"/>
      <c r="C746" s="2"/>
    </row>
    <row r="747" ht="12.75" customHeight="1">
      <c r="B747" s="2"/>
      <c r="C747" s="2"/>
    </row>
    <row r="748" ht="12.75" customHeight="1">
      <c r="B748" s="2"/>
      <c r="C748" s="2"/>
    </row>
    <row r="749" ht="12.75" customHeight="1">
      <c r="B749" s="2"/>
      <c r="C749" s="2"/>
    </row>
    <row r="750" ht="12.75" customHeight="1">
      <c r="B750" s="2"/>
      <c r="C750" s="2"/>
    </row>
    <row r="751" ht="12.75" customHeight="1">
      <c r="B751" s="2"/>
      <c r="C751" s="2"/>
    </row>
    <row r="752" ht="12.75" customHeight="1">
      <c r="B752" s="2"/>
      <c r="C752" s="2"/>
    </row>
    <row r="753" ht="12.75" customHeight="1">
      <c r="B753" s="2"/>
      <c r="C753" s="2"/>
    </row>
    <row r="754" ht="12.75" customHeight="1">
      <c r="B754" s="2"/>
      <c r="C754" s="2"/>
    </row>
    <row r="755" ht="12.75" customHeight="1">
      <c r="B755" s="2"/>
      <c r="C755" s="2"/>
    </row>
    <row r="756" ht="12.75" customHeight="1">
      <c r="B756" s="2"/>
      <c r="C756" s="2"/>
    </row>
    <row r="757" ht="12.75" customHeight="1">
      <c r="B757" s="2"/>
      <c r="C757" s="2"/>
    </row>
    <row r="758" ht="12.75" customHeight="1">
      <c r="B758" s="2"/>
      <c r="C758" s="2"/>
    </row>
    <row r="759" ht="12.75" customHeight="1">
      <c r="B759" s="2"/>
      <c r="C759" s="2"/>
    </row>
    <row r="760" ht="12.75" customHeight="1">
      <c r="B760" s="2"/>
      <c r="C760" s="2"/>
    </row>
    <row r="761" ht="12.75" customHeight="1">
      <c r="B761" s="2"/>
      <c r="C761" s="2"/>
    </row>
    <row r="762" ht="12.75" customHeight="1">
      <c r="B762" s="2"/>
      <c r="C762" s="2"/>
    </row>
    <row r="763" ht="12.75" customHeight="1">
      <c r="B763" s="2"/>
      <c r="C763" s="2"/>
    </row>
    <row r="764" ht="12.75" customHeight="1">
      <c r="B764" s="2"/>
      <c r="C764" s="2"/>
    </row>
    <row r="765" ht="12.75" customHeight="1">
      <c r="B765" s="2"/>
      <c r="C765" s="2"/>
    </row>
    <row r="766" ht="12.75" customHeight="1">
      <c r="B766" s="2"/>
      <c r="C766" s="2"/>
    </row>
    <row r="767" ht="12.75" customHeight="1">
      <c r="B767" s="2"/>
      <c r="C767" s="2"/>
    </row>
    <row r="768" ht="12.75" customHeight="1">
      <c r="B768" s="2"/>
      <c r="C768" s="2"/>
    </row>
    <row r="769" ht="12.75" customHeight="1">
      <c r="B769" s="2"/>
      <c r="C769" s="2"/>
    </row>
    <row r="770" ht="12.75" customHeight="1">
      <c r="B770" s="2"/>
      <c r="C770" s="2"/>
    </row>
    <row r="771" ht="12.75" customHeight="1">
      <c r="B771" s="2"/>
      <c r="C771" s="2"/>
    </row>
    <row r="772" ht="12.75" customHeight="1">
      <c r="B772" s="2"/>
      <c r="C772" s="2"/>
    </row>
    <row r="773" ht="12.75" customHeight="1">
      <c r="B773" s="2"/>
      <c r="C773" s="2"/>
    </row>
    <row r="774" ht="12.75" customHeight="1">
      <c r="B774" s="2"/>
      <c r="C774" s="2"/>
    </row>
    <row r="775" ht="12.75" customHeight="1">
      <c r="B775" s="2"/>
      <c r="C775" s="2"/>
    </row>
    <row r="776" ht="12.75" customHeight="1">
      <c r="B776" s="2"/>
      <c r="C776" s="2"/>
    </row>
    <row r="777" ht="12.75" customHeight="1">
      <c r="B777" s="2"/>
      <c r="C777" s="2"/>
    </row>
    <row r="778" ht="12.75" customHeight="1">
      <c r="B778" s="2"/>
      <c r="C778" s="2"/>
    </row>
    <row r="779" ht="12.75" customHeight="1">
      <c r="B779" s="2"/>
      <c r="C779" s="2"/>
    </row>
    <row r="780" ht="12.75" customHeight="1">
      <c r="B780" s="2"/>
      <c r="C780" s="2"/>
    </row>
    <row r="781" ht="12.75" customHeight="1">
      <c r="B781" s="2"/>
      <c r="C781" s="2"/>
    </row>
    <row r="782" ht="12.75" customHeight="1">
      <c r="B782" s="2"/>
      <c r="C782" s="2"/>
    </row>
    <row r="783" ht="12.75" customHeight="1">
      <c r="B783" s="2"/>
      <c r="C783" s="2"/>
    </row>
    <row r="784" ht="12.75" customHeight="1">
      <c r="B784" s="2"/>
      <c r="C784" s="2"/>
    </row>
    <row r="785" ht="12.75" customHeight="1">
      <c r="B785" s="2"/>
      <c r="C785" s="2"/>
    </row>
    <row r="786" ht="12.75" customHeight="1">
      <c r="B786" s="2"/>
      <c r="C786" s="2"/>
    </row>
    <row r="787" ht="12.75" customHeight="1">
      <c r="B787" s="2"/>
      <c r="C787" s="2"/>
    </row>
    <row r="788" ht="12.75" customHeight="1">
      <c r="B788" s="2"/>
      <c r="C788" s="2"/>
    </row>
    <row r="789" ht="12.75" customHeight="1">
      <c r="B789" s="2"/>
      <c r="C789" s="2"/>
    </row>
    <row r="790" ht="12.75" customHeight="1">
      <c r="B790" s="2"/>
      <c r="C790" s="2"/>
    </row>
    <row r="791" ht="12.75" customHeight="1">
      <c r="B791" s="2"/>
      <c r="C791" s="2"/>
    </row>
    <row r="792" ht="12.75" customHeight="1">
      <c r="B792" s="2"/>
      <c r="C792" s="2"/>
    </row>
    <row r="793" ht="12.75" customHeight="1">
      <c r="B793" s="2"/>
      <c r="C793" s="2"/>
    </row>
    <row r="794" ht="12.75" customHeight="1">
      <c r="B794" s="2"/>
      <c r="C794" s="2"/>
    </row>
    <row r="795" ht="12.75" customHeight="1">
      <c r="B795" s="2"/>
      <c r="C795" s="2"/>
    </row>
    <row r="796" ht="12.75" customHeight="1">
      <c r="B796" s="2"/>
      <c r="C796" s="2"/>
    </row>
    <row r="797" ht="12.75" customHeight="1">
      <c r="B797" s="2"/>
      <c r="C797" s="2"/>
    </row>
    <row r="798" ht="12.75" customHeight="1">
      <c r="B798" s="2"/>
      <c r="C798" s="2"/>
    </row>
    <row r="799" ht="12.75" customHeight="1">
      <c r="B799" s="2"/>
      <c r="C799" s="2"/>
    </row>
    <row r="800" ht="12.75" customHeight="1">
      <c r="B800" s="2"/>
      <c r="C800" s="2"/>
    </row>
    <row r="801" ht="12.75" customHeight="1">
      <c r="B801" s="2"/>
      <c r="C801" s="2"/>
    </row>
    <row r="802" ht="12.75" customHeight="1">
      <c r="B802" s="2"/>
      <c r="C802" s="2"/>
    </row>
    <row r="803" ht="12.75" customHeight="1">
      <c r="B803" s="2"/>
      <c r="C803" s="2"/>
    </row>
    <row r="804" ht="12.75" customHeight="1">
      <c r="B804" s="2"/>
      <c r="C804" s="2"/>
    </row>
    <row r="805" ht="12.75" customHeight="1">
      <c r="B805" s="2"/>
      <c r="C805" s="2"/>
    </row>
    <row r="806" ht="12.75" customHeight="1">
      <c r="B806" s="2"/>
      <c r="C806" s="2"/>
    </row>
    <row r="807" ht="12.75" customHeight="1">
      <c r="B807" s="2"/>
      <c r="C807" s="2"/>
    </row>
    <row r="808" ht="12.75" customHeight="1">
      <c r="B808" s="2"/>
      <c r="C808" s="2"/>
    </row>
    <row r="809" ht="12.75" customHeight="1">
      <c r="B809" s="2"/>
      <c r="C809" s="2"/>
    </row>
    <row r="810" ht="12.75" customHeight="1">
      <c r="B810" s="2"/>
      <c r="C810" s="2"/>
    </row>
    <row r="811" ht="12.75" customHeight="1">
      <c r="B811" s="2"/>
      <c r="C811" s="2"/>
    </row>
    <row r="812" ht="12.75" customHeight="1">
      <c r="B812" s="2"/>
      <c r="C812" s="2"/>
    </row>
    <row r="813" ht="12.75" customHeight="1">
      <c r="B813" s="2"/>
      <c r="C813" s="2"/>
    </row>
    <row r="814" ht="12.75" customHeight="1">
      <c r="B814" s="2"/>
      <c r="C814" s="2"/>
    </row>
    <row r="815" ht="12.75" customHeight="1">
      <c r="B815" s="2"/>
      <c r="C815" s="2"/>
    </row>
    <row r="816" ht="12.75" customHeight="1">
      <c r="B816" s="2"/>
      <c r="C816" s="2"/>
    </row>
    <row r="817" ht="12.75" customHeight="1">
      <c r="B817" s="2"/>
      <c r="C817" s="2"/>
    </row>
    <row r="818" ht="12.75" customHeight="1">
      <c r="B818" s="2"/>
      <c r="C818" s="2"/>
    </row>
    <row r="819" ht="12.75" customHeight="1">
      <c r="B819" s="2"/>
      <c r="C819" s="2"/>
    </row>
    <row r="820" ht="12.75" customHeight="1">
      <c r="B820" s="2"/>
      <c r="C820" s="2"/>
    </row>
    <row r="821" ht="12.75" customHeight="1">
      <c r="B821" s="2"/>
      <c r="C821" s="2"/>
    </row>
    <row r="822" ht="12.75" customHeight="1">
      <c r="B822" s="2"/>
      <c r="C822" s="2"/>
    </row>
    <row r="823" ht="12.75" customHeight="1">
      <c r="B823" s="2"/>
      <c r="C823" s="2"/>
    </row>
    <row r="824" ht="12.75" customHeight="1">
      <c r="B824" s="2"/>
      <c r="C824" s="2"/>
    </row>
    <row r="825" ht="12.75" customHeight="1">
      <c r="B825" s="2"/>
      <c r="C825" s="2"/>
    </row>
    <row r="826" ht="12.75" customHeight="1">
      <c r="B826" s="2"/>
      <c r="C826" s="2"/>
    </row>
    <row r="827" ht="12.75" customHeight="1">
      <c r="B827" s="2"/>
      <c r="C827" s="2"/>
    </row>
    <row r="828" ht="12.75" customHeight="1">
      <c r="B828" s="2"/>
      <c r="C828" s="2"/>
    </row>
    <row r="829" ht="12.75" customHeight="1">
      <c r="B829" s="2"/>
      <c r="C829" s="2"/>
    </row>
    <row r="830" ht="12.75" customHeight="1">
      <c r="B830" s="2"/>
      <c r="C830" s="2"/>
    </row>
    <row r="831" ht="12.75" customHeight="1">
      <c r="B831" s="2"/>
      <c r="C831" s="2"/>
    </row>
    <row r="832" ht="12.75" customHeight="1">
      <c r="B832" s="2"/>
      <c r="C832" s="2"/>
    </row>
    <row r="833" ht="12.75" customHeight="1">
      <c r="B833" s="2"/>
      <c r="C833" s="2"/>
    </row>
    <row r="834" ht="12.75" customHeight="1">
      <c r="B834" s="2"/>
      <c r="C834" s="2"/>
    </row>
    <row r="835" ht="12.75" customHeight="1">
      <c r="B835" s="2"/>
      <c r="C835" s="2"/>
    </row>
    <row r="836" ht="12.75" customHeight="1">
      <c r="B836" s="2"/>
      <c r="C836" s="2"/>
    </row>
    <row r="837" ht="12.75" customHeight="1">
      <c r="B837" s="2"/>
      <c r="C837" s="2"/>
    </row>
    <row r="838" ht="12.75" customHeight="1">
      <c r="B838" s="2"/>
      <c r="C838" s="2"/>
    </row>
    <row r="839" ht="12.75" customHeight="1">
      <c r="B839" s="2"/>
      <c r="C839" s="2"/>
    </row>
    <row r="840" ht="12.75" customHeight="1">
      <c r="B840" s="2"/>
      <c r="C840" s="2"/>
    </row>
    <row r="841" ht="12.75" customHeight="1">
      <c r="B841" s="2"/>
      <c r="C841" s="2"/>
    </row>
    <row r="842" ht="12.75" customHeight="1">
      <c r="B842" s="2"/>
      <c r="C842" s="2"/>
    </row>
    <row r="843" ht="12.75" customHeight="1">
      <c r="B843" s="2"/>
      <c r="C843" s="2"/>
    </row>
    <row r="844" ht="12.75" customHeight="1">
      <c r="B844" s="2"/>
      <c r="C844" s="2"/>
    </row>
    <row r="845" ht="12.75" customHeight="1">
      <c r="B845" s="2"/>
      <c r="C845" s="2"/>
    </row>
    <row r="846" ht="12.75" customHeight="1">
      <c r="B846" s="2"/>
      <c r="C846" s="2"/>
    </row>
    <row r="847" ht="12.75" customHeight="1">
      <c r="B847" s="2"/>
      <c r="C847" s="2"/>
    </row>
    <row r="848" ht="12.75" customHeight="1">
      <c r="B848" s="2"/>
      <c r="C848" s="2"/>
    </row>
    <row r="849" ht="12.75" customHeight="1">
      <c r="B849" s="2"/>
      <c r="C849" s="2"/>
    </row>
    <row r="850" ht="12.75" customHeight="1">
      <c r="B850" s="2"/>
      <c r="C850" s="2"/>
    </row>
    <row r="851" ht="12.75" customHeight="1">
      <c r="B851" s="2"/>
      <c r="C851" s="2"/>
    </row>
    <row r="852" ht="12.75" customHeight="1">
      <c r="B852" s="2"/>
      <c r="C852" s="2"/>
    </row>
    <row r="853" ht="12.75" customHeight="1">
      <c r="B853" s="2"/>
      <c r="C853" s="2"/>
    </row>
    <row r="854" ht="12.75" customHeight="1">
      <c r="B854" s="2"/>
      <c r="C854" s="2"/>
    </row>
    <row r="855" ht="12.75" customHeight="1">
      <c r="B855" s="2"/>
      <c r="C855" s="2"/>
    </row>
    <row r="856" ht="12.75" customHeight="1">
      <c r="B856" s="2"/>
      <c r="C856" s="2"/>
    </row>
    <row r="857" ht="12.75" customHeight="1">
      <c r="B857" s="2"/>
      <c r="C857" s="2"/>
    </row>
    <row r="858" ht="12.75" customHeight="1">
      <c r="B858" s="2"/>
      <c r="C858" s="2"/>
    </row>
    <row r="859" ht="12.75" customHeight="1">
      <c r="B859" s="2"/>
      <c r="C859" s="2"/>
    </row>
    <row r="860" ht="12.75" customHeight="1">
      <c r="B860" s="2"/>
      <c r="C860" s="2"/>
    </row>
    <row r="861" ht="12.75" customHeight="1">
      <c r="B861" s="2"/>
      <c r="C861" s="2"/>
    </row>
    <row r="862" ht="12.75" customHeight="1">
      <c r="B862" s="2"/>
      <c r="C862" s="2"/>
    </row>
    <row r="863" ht="12.75" customHeight="1">
      <c r="B863" s="2"/>
      <c r="C863" s="2"/>
    </row>
    <row r="864" ht="12.75" customHeight="1">
      <c r="B864" s="2"/>
      <c r="C864" s="2"/>
    </row>
    <row r="865" ht="12.75" customHeight="1">
      <c r="B865" s="2"/>
      <c r="C865" s="2"/>
    </row>
    <row r="866" ht="12.75" customHeight="1">
      <c r="B866" s="2"/>
      <c r="C866" s="2"/>
    </row>
    <row r="867" ht="12.75" customHeight="1">
      <c r="B867" s="2"/>
      <c r="C867" s="2"/>
    </row>
    <row r="868" ht="12.75" customHeight="1">
      <c r="B868" s="2"/>
      <c r="C868" s="2"/>
    </row>
    <row r="869" ht="12.75" customHeight="1">
      <c r="B869" s="2"/>
      <c r="C869" s="2"/>
    </row>
    <row r="870" ht="12.75" customHeight="1">
      <c r="B870" s="2"/>
      <c r="C870" s="2"/>
    </row>
    <row r="871" ht="12.75" customHeight="1">
      <c r="B871" s="2"/>
      <c r="C871" s="2"/>
    </row>
    <row r="872" ht="12.75" customHeight="1">
      <c r="B872" s="2"/>
      <c r="C872" s="2"/>
    </row>
    <row r="873" ht="12.75" customHeight="1">
      <c r="B873" s="2"/>
      <c r="C873" s="2"/>
    </row>
    <row r="874" ht="12.75" customHeight="1">
      <c r="B874" s="2"/>
      <c r="C874" s="2"/>
    </row>
    <row r="875" ht="12.75" customHeight="1">
      <c r="B875" s="2"/>
      <c r="C875" s="2"/>
    </row>
    <row r="876" ht="12.75" customHeight="1">
      <c r="B876" s="2"/>
      <c r="C876" s="2"/>
    </row>
    <row r="877" ht="12.75" customHeight="1">
      <c r="B877" s="2"/>
      <c r="C877" s="2"/>
    </row>
    <row r="878" ht="12.75" customHeight="1">
      <c r="B878" s="2"/>
      <c r="C878" s="2"/>
    </row>
    <row r="879" ht="12.75" customHeight="1">
      <c r="B879" s="2"/>
      <c r="C879" s="2"/>
    </row>
    <row r="880" ht="12.75" customHeight="1">
      <c r="B880" s="2"/>
      <c r="C880" s="2"/>
    </row>
    <row r="881" ht="12.75" customHeight="1">
      <c r="B881" s="2"/>
      <c r="C881" s="2"/>
    </row>
    <row r="882" ht="12.75" customHeight="1">
      <c r="B882" s="2"/>
      <c r="C882" s="2"/>
    </row>
    <row r="883" ht="12.75" customHeight="1">
      <c r="B883" s="2"/>
      <c r="C883" s="2"/>
    </row>
    <row r="884" ht="12.75" customHeight="1">
      <c r="B884" s="2"/>
      <c r="C884" s="2"/>
    </row>
    <row r="885" ht="12.75" customHeight="1">
      <c r="B885" s="2"/>
      <c r="C885" s="2"/>
    </row>
    <row r="886" ht="12.75" customHeight="1">
      <c r="B886" s="2"/>
      <c r="C886" s="2"/>
    </row>
    <row r="887" ht="12.75" customHeight="1">
      <c r="B887" s="2"/>
      <c r="C887" s="2"/>
    </row>
    <row r="888" ht="12.75" customHeight="1">
      <c r="B888" s="2"/>
      <c r="C888" s="2"/>
    </row>
    <row r="889" ht="12.75" customHeight="1">
      <c r="B889" s="2"/>
      <c r="C889" s="2"/>
    </row>
    <row r="890" ht="12.75" customHeight="1">
      <c r="B890" s="2"/>
      <c r="C890" s="2"/>
    </row>
    <row r="891" ht="12.75" customHeight="1">
      <c r="B891" s="2"/>
      <c r="C891" s="2"/>
    </row>
    <row r="892" ht="12.75" customHeight="1">
      <c r="B892" s="2"/>
      <c r="C892" s="2"/>
    </row>
    <row r="893" ht="12.75" customHeight="1">
      <c r="B893" s="2"/>
      <c r="C893" s="2"/>
    </row>
    <row r="894" ht="12.75" customHeight="1">
      <c r="B894" s="2"/>
      <c r="C894" s="2"/>
    </row>
    <row r="895" ht="12.75" customHeight="1">
      <c r="B895" s="2"/>
      <c r="C895" s="2"/>
    </row>
    <row r="896" ht="12.75" customHeight="1">
      <c r="B896" s="2"/>
      <c r="C896" s="2"/>
    </row>
    <row r="897" ht="12.75" customHeight="1">
      <c r="B897" s="2"/>
      <c r="C897" s="2"/>
    </row>
    <row r="898" ht="12.75" customHeight="1">
      <c r="B898" s="2"/>
      <c r="C898" s="2"/>
    </row>
    <row r="899" ht="12.75" customHeight="1">
      <c r="B899" s="2"/>
      <c r="C899" s="2"/>
    </row>
    <row r="900" ht="12.75" customHeight="1">
      <c r="B900" s="2"/>
      <c r="C900" s="2"/>
    </row>
    <row r="901" ht="12.75" customHeight="1">
      <c r="B901" s="2"/>
      <c r="C901" s="2"/>
    </row>
    <row r="902" ht="12.75" customHeight="1">
      <c r="B902" s="2"/>
      <c r="C902" s="2"/>
    </row>
    <row r="903" ht="12.75" customHeight="1">
      <c r="B903" s="2"/>
      <c r="C903" s="2"/>
    </row>
    <row r="904" ht="12.75" customHeight="1">
      <c r="B904" s="2"/>
      <c r="C904" s="2"/>
    </row>
    <row r="905" ht="12.75" customHeight="1">
      <c r="B905" s="2"/>
      <c r="C905" s="2"/>
    </row>
    <row r="906" ht="12.75" customHeight="1">
      <c r="B906" s="2"/>
      <c r="C906" s="2"/>
    </row>
    <row r="907" ht="12.75" customHeight="1">
      <c r="B907" s="2"/>
      <c r="C907" s="2"/>
    </row>
    <row r="908" ht="12.75" customHeight="1">
      <c r="B908" s="2"/>
      <c r="C908" s="2"/>
    </row>
    <row r="909" ht="12.75" customHeight="1">
      <c r="B909" s="2"/>
      <c r="C909" s="2"/>
    </row>
    <row r="910" ht="12.75" customHeight="1">
      <c r="B910" s="2"/>
      <c r="C910" s="2"/>
    </row>
    <row r="911" ht="12.75" customHeight="1">
      <c r="B911" s="2"/>
      <c r="C911" s="2"/>
    </row>
    <row r="912" ht="12.75" customHeight="1">
      <c r="B912" s="2"/>
      <c r="C912" s="2"/>
    </row>
    <row r="913" ht="12.75" customHeight="1">
      <c r="B913" s="2"/>
      <c r="C913" s="2"/>
    </row>
    <row r="914" ht="12.75" customHeight="1">
      <c r="B914" s="2"/>
      <c r="C914" s="2"/>
    </row>
    <row r="915" ht="12.75" customHeight="1">
      <c r="B915" s="2"/>
      <c r="C915" s="2"/>
    </row>
    <row r="916" ht="12.75" customHeight="1">
      <c r="B916" s="2"/>
      <c r="C916" s="2"/>
    </row>
    <row r="917" ht="12.75" customHeight="1">
      <c r="B917" s="2"/>
      <c r="C917" s="2"/>
    </row>
    <row r="918" ht="12.75" customHeight="1">
      <c r="B918" s="2"/>
      <c r="C918" s="2"/>
    </row>
    <row r="919" ht="12.75" customHeight="1">
      <c r="B919" s="2"/>
      <c r="C919" s="2"/>
    </row>
    <row r="920" ht="12.75" customHeight="1">
      <c r="B920" s="2"/>
      <c r="C920" s="2"/>
    </row>
    <row r="921" ht="12.75" customHeight="1">
      <c r="B921" s="2"/>
      <c r="C921" s="2"/>
    </row>
    <row r="922" ht="12.75" customHeight="1">
      <c r="B922" s="2"/>
      <c r="C922" s="2"/>
    </row>
    <row r="923" ht="12.75" customHeight="1">
      <c r="B923" s="2"/>
      <c r="C923" s="2"/>
    </row>
    <row r="924" ht="12.75" customHeight="1">
      <c r="B924" s="2"/>
      <c r="C924" s="2"/>
    </row>
    <row r="925" ht="12.75" customHeight="1">
      <c r="B925" s="2"/>
      <c r="C925" s="2"/>
    </row>
    <row r="926" ht="12.75" customHeight="1">
      <c r="B926" s="2"/>
      <c r="C926" s="2"/>
    </row>
    <row r="927" ht="12.75" customHeight="1">
      <c r="B927" s="2"/>
      <c r="C927" s="2"/>
    </row>
    <row r="928" ht="12.75" customHeight="1">
      <c r="B928" s="2"/>
      <c r="C928" s="2"/>
    </row>
    <row r="929" ht="12.75" customHeight="1">
      <c r="B929" s="2"/>
      <c r="C929" s="2"/>
    </row>
    <row r="930" ht="12.75" customHeight="1">
      <c r="B930" s="2"/>
      <c r="C930" s="2"/>
    </row>
    <row r="931" ht="12.75" customHeight="1">
      <c r="B931" s="2"/>
      <c r="C931" s="2"/>
    </row>
    <row r="932" ht="12.75" customHeight="1">
      <c r="B932" s="2"/>
      <c r="C932" s="2"/>
    </row>
    <row r="933" ht="12.75" customHeight="1">
      <c r="B933" s="2"/>
      <c r="C933" s="2"/>
    </row>
    <row r="934" ht="12.75" customHeight="1">
      <c r="B934" s="2"/>
      <c r="C934" s="2"/>
    </row>
    <row r="935" ht="12.75" customHeight="1">
      <c r="B935" s="2"/>
      <c r="C935" s="2"/>
    </row>
    <row r="936" ht="12.75" customHeight="1">
      <c r="B936" s="2"/>
      <c r="C936" s="2"/>
    </row>
    <row r="937" ht="12.75" customHeight="1">
      <c r="B937" s="2"/>
      <c r="C937" s="2"/>
    </row>
    <row r="938" ht="12.75" customHeight="1">
      <c r="B938" s="2"/>
      <c r="C938" s="2"/>
    </row>
    <row r="939" ht="12.75" customHeight="1">
      <c r="B939" s="2"/>
      <c r="C939" s="2"/>
    </row>
    <row r="940" ht="12.75" customHeight="1">
      <c r="B940" s="2"/>
      <c r="C940" s="2"/>
    </row>
    <row r="941" ht="12.75" customHeight="1">
      <c r="B941" s="2"/>
      <c r="C941" s="2"/>
    </row>
    <row r="942" ht="12.75" customHeight="1">
      <c r="B942" s="2"/>
      <c r="C942" s="2"/>
    </row>
    <row r="943" ht="12.75" customHeight="1">
      <c r="B943" s="2"/>
      <c r="C943" s="2"/>
    </row>
    <row r="944" ht="12.75" customHeight="1">
      <c r="B944" s="2"/>
      <c r="C944" s="2"/>
    </row>
    <row r="945" ht="12.75" customHeight="1">
      <c r="B945" s="2"/>
      <c r="C945" s="2"/>
    </row>
    <row r="946" ht="12.75" customHeight="1">
      <c r="B946" s="2"/>
      <c r="C946" s="2"/>
    </row>
    <row r="947" ht="12.75" customHeight="1">
      <c r="B947" s="2"/>
      <c r="C947" s="2"/>
    </row>
    <row r="948" ht="12.75" customHeight="1">
      <c r="B948" s="2"/>
      <c r="C948" s="2"/>
    </row>
    <row r="949" ht="12.75" customHeight="1">
      <c r="B949" s="2"/>
      <c r="C949" s="2"/>
    </row>
    <row r="950" ht="12.75" customHeight="1">
      <c r="B950" s="2"/>
      <c r="C950" s="2"/>
    </row>
    <row r="951" ht="12.75" customHeight="1">
      <c r="B951" s="2"/>
      <c r="C951" s="2"/>
    </row>
    <row r="952" ht="12.75" customHeight="1">
      <c r="B952" s="2"/>
      <c r="C952" s="2"/>
    </row>
    <row r="953" ht="12.75" customHeight="1">
      <c r="B953" s="2"/>
      <c r="C953" s="2"/>
    </row>
    <row r="954" ht="12.75" customHeight="1">
      <c r="B954" s="2"/>
      <c r="C954" s="2"/>
    </row>
    <row r="955" ht="12.75" customHeight="1">
      <c r="B955" s="2"/>
      <c r="C955" s="2"/>
    </row>
    <row r="956" ht="12.75" customHeight="1">
      <c r="B956" s="2"/>
      <c r="C956" s="2"/>
    </row>
    <row r="957" ht="12.75" customHeight="1">
      <c r="B957" s="2"/>
      <c r="C957" s="2"/>
    </row>
    <row r="958" ht="12.75" customHeight="1">
      <c r="B958" s="2"/>
      <c r="C958" s="2"/>
    </row>
    <row r="959" ht="12.75" customHeight="1">
      <c r="B959" s="2"/>
      <c r="C959" s="2"/>
    </row>
    <row r="960" ht="12.75" customHeight="1">
      <c r="B960" s="2"/>
      <c r="C960" s="2"/>
    </row>
    <row r="961" ht="12.75" customHeight="1">
      <c r="B961" s="2"/>
      <c r="C961" s="2"/>
    </row>
    <row r="962" ht="12.75" customHeight="1">
      <c r="B962" s="2"/>
      <c r="C962" s="2"/>
    </row>
    <row r="963" ht="12.75" customHeight="1">
      <c r="B963" s="2"/>
      <c r="C963" s="2"/>
    </row>
    <row r="964" ht="12.75" customHeight="1">
      <c r="B964" s="2"/>
      <c r="C964" s="2"/>
    </row>
    <row r="965" ht="12.75" customHeight="1">
      <c r="B965" s="2"/>
      <c r="C965" s="2"/>
    </row>
    <row r="966" ht="12.75" customHeight="1">
      <c r="B966" s="2"/>
      <c r="C966" s="2"/>
    </row>
    <row r="967" ht="12.75" customHeight="1">
      <c r="B967" s="2"/>
      <c r="C967" s="2"/>
    </row>
    <row r="968" ht="12.75" customHeight="1">
      <c r="B968" s="2"/>
      <c r="C968" s="2"/>
    </row>
    <row r="969" ht="12.75" customHeight="1">
      <c r="B969" s="2"/>
      <c r="C969" s="2"/>
    </row>
    <row r="970" ht="12.75" customHeight="1">
      <c r="B970" s="2"/>
      <c r="C970" s="2"/>
    </row>
    <row r="971" ht="12.75" customHeight="1">
      <c r="B971" s="2"/>
      <c r="C971" s="2"/>
    </row>
    <row r="972" ht="12.75" customHeight="1">
      <c r="B972" s="2"/>
      <c r="C972" s="2"/>
    </row>
    <row r="973" ht="12.75" customHeight="1">
      <c r="B973" s="2"/>
      <c r="C973" s="2"/>
    </row>
    <row r="974" ht="12.75" customHeight="1">
      <c r="B974" s="2"/>
      <c r="C974" s="2"/>
    </row>
    <row r="975" ht="12.75" customHeight="1">
      <c r="B975" s="2"/>
      <c r="C975" s="2"/>
    </row>
    <row r="976" ht="12.75" customHeight="1">
      <c r="B976" s="2"/>
      <c r="C976" s="2"/>
    </row>
    <row r="977" ht="12.75" customHeight="1">
      <c r="B977" s="2"/>
      <c r="C977" s="2"/>
    </row>
    <row r="978" ht="12.75" customHeight="1">
      <c r="B978" s="2"/>
      <c r="C978" s="2"/>
    </row>
    <row r="979" ht="12.75" customHeight="1">
      <c r="B979" s="2"/>
      <c r="C979" s="2"/>
    </row>
    <row r="980" ht="12.75" customHeight="1">
      <c r="B980" s="2"/>
      <c r="C980" s="2"/>
    </row>
    <row r="981" ht="12.75" customHeight="1">
      <c r="B981" s="2"/>
      <c r="C981" s="2"/>
    </row>
    <row r="982" ht="12.75" customHeight="1">
      <c r="B982" s="2"/>
      <c r="C982" s="2"/>
    </row>
    <row r="983" ht="12.75" customHeight="1">
      <c r="B983" s="2"/>
      <c r="C983" s="2"/>
    </row>
    <row r="984" ht="12.75" customHeight="1">
      <c r="B984" s="2"/>
      <c r="C984" s="2"/>
    </row>
    <row r="985" ht="12.75" customHeight="1">
      <c r="B985" s="2"/>
      <c r="C985" s="2"/>
    </row>
    <row r="986" ht="12.75" customHeight="1">
      <c r="B986" s="2"/>
      <c r="C986" s="2"/>
    </row>
    <row r="987" ht="12.75" customHeight="1">
      <c r="B987" s="2"/>
      <c r="C987" s="2"/>
    </row>
    <row r="988" ht="12.75" customHeight="1">
      <c r="B988" s="2"/>
      <c r="C988" s="2"/>
    </row>
    <row r="989" ht="12.75" customHeight="1">
      <c r="B989" s="2"/>
      <c r="C989" s="2"/>
    </row>
    <row r="990" ht="12.75" customHeight="1">
      <c r="B990" s="2"/>
      <c r="C990" s="2"/>
    </row>
    <row r="991" ht="12.75" customHeight="1">
      <c r="B991" s="2"/>
      <c r="C991" s="2"/>
    </row>
    <row r="992" ht="12.75" customHeight="1">
      <c r="B992" s="2"/>
      <c r="C992" s="2"/>
    </row>
    <row r="993" ht="12.75" customHeight="1">
      <c r="B993" s="2"/>
      <c r="C993" s="2"/>
    </row>
    <row r="994" ht="12.75" customHeight="1">
      <c r="B994" s="2"/>
      <c r="C994" s="2"/>
    </row>
    <row r="995" ht="12.75" customHeight="1">
      <c r="B995" s="2"/>
      <c r="C995" s="2"/>
    </row>
    <row r="996" ht="12.75" customHeight="1">
      <c r="B996" s="2"/>
      <c r="C996" s="2"/>
    </row>
    <row r="997" ht="12.75" customHeight="1">
      <c r="B997" s="2"/>
      <c r="C997" s="2"/>
    </row>
    <row r="998" ht="12.75" customHeight="1">
      <c r="B998" s="2"/>
      <c r="C998" s="2"/>
    </row>
    <row r="999" ht="12.75" customHeight="1">
      <c r="B999" s="2"/>
      <c r="C999" s="2"/>
    </row>
    <row r="1000" ht="12.75" customHeight="1">
      <c r="B1000" s="2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57"/>
    <col customWidth="1" min="2" max="3" width="8.71"/>
    <col customWidth="1" min="4" max="5" width="21.14"/>
    <col customWidth="1" min="6" max="6" width="23.14"/>
    <col customWidth="1" min="7" max="7" width="16.57"/>
    <col customWidth="1" min="8" max="96" width="8.71"/>
    <col customWidth="1" min="97" max="97" width="16.0"/>
    <col customWidth="1" min="98" max="98" width="15.86"/>
    <col customWidth="1" min="99" max="99" width="16.43"/>
    <col customWidth="1" min="100" max="100" width="12.0"/>
    <col customWidth="1" min="101" max="107" width="8.71"/>
  </cols>
  <sheetData>
    <row r="1" ht="12.75" customHeight="1">
      <c r="A1" s="9" t="s">
        <v>7</v>
      </c>
      <c r="B1" s="9" t="s">
        <v>8</v>
      </c>
      <c r="C1" s="9" t="s">
        <v>135</v>
      </c>
      <c r="D1" s="20" t="s">
        <v>386</v>
      </c>
      <c r="E1" s="20" t="s">
        <v>387</v>
      </c>
      <c r="F1" s="9" t="s">
        <v>388</v>
      </c>
      <c r="G1" s="9" t="s">
        <v>389</v>
      </c>
      <c r="H1" s="9" t="s">
        <v>390</v>
      </c>
      <c r="I1" s="9" t="s">
        <v>391</v>
      </c>
      <c r="J1" s="9" t="s">
        <v>392</v>
      </c>
      <c r="K1" s="9" t="s">
        <v>393</v>
      </c>
      <c r="L1" s="9" t="s">
        <v>394</v>
      </c>
      <c r="M1" s="9" t="s">
        <v>395</v>
      </c>
      <c r="N1" s="9" t="s">
        <v>396</v>
      </c>
      <c r="O1" s="9" t="s">
        <v>397</v>
      </c>
      <c r="P1" s="9" t="s">
        <v>398</v>
      </c>
      <c r="Q1" s="9" t="s">
        <v>399</v>
      </c>
      <c r="R1" s="9" t="s">
        <v>400</v>
      </c>
      <c r="S1" s="9" t="s">
        <v>401</v>
      </c>
      <c r="T1" s="9" t="s">
        <v>402</v>
      </c>
      <c r="U1" s="9" t="s">
        <v>403</v>
      </c>
      <c r="V1" s="9" t="s">
        <v>404</v>
      </c>
      <c r="W1" s="9" t="s">
        <v>405</v>
      </c>
      <c r="X1" s="9" t="s">
        <v>406</v>
      </c>
      <c r="Y1" s="9" t="s">
        <v>407</v>
      </c>
      <c r="Z1" s="9" t="s">
        <v>408</v>
      </c>
      <c r="AA1" s="9" t="s">
        <v>409</v>
      </c>
      <c r="AB1" s="9" t="s">
        <v>410</v>
      </c>
      <c r="AC1" s="9" t="s">
        <v>411</v>
      </c>
      <c r="AD1" s="9" t="s">
        <v>412</v>
      </c>
      <c r="AE1" s="9" t="s">
        <v>413</v>
      </c>
      <c r="AF1" s="9" t="s">
        <v>414</v>
      </c>
      <c r="AG1" s="9" t="s">
        <v>415</v>
      </c>
      <c r="AH1" s="9" t="s">
        <v>416</v>
      </c>
      <c r="AI1" s="9" t="s">
        <v>417</v>
      </c>
      <c r="AJ1" s="9" t="s">
        <v>418</v>
      </c>
      <c r="AK1" s="9" t="s">
        <v>419</v>
      </c>
      <c r="AL1" s="9" t="s">
        <v>420</v>
      </c>
      <c r="AM1" s="9" t="s">
        <v>421</v>
      </c>
      <c r="AN1" s="9" t="s">
        <v>422</v>
      </c>
      <c r="AO1" s="9" t="s">
        <v>423</v>
      </c>
      <c r="AP1" s="9" t="s">
        <v>424</v>
      </c>
      <c r="AQ1" s="9" t="s">
        <v>425</v>
      </c>
      <c r="AR1" s="9" t="s">
        <v>426</v>
      </c>
      <c r="AS1" s="9" t="s">
        <v>427</v>
      </c>
      <c r="AT1" s="9" t="s">
        <v>428</v>
      </c>
      <c r="AU1" s="9" t="s">
        <v>429</v>
      </c>
      <c r="AV1" s="9" t="s">
        <v>430</v>
      </c>
      <c r="AW1" s="9" t="s">
        <v>431</v>
      </c>
      <c r="AX1" s="9" t="s">
        <v>432</v>
      </c>
      <c r="AY1" s="9" t="s">
        <v>433</v>
      </c>
      <c r="AZ1" s="9" t="s">
        <v>434</v>
      </c>
      <c r="BA1" s="9" t="s">
        <v>435</v>
      </c>
      <c r="BB1" s="9" t="s">
        <v>436</v>
      </c>
      <c r="BC1" s="9" t="s">
        <v>437</v>
      </c>
      <c r="BD1" s="9" t="s">
        <v>438</v>
      </c>
      <c r="BE1" s="9" t="s">
        <v>439</v>
      </c>
      <c r="BF1" s="9" t="s">
        <v>386</v>
      </c>
      <c r="BG1" s="9" t="s">
        <v>440</v>
      </c>
      <c r="BH1" s="9" t="s">
        <v>441</v>
      </c>
      <c r="BI1" s="9" t="s">
        <v>442</v>
      </c>
      <c r="BJ1" s="9" t="s">
        <v>443</v>
      </c>
      <c r="BK1" s="9" t="s">
        <v>444</v>
      </c>
      <c r="BL1" s="9" t="s">
        <v>445</v>
      </c>
      <c r="BM1" s="9" t="s">
        <v>446</v>
      </c>
      <c r="BN1" s="9" t="s">
        <v>447</v>
      </c>
      <c r="BO1" s="9" t="s">
        <v>448</v>
      </c>
      <c r="BP1" s="9" t="s">
        <v>449</v>
      </c>
      <c r="BQ1" s="9" t="s">
        <v>450</v>
      </c>
      <c r="BR1" s="9" t="s">
        <v>451</v>
      </c>
      <c r="BS1" s="9" t="s">
        <v>452</v>
      </c>
      <c r="BT1" s="9" t="s">
        <v>453</v>
      </c>
      <c r="BU1" s="9" t="s">
        <v>454</v>
      </c>
      <c r="BV1" s="9" t="s">
        <v>455</v>
      </c>
      <c r="BW1" s="9" t="s">
        <v>456</v>
      </c>
      <c r="BX1" s="9" t="s">
        <v>457</v>
      </c>
      <c r="BY1" s="9" t="s">
        <v>458</v>
      </c>
      <c r="BZ1" s="9" t="s">
        <v>459</v>
      </c>
      <c r="CA1" s="9" t="s">
        <v>460</v>
      </c>
      <c r="CB1" s="9" t="s">
        <v>461</v>
      </c>
      <c r="CC1" s="9" t="s">
        <v>462</v>
      </c>
      <c r="CD1" s="9" t="s">
        <v>463</v>
      </c>
      <c r="CE1" s="9" t="s">
        <v>464</v>
      </c>
      <c r="CF1" s="9" t="s">
        <v>465</v>
      </c>
      <c r="CG1" s="9" t="s">
        <v>466</v>
      </c>
      <c r="CH1" s="9" t="s">
        <v>467</v>
      </c>
      <c r="CI1" s="9" t="s">
        <v>468</v>
      </c>
      <c r="CJ1" s="9" t="s">
        <v>469</v>
      </c>
      <c r="CK1" s="9" t="s">
        <v>470</v>
      </c>
      <c r="CL1" s="9" t="s">
        <v>471</v>
      </c>
      <c r="CM1" s="9" t="s">
        <v>472</v>
      </c>
      <c r="CN1" s="9" t="s">
        <v>473</v>
      </c>
      <c r="CO1" s="9" t="s">
        <v>474</v>
      </c>
      <c r="CP1" s="9" t="s">
        <v>475</v>
      </c>
      <c r="CQ1" s="9" t="s">
        <v>476</v>
      </c>
      <c r="CR1" s="9" t="s">
        <v>477</v>
      </c>
      <c r="CS1" s="9" t="s">
        <v>201</v>
      </c>
      <c r="CT1" s="9" t="s">
        <v>202</v>
      </c>
      <c r="CU1" s="9" t="s">
        <v>203</v>
      </c>
      <c r="CV1" s="9" t="s">
        <v>204</v>
      </c>
      <c r="CW1" s="9" t="s">
        <v>205</v>
      </c>
      <c r="CX1" s="9" t="s">
        <v>206</v>
      </c>
      <c r="CY1" s="9" t="s">
        <v>478</v>
      </c>
      <c r="CZ1" s="9" t="s">
        <v>479</v>
      </c>
      <c r="DA1" s="9" t="s">
        <v>207</v>
      </c>
      <c r="DB1" s="9" t="s">
        <v>208</v>
      </c>
      <c r="DC1" s="9" t="s">
        <v>480</v>
      </c>
    </row>
    <row r="2" ht="12.75" customHeight="1">
      <c r="A2" s="9"/>
      <c r="B2" s="9"/>
      <c r="C2" s="9"/>
      <c r="D2" s="20"/>
      <c r="E2" s="2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ht="12.75" customHeight="1">
      <c r="A3" s="9" t="s">
        <v>7</v>
      </c>
      <c r="B3" s="9" t="s">
        <v>8</v>
      </c>
      <c r="C3" s="9" t="s">
        <v>135</v>
      </c>
      <c r="D3" s="20" t="s">
        <v>481</v>
      </c>
      <c r="E3" s="20" t="s">
        <v>482</v>
      </c>
      <c r="F3" s="9" t="s">
        <v>483</v>
      </c>
      <c r="G3" s="9" t="s">
        <v>484</v>
      </c>
      <c r="H3" s="9" t="s">
        <v>485</v>
      </c>
      <c r="I3" s="9" t="s">
        <v>486</v>
      </c>
      <c r="J3" s="9" t="s">
        <v>487</v>
      </c>
      <c r="K3" s="9" t="s">
        <v>488</v>
      </c>
      <c r="L3" s="9" t="s">
        <v>489</v>
      </c>
      <c r="M3" s="9" t="s">
        <v>490</v>
      </c>
      <c r="N3" s="9" t="s">
        <v>491</v>
      </c>
      <c r="O3" s="9" t="s">
        <v>492</v>
      </c>
      <c r="P3" s="9" t="s">
        <v>493</v>
      </c>
      <c r="Q3" s="9" t="s">
        <v>494</v>
      </c>
      <c r="R3" s="9" t="s">
        <v>495</v>
      </c>
      <c r="S3" s="9" t="s">
        <v>496</v>
      </c>
      <c r="T3" s="9" t="s">
        <v>497</v>
      </c>
      <c r="U3" s="9" t="s">
        <v>497</v>
      </c>
      <c r="V3" s="9" t="s">
        <v>498</v>
      </c>
      <c r="W3" s="9" t="s">
        <v>499</v>
      </c>
      <c r="X3" s="9" t="s">
        <v>500</v>
      </c>
      <c r="Y3" s="9" t="s">
        <v>501</v>
      </c>
      <c r="Z3" s="9" t="s">
        <v>502</v>
      </c>
      <c r="AA3" s="9" t="s">
        <v>503</v>
      </c>
      <c r="AB3" s="9" t="s">
        <v>504</v>
      </c>
      <c r="AC3" s="9" t="s">
        <v>499</v>
      </c>
      <c r="AD3" s="9" t="s">
        <v>505</v>
      </c>
      <c r="AE3" s="9" t="s">
        <v>506</v>
      </c>
      <c r="AF3" s="9" t="s">
        <v>507</v>
      </c>
      <c r="AG3" s="9" t="s">
        <v>508</v>
      </c>
      <c r="AH3" s="9" t="s">
        <v>509</v>
      </c>
      <c r="AI3" s="9" t="s">
        <v>510</v>
      </c>
      <c r="AJ3" s="9" t="s">
        <v>511</v>
      </c>
      <c r="AK3" s="9" t="s">
        <v>512</v>
      </c>
      <c r="AL3" s="9" t="s">
        <v>513</v>
      </c>
      <c r="AM3" s="9" t="s">
        <v>511</v>
      </c>
      <c r="AN3" s="9" t="s">
        <v>512</v>
      </c>
      <c r="AO3" s="9" t="s">
        <v>514</v>
      </c>
      <c r="AP3" s="9" t="s">
        <v>511</v>
      </c>
      <c r="AQ3" s="9" t="s">
        <v>512</v>
      </c>
      <c r="AR3" s="9" t="s">
        <v>515</v>
      </c>
      <c r="AS3" s="9" t="s">
        <v>516</v>
      </c>
      <c r="AT3" s="9" t="s">
        <v>511</v>
      </c>
      <c r="AU3" s="9" t="s">
        <v>512</v>
      </c>
      <c r="AV3" s="9" t="s">
        <v>517</v>
      </c>
      <c r="AW3" s="9" t="s">
        <v>518</v>
      </c>
      <c r="AX3" s="9" t="s">
        <v>519</v>
      </c>
      <c r="AY3" s="9" t="s">
        <v>520</v>
      </c>
      <c r="AZ3" s="9" t="s">
        <v>521</v>
      </c>
      <c r="BA3" s="9" t="s">
        <v>522</v>
      </c>
      <c r="BB3" s="9" t="s">
        <v>523</v>
      </c>
      <c r="BC3" s="9" t="s">
        <v>524</v>
      </c>
      <c r="BD3" s="9" t="s">
        <v>525</v>
      </c>
      <c r="BE3" s="9" t="s">
        <v>522</v>
      </c>
      <c r="BF3" s="9" t="s">
        <v>481</v>
      </c>
      <c r="BG3" s="9" t="s">
        <v>526</v>
      </c>
      <c r="BH3" s="9" t="s">
        <v>527</v>
      </c>
      <c r="BI3" s="9" t="s">
        <v>528</v>
      </c>
      <c r="BJ3" s="9" t="s">
        <v>529</v>
      </c>
      <c r="BK3" s="9" t="s">
        <v>530</v>
      </c>
      <c r="BL3" s="9" t="s">
        <v>531</v>
      </c>
      <c r="BM3" s="9" t="s">
        <v>532</v>
      </c>
      <c r="BN3" s="9" t="s">
        <v>533</v>
      </c>
      <c r="BO3" s="9" t="s">
        <v>534</v>
      </c>
      <c r="BP3" s="9" t="s">
        <v>535</v>
      </c>
      <c r="BQ3" s="9" t="s">
        <v>536</v>
      </c>
      <c r="BR3" s="9" t="s">
        <v>537</v>
      </c>
      <c r="BS3" s="9" t="s">
        <v>538</v>
      </c>
      <c r="BT3" s="9" t="s">
        <v>539</v>
      </c>
      <c r="BU3" s="9" t="s">
        <v>540</v>
      </c>
      <c r="BV3" s="9" t="s">
        <v>541</v>
      </c>
      <c r="BW3" s="9" t="s">
        <v>542</v>
      </c>
      <c r="BX3" s="9" t="s">
        <v>543</v>
      </c>
      <c r="BY3" s="9" t="s">
        <v>544</v>
      </c>
      <c r="BZ3" s="9" t="s">
        <v>545</v>
      </c>
      <c r="CA3" s="9" t="s">
        <v>546</v>
      </c>
      <c r="CB3" s="9" t="s">
        <v>547</v>
      </c>
      <c r="CC3" s="9" t="s">
        <v>548</v>
      </c>
      <c r="CD3" s="9" t="s">
        <v>267</v>
      </c>
      <c r="CE3" s="9" t="s">
        <v>549</v>
      </c>
      <c r="CF3" s="9" t="s">
        <v>550</v>
      </c>
      <c r="CG3" s="9" t="s">
        <v>551</v>
      </c>
      <c r="CH3" s="9" t="s">
        <v>552</v>
      </c>
      <c r="CI3" s="9" t="s">
        <v>553</v>
      </c>
      <c r="CJ3" s="9" t="s">
        <v>554</v>
      </c>
      <c r="CK3" s="9" t="s">
        <v>555</v>
      </c>
      <c r="CL3" s="9" t="s">
        <v>556</v>
      </c>
      <c r="CM3" s="9" t="s">
        <v>557</v>
      </c>
      <c r="CN3" s="9" t="s">
        <v>558</v>
      </c>
      <c r="CO3" s="9" t="s">
        <v>559</v>
      </c>
      <c r="CP3" s="9" t="s">
        <v>560</v>
      </c>
      <c r="CQ3" s="9" t="s">
        <v>561</v>
      </c>
      <c r="CR3" s="9" t="s">
        <v>562</v>
      </c>
      <c r="CS3" s="9" t="s">
        <v>201</v>
      </c>
      <c r="CT3" s="9" t="s">
        <v>202</v>
      </c>
      <c r="CU3" s="9" t="s">
        <v>203</v>
      </c>
      <c r="CV3" s="9" t="s">
        <v>204</v>
      </c>
      <c r="CW3" s="9" t="s">
        <v>205</v>
      </c>
      <c r="CX3" s="9" t="s">
        <v>206</v>
      </c>
      <c r="CY3" s="9" t="s">
        <v>478</v>
      </c>
      <c r="CZ3" s="9" t="s">
        <v>479</v>
      </c>
      <c r="DA3" s="9" t="s">
        <v>207</v>
      </c>
      <c r="DB3" s="9" t="s">
        <v>208</v>
      </c>
      <c r="DC3" s="9" t="s">
        <v>480</v>
      </c>
    </row>
    <row r="4" ht="12.75" customHeight="1">
      <c r="A4" s="1" t="s">
        <v>36</v>
      </c>
      <c r="B4" s="1">
        <v>2017.0</v>
      </c>
      <c r="C4" s="1">
        <v>5.0</v>
      </c>
      <c r="D4" s="4">
        <v>1.791715783999E12</v>
      </c>
      <c r="E4" s="4">
        <v>6.57771750203E11</v>
      </c>
      <c r="F4" s="1">
        <v>1.629245044479E12</v>
      </c>
      <c r="G4" s="1">
        <v>1.39834923154E11</v>
      </c>
      <c r="H4" s="1">
        <v>4.1334923154E10</v>
      </c>
      <c r="I4" s="1">
        <v>9.85E10</v>
      </c>
      <c r="J4" s="1">
        <v>1.2128452917E12</v>
      </c>
      <c r="K4" s="1">
        <v>0.0</v>
      </c>
      <c r="L4" s="1">
        <v>0.0</v>
      </c>
      <c r="M4" s="1">
        <v>8.7701238181E10</v>
      </c>
      <c r="N4" s="1">
        <v>4.920345327E10</v>
      </c>
      <c r="O4" s="1">
        <v>2.631306646E9</v>
      </c>
      <c r="P4" s="1">
        <v>0.0</v>
      </c>
      <c r="Q4" s="1">
        <v>0.0</v>
      </c>
      <c r="R4" s="1">
        <v>4.2095864176E10</v>
      </c>
      <c r="S4" s="1">
        <v>-6.229385911E9</v>
      </c>
      <c r="T4" s="1">
        <v>3.287901939E9</v>
      </c>
      <c r="U4" s="1">
        <v>3.287901939E9</v>
      </c>
      <c r="V4" s="1">
        <v>0.0</v>
      </c>
      <c r="W4" s="1">
        <v>1.28141413843E11</v>
      </c>
      <c r="X4" s="1">
        <v>1.28141413843E11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1.6247073952E11</v>
      </c>
      <c r="AH4" s="1">
        <v>1.27624300253E11</v>
      </c>
      <c r="AI4" s="1">
        <v>6.6384848791E10</v>
      </c>
      <c r="AJ4" s="1">
        <v>1.10033348582E11</v>
      </c>
      <c r="AK4" s="1">
        <v>-4.3648499791E10</v>
      </c>
      <c r="AL4" s="1">
        <v>0.0</v>
      </c>
      <c r="AM4" s="1">
        <v>0.0</v>
      </c>
      <c r="AN4" s="1">
        <v>0.0</v>
      </c>
      <c r="AO4" s="1">
        <v>6.1239451462E10</v>
      </c>
      <c r="AP4" s="1">
        <v>6.5448744887E10</v>
      </c>
      <c r="AQ4" s="1">
        <v>-4.209293425E9</v>
      </c>
      <c r="AR4" s="1">
        <v>0.0</v>
      </c>
      <c r="AS4" s="1">
        <v>0.0</v>
      </c>
      <c r="AT4" s="1">
        <v>0.0</v>
      </c>
      <c r="AU4" s="1">
        <v>0.0</v>
      </c>
      <c r="AV4" s="1">
        <v>2.2500058302E10</v>
      </c>
      <c r="AW4" s="1">
        <v>0.0</v>
      </c>
      <c r="AX4" s="1">
        <v>0.0</v>
      </c>
      <c r="AY4" s="1">
        <v>0.0</v>
      </c>
      <c r="AZ4" s="1">
        <v>0.0</v>
      </c>
      <c r="BA4" s="1">
        <v>5.849098335E9</v>
      </c>
      <c r="BB4" s="1">
        <v>5.849098335E9</v>
      </c>
      <c r="BC4" s="1">
        <v>0.0</v>
      </c>
      <c r="BD4" s="1">
        <v>0.0</v>
      </c>
      <c r="BE4" s="1">
        <v>0.0</v>
      </c>
      <c r="BF4" s="1">
        <v>1.791715783999E12</v>
      </c>
      <c r="BG4" s="1">
        <v>1.133944033796E12</v>
      </c>
      <c r="BH4" s="1">
        <v>1.133944033796E12</v>
      </c>
      <c r="BI4" s="1">
        <v>0.0</v>
      </c>
      <c r="BJ4" s="1">
        <v>6.2362561711E10</v>
      </c>
      <c r="BK4" s="1">
        <v>0.0</v>
      </c>
      <c r="BL4" s="1">
        <v>5.66681415E8</v>
      </c>
      <c r="BM4" s="1">
        <v>5.7954675346E10</v>
      </c>
      <c r="BN4" s="1">
        <v>0.0</v>
      </c>
      <c r="BO4" s="1">
        <v>1.3725283585E10</v>
      </c>
      <c r="BP4" s="1">
        <v>3.8114646711E10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6.57771750203E11</v>
      </c>
      <c r="CF4" s="1">
        <v>3.8E11</v>
      </c>
      <c r="CG4" s="1">
        <v>1.2E10</v>
      </c>
      <c r="CH4" s="1">
        <v>-1.38984E10</v>
      </c>
      <c r="CI4" s="1">
        <v>0.0</v>
      </c>
      <c r="CJ4" s="1">
        <v>0.0</v>
      </c>
      <c r="CK4" s="1">
        <v>8.6133188964E10</v>
      </c>
      <c r="CL4" s="1">
        <v>0.0</v>
      </c>
      <c r="CM4" s="1">
        <v>3.344865288E10</v>
      </c>
      <c r="CN4" s="1">
        <v>1.60088308359E11</v>
      </c>
      <c r="CO4" s="1">
        <v>0.0</v>
      </c>
      <c r="CP4" s="1">
        <v>0.0</v>
      </c>
      <c r="CQ4" s="1">
        <v>0.0</v>
      </c>
      <c r="CR4" s="1">
        <v>1.791715783999E12</v>
      </c>
      <c r="CS4" s="73">
        <v>43224.45625</v>
      </c>
      <c r="CT4" s="73">
        <v>42736.0</v>
      </c>
      <c r="CU4" s="73">
        <v>43100.0</v>
      </c>
      <c r="CV4" s="1">
        <v>12.0</v>
      </c>
      <c r="CW4" s="1" t="s">
        <v>563</v>
      </c>
      <c r="CY4" s="1">
        <v>0.0</v>
      </c>
      <c r="DB4" s="1" t="b">
        <v>0</v>
      </c>
      <c r="DC4" s="1" t="b">
        <v>1</v>
      </c>
    </row>
    <row r="5" ht="12.75" customHeight="1">
      <c r="A5" s="1" t="s">
        <v>36</v>
      </c>
      <c r="B5" s="1">
        <v>2016.0</v>
      </c>
      <c r="C5" s="1">
        <v>5.0</v>
      </c>
      <c r="D5" s="4">
        <v>1.54544017399E12</v>
      </c>
      <c r="E5" s="4">
        <v>6.01751102117E11</v>
      </c>
      <c r="F5" s="1">
        <v>1.36790181525E12</v>
      </c>
      <c r="G5" s="1">
        <v>1.14314382947E11</v>
      </c>
      <c r="H5" s="1">
        <v>2.1814382947E10</v>
      </c>
      <c r="I5" s="1">
        <v>9.25E10</v>
      </c>
      <c r="J5" s="1">
        <v>1.0230565417E12</v>
      </c>
      <c r="K5" s="1">
        <v>0.0</v>
      </c>
      <c r="L5" s="1">
        <v>0.0</v>
      </c>
      <c r="M5" s="1">
        <v>6.0674776343E10</v>
      </c>
      <c r="N5" s="1">
        <v>2.9963822276E10</v>
      </c>
      <c r="O5" s="1">
        <v>9.44024671E8</v>
      </c>
      <c r="P5" s="1">
        <v>0.0</v>
      </c>
      <c r="Q5" s="1">
        <v>0.0</v>
      </c>
      <c r="R5" s="1">
        <v>3.4902590606E10</v>
      </c>
      <c r="S5" s="1">
        <v>-5.13566121E9</v>
      </c>
      <c r="T5" s="1">
        <v>1.750457246E9</v>
      </c>
      <c r="U5" s="1">
        <v>1.750457246E9</v>
      </c>
      <c r="V5" s="1">
        <v>0.0</v>
      </c>
      <c r="W5" s="1">
        <v>8.884682144E10</v>
      </c>
      <c r="X5" s="1">
        <v>8.884682144E10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1.7753835874E11</v>
      </c>
      <c r="AH5" s="1">
        <v>1.32435443315E11</v>
      </c>
      <c r="AI5" s="1">
        <v>7.0189204048E10</v>
      </c>
      <c r="AJ5" s="1">
        <v>1.07315482582E11</v>
      </c>
      <c r="AK5" s="1">
        <v>-3.7126278534E10</v>
      </c>
      <c r="AL5" s="1">
        <v>0.0</v>
      </c>
      <c r="AM5" s="1">
        <v>0.0</v>
      </c>
      <c r="AN5" s="1">
        <v>0.0</v>
      </c>
      <c r="AO5" s="1">
        <v>6.2246239267E10</v>
      </c>
      <c r="AP5" s="1">
        <v>6.5298744887E10</v>
      </c>
      <c r="AQ5" s="1">
        <v>-3.05250562E9</v>
      </c>
      <c r="AR5" s="1">
        <v>0.0</v>
      </c>
      <c r="AS5" s="1">
        <v>0.0</v>
      </c>
      <c r="AT5" s="1">
        <v>0.0</v>
      </c>
      <c r="AU5" s="1">
        <v>0.0</v>
      </c>
      <c r="AV5" s="1">
        <v>3.5000058302E10</v>
      </c>
      <c r="AW5" s="1">
        <v>0.0</v>
      </c>
      <c r="AX5" s="1">
        <v>0.0</v>
      </c>
      <c r="AY5" s="1">
        <v>0.0</v>
      </c>
      <c r="AZ5" s="1">
        <v>0.0</v>
      </c>
      <c r="BA5" s="1">
        <v>3.842594493E9</v>
      </c>
      <c r="BB5" s="1">
        <v>3.842594493E9</v>
      </c>
      <c r="BC5" s="1">
        <v>0.0</v>
      </c>
      <c r="BD5" s="1">
        <v>0.0</v>
      </c>
      <c r="BE5" s="1">
        <v>0.0</v>
      </c>
      <c r="BF5" s="1">
        <v>1.54544017399E12</v>
      </c>
      <c r="BG5" s="1">
        <v>9.43689071873E11</v>
      </c>
      <c r="BH5" s="1">
        <v>9.43684071873E11</v>
      </c>
      <c r="BI5" s="1">
        <v>0.0</v>
      </c>
      <c r="BJ5" s="1">
        <v>4.8436343529E10</v>
      </c>
      <c r="BK5" s="1">
        <v>0.0</v>
      </c>
      <c r="BL5" s="1">
        <v>8.538978032E9</v>
      </c>
      <c r="BM5" s="1">
        <v>6.5116252595E10</v>
      </c>
      <c r="BN5" s="1">
        <v>0.0</v>
      </c>
      <c r="BO5" s="1">
        <v>9.54087128E9</v>
      </c>
      <c r="BP5" s="1">
        <v>3.150846092E10</v>
      </c>
      <c r="BQ5" s="1">
        <v>0.0</v>
      </c>
      <c r="BR5" s="1">
        <v>0.0</v>
      </c>
      <c r="BS5" s="1">
        <v>0.0</v>
      </c>
      <c r="BT5" s="1">
        <v>5000000.0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6.01751102117E11</v>
      </c>
      <c r="CF5" s="1">
        <v>3.8E11</v>
      </c>
      <c r="CG5" s="1">
        <v>1.2E10</v>
      </c>
      <c r="CH5" s="1">
        <v>-1.38984E10</v>
      </c>
      <c r="CI5" s="1">
        <v>0.0</v>
      </c>
      <c r="CJ5" s="1">
        <v>0.0</v>
      </c>
      <c r="CK5" s="1">
        <v>5.3133188964E10</v>
      </c>
      <c r="CL5" s="1">
        <v>0.0</v>
      </c>
      <c r="CM5" s="1">
        <v>2.7030743973E10</v>
      </c>
      <c r="CN5" s="1">
        <v>1.4348556918E11</v>
      </c>
      <c r="CO5" s="1">
        <v>0.0</v>
      </c>
      <c r="CP5" s="1">
        <v>0.0</v>
      </c>
      <c r="CQ5" s="1">
        <v>0.0</v>
      </c>
      <c r="CR5" s="1">
        <v>1.54544017399E12</v>
      </c>
      <c r="CS5" s="73">
        <v>42900.49166666667</v>
      </c>
      <c r="CT5" s="73">
        <v>42370.0</v>
      </c>
      <c r="CU5" s="73">
        <v>42735.0</v>
      </c>
      <c r="CV5" s="1">
        <v>12.0</v>
      </c>
      <c r="CW5" s="1" t="s">
        <v>564</v>
      </c>
      <c r="CY5" s="1">
        <v>0.0</v>
      </c>
      <c r="DB5" s="1" t="b">
        <v>0</v>
      </c>
      <c r="DC5" s="1" t="b">
        <v>1</v>
      </c>
    </row>
    <row r="6" ht="12.75" customHeight="1">
      <c r="A6" s="1" t="s">
        <v>36</v>
      </c>
      <c r="B6" s="1">
        <v>2015.0</v>
      </c>
      <c r="C6" s="1">
        <v>5.0</v>
      </c>
      <c r="D6" s="4">
        <v>1.293413068894E12</v>
      </c>
      <c r="E6" s="4">
        <v>5.57040139288E11</v>
      </c>
      <c r="F6" s="1">
        <v>9.1865828352E11</v>
      </c>
      <c r="G6" s="1">
        <v>8.2764644878E10</v>
      </c>
      <c r="H6" s="1">
        <v>4.4764644878E10</v>
      </c>
      <c r="I6" s="1">
        <v>3.8E10</v>
      </c>
      <c r="J6" s="1">
        <v>6.337252917E11</v>
      </c>
      <c r="K6" s="1">
        <v>6.337252917E11</v>
      </c>
      <c r="L6" s="1">
        <v>0.0</v>
      </c>
      <c r="M6" s="1">
        <v>6.6385217925E10</v>
      </c>
      <c r="N6" s="1">
        <v>5.1063378504E10</v>
      </c>
      <c r="O6" s="1">
        <v>7.91759309E8</v>
      </c>
      <c r="P6" s="1">
        <v>0.0</v>
      </c>
      <c r="Q6" s="1">
        <v>0.0</v>
      </c>
      <c r="R6" s="1">
        <v>1.9219199012E10</v>
      </c>
      <c r="S6" s="1">
        <v>-4.6891189E9</v>
      </c>
      <c r="T6" s="1">
        <v>1.638542877E9</v>
      </c>
      <c r="U6" s="1">
        <v>1.638542877E9</v>
      </c>
      <c r="V6" s="1">
        <v>0.0</v>
      </c>
      <c r="W6" s="1">
        <v>7.0511764836E10</v>
      </c>
      <c r="X6" s="1">
        <v>6.8513084331E10</v>
      </c>
      <c r="Y6" s="1">
        <v>0.0</v>
      </c>
      <c r="Z6" s="1">
        <v>0.0</v>
      </c>
      <c r="AA6" s="1">
        <v>0.0</v>
      </c>
      <c r="AB6" s="1">
        <v>0.0</v>
      </c>
      <c r="AC6" s="1">
        <v>1.998680505E9</v>
      </c>
      <c r="AD6" s="1">
        <v>0.0</v>
      </c>
      <c r="AE6" s="1">
        <v>0.0</v>
      </c>
      <c r="AF6" s="1">
        <v>0.0</v>
      </c>
      <c r="AG6" s="1">
        <v>3.74754785374E11</v>
      </c>
      <c r="AH6" s="1">
        <v>1.34508815821E11</v>
      </c>
      <c r="AI6" s="1">
        <v>7.2721598562E10</v>
      </c>
      <c r="AJ6" s="1">
        <v>1.03676959945E11</v>
      </c>
      <c r="AK6" s="1">
        <v>-3.0955361383E10</v>
      </c>
      <c r="AL6" s="1">
        <v>0.0</v>
      </c>
      <c r="AM6" s="1">
        <v>0.0</v>
      </c>
      <c r="AN6" s="1">
        <v>0.0</v>
      </c>
      <c r="AO6" s="1">
        <v>6.1787217259E10</v>
      </c>
      <c r="AP6" s="1">
        <v>6.3938089433E10</v>
      </c>
      <c r="AQ6" s="1">
        <v>-2.150872174E9</v>
      </c>
      <c r="AR6" s="1">
        <v>0.0</v>
      </c>
      <c r="AS6" s="1">
        <v>0.0</v>
      </c>
      <c r="AT6" s="1">
        <v>0.0</v>
      </c>
      <c r="AU6" s="1">
        <v>0.0</v>
      </c>
      <c r="AV6" s="1">
        <v>2.28000058302E11</v>
      </c>
      <c r="AW6" s="1">
        <v>0.0</v>
      </c>
      <c r="AX6" s="1">
        <v>0.0</v>
      </c>
      <c r="AY6" s="1">
        <v>0.0</v>
      </c>
      <c r="AZ6" s="1">
        <v>0.0</v>
      </c>
      <c r="BA6" s="1">
        <v>6.004942581E9</v>
      </c>
      <c r="BB6" s="1">
        <v>6.004942581E9</v>
      </c>
      <c r="BC6" s="1">
        <v>0.0</v>
      </c>
      <c r="BD6" s="1">
        <v>0.0</v>
      </c>
      <c r="BE6" s="1">
        <v>0.0</v>
      </c>
      <c r="BF6" s="1">
        <v>1.293413068894E12</v>
      </c>
      <c r="BG6" s="1">
        <v>7.36372929606E11</v>
      </c>
      <c r="BH6" s="1">
        <v>7.34560455657E11</v>
      </c>
      <c r="BI6" s="1">
        <v>0.0</v>
      </c>
      <c r="BJ6" s="1">
        <v>4.7407501311E10</v>
      </c>
      <c r="BK6" s="1">
        <v>0.0</v>
      </c>
      <c r="BL6" s="1">
        <v>8.696808168E9</v>
      </c>
      <c r="BM6" s="1">
        <v>5.7932348237E10</v>
      </c>
      <c r="BN6" s="1">
        <v>0.0</v>
      </c>
      <c r="BO6" s="1">
        <v>7.989623249E9</v>
      </c>
      <c r="BP6" s="1">
        <v>3.0916283827E10</v>
      </c>
      <c r="BQ6" s="1">
        <v>0.0</v>
      </c>
      <c r="BR6" s="1">
        <v>0.0</v>
      </c>
      <c r="BS6" s="1">
        <v>0.0</v>
      </c>
      <c r="BT6" s="1">
        <v>1.812473949E9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5.57040139288E11</v>
      </c>
      <c r="CF6" s="1">
        <v>3.8E11</v>
      </c>
      <c r="CG6" s="1">
        <v>1.2E10</v>
      </c>
      <c r="CH6" s="1">
        <v>-1.38984E10</v>
      </c>
      <c r="CI6" s="1">
        <v>0.0</v>
      </c>
      <c r="CJ6" s="1">
        <v>0.0</v>
      </c>
      <c r="CK6" s="1">
        <v>3.6767680241E10</v>
      </c>
      <c r="CL6" s="1">
        <v>0.0</v>
      </c>
      <c r="CM6" s="1">
        <v>2.1473317671E10</v>
      </c>
      <c r="CN6" s="1">
        <v>1.20697541376E11</v>
      </c>
      <c r="CO6" s="1">
        <v>0.0</v>
      </c>
      <c r="CP6" s="1">
        <v>0.0</v>
      </c>
      <c r="CQ6" s="1">
        <v>0.0</v>
      </c>
      <c r="CR6" s="1">
        <v>1.293413068894E12</v>
      </c>
      <c r="CS6" s="73">
        <v>42464.57638888889</v>
      </c>
      <c r="CT6" s="73">
        <v>42005.0</v>
      </c>
      <c r="CU6" s="73">
        <v>42369.0</v>
      </c>
      <c r="CV6" s="1">
        <v>12.0</v>
      </c>
      <c r="CW6" s="1" t="s">
        <v>565</v>
      </c>
      <c r="CY6" s="1">
        <v>0.0</v>
      </c>
      <c r="DB6" s="1" t="b">
        <v>0</v>
      </c>
      <c r="DC6" s="1" t="b">
        <v>1</v>
      </c>
    </row>
    <row r="7" ht="12.75" customHeight="1">
      <c r="A7" s="1" t="s">
        <v>36</v>
      </c>
      <c r="B7" s="1">
        <v>2014.0</v>
      </c>
      <c r="C7" s="1">
        <v>5.0</v>
      </c>
      <c r="D7" s="4">
        <v>1.145268557599E12</v>
      </c>
      <c r="E7" s="4">
        <v>5.31630854163E11</v>
      </c>
      <c r="F7" s="1">
        <v>1.009764485637E12</v>
      </c>
      <c r="G7" s="1">
        <v>2.15685410954E11</v>
      </c>
      <c r="H7" s="1">
        <v>5.0185410954E10</v>
      </c>
      <c r="I7" s="1">
        <v>1.655E11</v>
      </c>
      <c r="J7" s="1">
        <v>5.525E11</v>
      </c>
      <c r="K7" s="1">
        <v>5.525E11</v>
      </c>
      <c r="L7" s="1">
        <v>0.0</v>
      </c>
      <c r="M7" s="1">
        <v>1.22421771622E11</v>
      </c>
      <c r="N7" s="1">
        <v>1.05127553463E11</v>
      </c>
      <c r="O7" s="1">
        <v>1.796662118E9</v>
      </c>
      <c r="P7" s="1">
        <v>0.0</v>
      </c>
      <c r="Q7" s="1">
        <v>0.0</v>
      </c>
      <c r="R7" s="1">
        <v>1.9781788125E10</v>
      </c>
      <c r="S7" s="1">
        <v>-4.284232084E9</v>
      </c>
      <c r="T7" s="1">
        <v>1.492794996E9</v>
      </c>
      <c r="U7" s="1">
        <v>1.492794996E9</v>
      </c>
      <c r="V7" s="1">
        <v>0.0</v>
      </c>
      <c r="W7" s="1">
        <v>5.7369820085E10</v>
      </c>
      <c r="X7" s="1">
        <v>5.5012500606E10</v>
      </c>
      <c r="Y7" s="1">
        <v>0.0</v>
      </c>
      <c r="Z7" s="1">
        <v>0.0</v>
      </c>
      <c r="AA7" s="1">
        <v>0.0</v>
      </c>
      <c r="AB7" s="1">
        <v>0.0</v>
      </c>
      <c r="AC7" s="1">
        <v>2.357319479E9</v>
      </c>
      <c r="AD7" s="1">
        <v>0.0</v>
      </c>
      <c r="AE7" s="1">
        <v>0.0</v>
      </c>
      <c r="AF7" s="1">
        <v>0.0</v>
      </c>
      <c r="AG7" s="1">
        <v>1.35504071962E11</v>
      </c>
      <c r="AH7" s="1">
        <v>1.2441747048E11</v>
      </c>
      <c r="AI7" s="1">
        <v>7.7173569673E10</v>
      </c>
      <c r="AJ7" s="1">
        <v>1.0084371449E11</v>
      </c>
      <c r="AK7" s="1">
        <v>-2.3670144817E10</v>
      </c>
      <c r="AL7" s="1">
        <v>0.0</v>
      </c>
      <c r="AM7" s="1">
        <v>0.0</v>
      </c>
      <c r="AN7" s="1">
        <v>0.0</v>
      </c>
      <c r="AO7" s="1">
        <v>4.7243900807E10</v>
      </c>
      <c r="AP7" s="1">
        <v>4.868827307E10</v>
      </c>
      <c r="AQ7" s="1">
        <v>-1.444372263E9</v>
      </c>
      <c r="AR7" s="1">
        <v>0.0</v>
      </c>
      <c r="AS7" s="1">
        <v>0.0</v>
      </c>
      <c r="AT7" s="1">
        <v>0.0</v>
      </c>
      <c r="AU7" s="1">
        <v>0.0</v>
      </c>
      <c r="AV7" s="1">
        <v>58302.0</v>
      </c>
      <c r="AW7" s="1">
        <v>0.0</v>
      </c>
      <c r="AX7" s="1">
        <v>0.0</v>
      </c>
      <c r="AY7" s="1">
        <v>58302.0</v>
      </c>
      <c r="AZ7" s="1">
        <v>0.0</v>
      </c>
      <c r="BA7" s="1">
        <v>4.84257451E9</v>
      </c>
      <c r="BB7" s="1">
        <v>4.84257451E9</v>
      </c>
      <c r="BC7" s="1">
        <v>0.0</v>
      </c>
      <c r="BD7" s="1">
        <v>0.0</v>
      </c>
      <c r="BE7" s="1">
        <v>0.0</v>
      </c>
      <c r="BF7" s="1">
        <v>1.145268557599E12</v>
      </c>
      <c r="BG7" s="1">
        <v>6.13637703436E11</v>
      </c>
      <c r="BH7" s="1">
        <v>6.11165506735E11</v>
      </c>
      <c r="BI7" s="1">
        <v>0.0</v>
      </c>
      <c r="BJ7" s="1">
        <v>6.4163684614E10</v>
      </c>
      <c r="BK7" s="1">
        <v>0.0</v>
      </c>
      <c r="BL7" s="1">
        <v>1.8097129806E10</v>
      </c>
      <c r="BM7" s="1">
        <v>3.0678143007E10</v>
      </c>
      <c r="BN7" s="1">
        <v>0.0</v>
      </c>
      <c r="BO7" s="1">
        <v>5.956961806E9</v>
      </c>
      <c r="BP7" s="1">
        <v>2.3474275339E10</v>
      </c>
      <c r="BQ7" s="1">
        <v>0.0</v>
      </c>
      <c r="BR7" s="1">
        <v>0.0</v>
      </c>
      <c r="BS7" s="1">
        <v>0.0</v>
      </c>
      <c r="BT7" s="1">
        <v>2.472196701E9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5.31630854163E11</v>
      </c>
      <c r="CF7" s="1">
        <v>3.8E11</v>
      </c>
      <c r="CG7" s="1">
        <v>1.2E10</v>
      </c>
      <c r="CH7" s="1">
        <v>-1.38984E10</v>
      </c>
      <c r="CI7" s="1">
        <v>0.0</v>
      </c>
      <c r="CJ7" s="1">
        <v>0.0</v>
      </c>
      <c r="CK7" s="1">
        <v>1.0670838018E10</v>
      </c>
      <c r="CL7" s="1">
        <v>8.811463116E9</v>
      </c>
      <c r="CM7" s="1">
        <v>1.738194049E10</v>
      </c>
      <c r="CN7" s="1">
        <v>1.16665012539E11</v>
      </c>
      <c r="CO7" s="1">
        <v>0.0</v>
      </c>
      <c r="CP7" s="1">
        <v>0.0</v>
      </c>
      <c r="CQ7" s="1">
        <v>0.0</v>
      </c>
      <c r="CR7" s="1">
        <v>1.145268557599E12</v>
      </c>
      <c r="CS7" s="73">
        <v>42100.6375</v>
      </c>
      <c r="CT7" s="73">
        <v>41640.0</v>
      </c>
      <c r="CU7" s="73">
        <v>42004.0</v>
      </c>
      <c r="CV7" s="1">
        <v>12.0</v>
      </c>
      <c r="CW7" s="1" t="s">
        <v>566</v>
      </c>
      <c r="CY7" s="1">
        <v>0.0</v>
      </c>
      <c r="DA7" s="1">
        <v>1.0</v>
      </c>
      <c r="DB7" s="1" t="b">
        <v>0</v>
      </c>
      <c r="DC7" s="1" t="b">
        <v>1</v>
      </c>
    </row>
    <row r="8" ht="12.75" customHeight="1">
      <c r="A8" s="1" t="s">
        <v>36</v>
      </c>
      <c r="B8" s="1">
        <v>2013.0</v>
      </c>
      <c r="C8" s="1">
        <v>5.0</v>
      </c>
      <c r="D8" s="4">
        <v>9.66876356422E11</v>
      </c>
      <c r="E8" s="4">
        <v>4.63811490137E11</v>
      </c>
      <c r="F8" s="1">
        <v>8.41946147992E11</v>
      </c>
      <c r="G8" s="1">
        <v>4.75018018342E11</v>
      </c>
      <c r="H8" s="1">
        <v>3.9518018342E10</v>
      </c>
      <c r="I8" s="1">
        <v>4.355E11</v>
      </c>
      <c r="J8" s="1">
        <v>1.43521566749E11</v>
      </c>
      <c r="K8" s="1">
        <v>1.43521566749E11</v>
      </c>
      <c r="L8" s="1">
        <v>0.0</v>
      </c>
      <c r="M8" s="1">
        <v>2.17257829835E11</v>
      </c>
      <c r="N8" s="1">
        <v>1.98876567367E11</v>
      </c>
      <c r="O8" s="1">
        <v>1.4079134E9</v>
      </c>
      <c r="P8" s="1">
        <v>0.0</v>
      </c>
      <c r="Q8" s="1">
        <v>0.0</v>
      </c>
      <c r="R8" s="1">
        <v>1.972646643E10</v>
      </c>
      <c r="S8" s="1">
        <v>-2.753117362E9</v>
      </c>
      <c r="T8" s="1">
        <v>1.049965195E9</v>
      </c>
      <c r="U8" s="1">
        <v>1.049965195E9</v>
      </c>
      <c r="V8" s="1">
        <v>0.0</v>
      </c>
      <c r="W8" s="1">
        <v>5.098767871E9</v>
      </c>
      <c r="X8" s="1">
        <v>3.119892089E9</v>
      </c>
      <c r="Y8" s="1">
        <v>0.0</v>
      </c>
      <c r="Z8" s="1">
        <v>0.0</v>
      </c>
      <c r="AA8" s="1">
        <v>0.0</v>
      </c>
      <c r="AB8" s="1">
        <v>1.54E7</v>
      </c>
      <c r="AC8" s="1">
        <v>1.963475782E9</v>
      </c>
      <c r="AD8" s="1">
        <v>0.0</v>
      </c>
      <c r="AE8" s="1">
        <v>0.0</v>
      </c>
      <c r="AF8" s="1">
        <v>0.0</v>
      </c>
      <c r="AG8" s="1">
        <v>1.2493020843E11</v>
      </c>
      <c r="AH8" s="1">
        <v>1.1127858363E11</v>
      </c>
      <c r="AI8" s="1">
        <v>7.3543383182E10</v>
      </c>
      <c r="AJ8" s="1">
        <v>9.1352619654E10</v>
      </c>
      <c r="AK8" s="1">
        <v>-1.7809236472E10</v>
      </c>
      <c r="AL8" s="1">
        <v>0.0</v>
      </c>
      <c r="AM8" s="1">
        <v>0.0</v>
      </c>
      <c r="AN8" s="1">
        <v>0.0</v>
      </c>
      <c r="AO8" s="1">
        <v>3.7735200448E10</v>
      </c>
      <c r="AP8" s="1">
        <v>3.8808127962E10</v>
      </c>
      <c r="AQ8" s="1">
        <v>-1.072927514E9</v>
      </c>
      <c r="AR8" s="1">
        <v>0.0</v>
      </c>
      <c r="AS8" s="1">
        <v>0.0</v>
      </c>
      <c r="AT8" s="1">
        <v>0.0</v>
      </c>
      <c r="AU8" s="1">
        <v>0.0</v>
      </c>
      <c r="AV8" s="1">
        <v>7.2709248E9</v>
      </c>
      <c r="AW8" s="1">
        <v>0.0</v>
      </c>
      <c r="AX8" s="1">
        <v>0.0</v>
      </c>
      <c r="AY8" s="1">
        <v>1.4719049811E10</v>
      </c>
      <c r="AZ8" s="1">
        <v>-7.448125011E9</v>
      </c>
      <c r="BA8" s="1">
        <v>6.3807E9</v>
      </c>
      <c r="BB8" s="1">
        <v>0.0</v>
      </c>
      <c r="BC8" s="1">
        <v>0.0</v>
      </c>
      <c r="BD8" s="1">
        <v>6.3807E9</v>
      </c>
      <c r="BE8" s="1">
        <v>0.0</v>
      </c>
      <c r="BF8" s="1">
        <v>9.66876356422E11</v>
      </c>
      <c r="BG8" s="1">
        <v>5.03064866285E11</v>
      </c>
      <c r="BH8" s="1">
        <v>1.63359584522E11</v>
      </c>
      <c r="BI8" s="1">
        <v>0.0</v>
      </c>
      <c r="BJ8" s="1">
        <v>9.5960655241E10</v>
      </c>
      <c r="BK8" s="1">
        <v>2.027315083E9</v>
      </c>
      <c r="BL8" s="1">
        <v>4.114874447E9</v>
      </c>
      <c r="BM8" s="1">
        <v>4.0200157555E10</v>
      </c>
      <c r="BN8" s="1">
        <v>0.0</v>
      </c>
      <c r="BO8" s="1">
        <v>4.922788405E9</v>
      </c>
      <c r="BP8" s="1">
        <v>1.6133793791E10</v>
      </c>
      <c r="BQ8" s="1">
        <v>0.0</v>
      </c>
      <c r="BR8" s="1">
        <v>0.0</v>
      </c>
      <c r="BS8" s="1">
        <v>0.0</v>
      </c>
      <c r="BT8" s="1">
        <v>5000000.0</v>
      </c>
      <c r="BU8" s="1">
        <v>5000000.0</v>
      </c>
      <c r="BV8" s="1">
        <v>0.0</v>
      </c>
      <c r="BW8" s="1">
        <v>0.0</v>
      </c>
      <c r="BX8" s="1">
        <v>3.39700281763E11</v>
      </c>
      <c r="BY8" s="1">
        <v>2.44205018869E11</v>
      </c>
      <c r="BZ8" s="1">
        <v>0.0</v>
      </c>
      <c r="CA8" s="1">
        <v>5.6382411724E10</v>
      </c>
      <c r="CB8" s="1">
        <v>3.911285117E10</v>
      </c>
      <c r="CC8" s="1">
        <v>0.0</v>
      </c>
      <c r="CD8" s="1">
        <v>0.0</v>
      </c>
      <c r="CE8" s="1">
        <v>4.63811490137E11</v>
      </c>
      <c r="CF8" s="1">
        <v>3.8E11</v>
      </c>
      <c r="CG8" s="1">
        <v>1.2E10</v>
      </c>
      <c r="CH8" s="1">
        <v>-1.38984E10</v>
      </c>
      <c r="CI8" s="1">
        <v>0.0</v>
      </c>
      <c r="CJ8" s="1">
        <v>0.0</v>
      </c>
      <c r="CK8" s="1">
        <v>8.034780865E9</v>
      </c>
      <c r="CL8" s="1">
        <v>6.175405963E9</v>
      </c>
      <c r="CM8" s="1">
        <v>1.1620147455E10</v>
      </c>
      <c r="CN8" s="1">
        <v>5.9879555854E10</v>
      </c>
      <c r="CO8" s="1">
        <v>0.0</v>
      </c>
      <c r="CP8" s="1">
        <v>0.0</v>
      </c>
      <c r="CQ8" s="1">
        <v>0.0</v>
      </c>
      <c r="CR8" s="1">
        <v>9.66876356422E11</v>
      </c>
      <c r="CS8" s="73">
        <v>41722.62291666667</v>
      </c>
      <c r="CT8" s="73">
        <v>41275.0</v>
      </c>
      <c r="CU8" s="73">
        <v>41639.0</v>
      </c>
      <c r="CV8" s="1">
        <v>12.0</v>
      </c>
      <c r="CW8" s="1" t="s">
        <v>567</v>
      </c>
      <c r="CY8" s="1">
        <v>0.0</v>
      </c>
      <c r="CZ8" s="1">
        <v>0.0</v>
      </c>
      <c r="DA8" s="1">
        <v>3.0</v>
      </c>
      <c r="DB8" s="1" t="b">
        <v>0</v>
      </c>
      <c r="DC8" s="1" t="b">
        <v>1</v>
      </c>
    </row>
    <row r="9" ht="12.75" customHeight="1">
      <c r="A9" s="1" t="s">
        <v>36</v>
      </c>
      <c r="B9" s="1">
        <v>2012.0</v>
      </c>
      <c r="C9" s="1">
        <v>5.0</v>
      </c>
      <c r="D9" s="4">
        <v>8.8490167466E11</v>
      </c>
      <c r="E9" s="4">
        <v>4.60109345955E11</v>
      </c>
      <c r="F9" s="1">
        <v>7.75804340604E11</v>
      </c>
      <c r="G9" s="1">
        <v>4.010308743E10</v>
      </c>
      <c r="H9" s="1">
        <v>4.010308743E10</v>
      </c>
      <c r="I9" s="1">
        <v>0.0</v>
      </c>
      <c r="J9" s="1">
        <v>5.66154606366E11</v>
      </c>
      <c r="K9" s="1">
        <v>5.66154606366E11</v>
      </c>
      <c r="L9" s="1">
        <v>0.0</v>
      </c>
      <c r="M9" s="1">
        <v>1.61595494491E11</v>
      </c>
      <c r="N9" s="1">
        <v>1.44225004168E11</v>
      </c>
      <c r="O9" s="1">
        <v>2.51E7</v>
      </c>
      <c r="P9" s="1">
        <v>0.0</v>
      </c>
      <c r="Q9" s="1">
        <v>0.0</v>
      </c>
      <c r="R9" s="1">
        <v>2.1117015067E10</v>
      </c>
      <c r="S9" s="1">
        <v>-3.771624744E9</v>
      </c>
      <c r="T9" s="1">
        <v>1.322146406E9</v>
      </c>
      <c r="U9" s="1">
        <v>1.322146406E9</v>
      </c>
      <c r="V9" s="1">
        <v>0.0</v>
      </c>
      <c r="W9" s="1">
        <v>6.629005911E9</v>
      </c>
      <c r="X9" s="1">
        <v>4.337149963E9</v>
      </c>
      <c r="Y9" s="1">
        <v>0.0</v>
      </c>
      <c r="Z9" s="1">
        <v>0.0</v>
      </c>
      <c r="AA9" s="1">
        <v>0.0</v>
      </c>
      <c r="AB9" s="1">
        <v>5.21E7</v>
      </c>
      <c r="AC9" s="1">
        <v>2.239755948E9</v>
      </c>
      <c r="AD9" s="1">
        <v>0.0</v>
      </c>
      <c r="AE9" s="1">
        <v>0.0</v>
      </c>
      <c r="AF9" s="1">
        <v>0.0</v>
      </c>
      <c r="AG9" s="1">
        <v>1.09097334056E11</v>
      </c>
      <c r="AH9" s="1">
        <v>9.4301774695E10</v>
      </c>
      <c r="AI9" s="1">
        <v>7.6750673622E10</v>
      </c>
      <c r="AJ9" s="1">
        <v>9.0203831233E10</v>
      </c>
      <c r="AK9" s="1">
        <v>-1.3453157611E10</v>
      </c>
      <c r="AL9" s="1">
        <v>0.0</v>
      </c>
      <c r="AM9" s="1">
        <v>0.0</v>
      </c>
      <c r="AN9" s="1">
        <v>0.0</v>
      </c>
      <c r="AO9" s="1">
        <v>1.7551101073E10</v>
      </c>
      <c r="AP9" s="1">
        <v>1.8343227962E10</v>
      </c>
      <c r="AQ9" s="1">
        <v>-7.92126889E8</v>
      </c>
      <c r="AR9" s="1">
        <v>0.0</v>
      </c>
      <c r="AS9" s="1">
        <v>0.0</v>
      </c>
      <c r="AT9" s="1">
        <v>0.0</v>
      </c>
      <c r="AU9" s="1">
        <v>0.0</v>
      </c>
      <c r="AV9" s="1">
        <v>8.331268E9</v>
      </c>
      <c r="AW9" s="1">
        <v>0.0</v>
      </c>
      <c r="AX9" s="1">
        <v>0.0</v>
      </c>
      <c r="AY9" s="1">
        <v>1.4719049811E10</v>
      </c>
      <c r="AZ9" s="1">
        <v>-6.387781811E9</v>
      </c>
      <c r="BA9" s="1">
        <v>6.464291361E9</v>
      </c>
      <c r="BB9" s="1">
        <v>0.0</v>
      </c>
      <c r="BC9" s="1">
        <v>0.0</v>
      </c>
      <c r="BD9" s="1">
        <v>6.464291361E9</v>
      </c>
      <c r="BE9" s="1">
        <v>0.0</v>
      </c>
      <c r="BF9" s="1">
        <v>8.8490167466E11</v>
      </c>
      <c r="BG9" s="1">
        <v>4.24792328705E11</v>
      </c>
      <c r="BH9" s="1">
        <v>1.28501992274E11</v>
      </c>
      <c r="BI9" s="1">
        <v>0.0</v>
      </c>
      <c r="BJ9" s="1">
        <v>8.2855121378E10</v>
      </c>
      <c r="BK9" s="1">
        <v>1.164990434E9</v>
      </c>
      <c r="BL9" s="1">
        <v>6.324366898E9</v>
      </c>
      <c r="BM9" s="1">
        <v>2.514541895E10</v>
      </c>
      <c r="BN9" s="1">
        <v>0.0</v>
      </c>
      <c r="BO9" s="1">
        <v>4.976016703E9</v>
      </c>
      <c r="BP9" s="1">
        <v>8.036077911E9</v>
      </c>
      <c r="BQ9" s="1">
        <v>0.0</v>
      </c>
      <c r="BR9" s="1">
        <v>0.0</v>
      </c>
      <c r="BS9" s="1">
        <v>0.0</v>
      </c>
      <c r="BT9" s="1">
        <v>3.0064513E7</v>
      </c>
      <c r="BU9" s="1">
        <v>5000000.0</v>
      </c>
      <c r="BV9" s="1">
        <v>2.5064513E7</v>
      </c>
      <c r="BW9" s="1">
        <v>0.0</v>
      </c>
      <c r="BX9" s="1">
        <v>2.96260271918E11</v>
      </c>
      <c r="BY9" s="1">
        <v>1.98760812128E11</v>
      </c>
      <c r="BZ9" s="1">
        <v>0.0</v>
      </c>
      <c r="CA9" s="1">
        <v>6.3290932502E10</v>
      </c>
      <c r="CB9" s="1">
        <v>3.4208527288E10</v>
      </c>
      <c r="CC9" s="1">
        <v>0.0</v>
      </c>
      <c r="CD9" s="1">
        <v>0.0</v>
      </c>
      <c r="CE9" s="1">
        <v>4.60109345955E11</v>
      </c>
      <c r="CF9" s="1">
        <v>3.8E11</v>
      </c>
      <c r="CG9" s="1">
        <v>1.2E10</v>
      </c>
      <c r="CH9" s="1">
        <v>-1.38984E10</v>
      </c>
      <c r="CI9" s="1">
        <v>0.0</v>
      </c>
      <c r="CJ9" s="1">
        <v>0.0</v>
      </c>
      <c r="CK9" s="1">
        <v>4.575165052E9</v>
      </c>
      <c r="CL9" s="1">
        <v>2.71579015E9</v>
      </c>
      <c r="CM9" s="1">
        <v>8.984090302E9</v>
      </c>
      <c r="CN9" s="1">
        <v>6.5732700451E10</v>
      </c>
      <c r="CO9" s="1">
        <v>0.0</v>
      </c>
      <c r="CP9" s="1">
        <v>0.0</v>
      </c>
      <c r="CQ9" s="1">
        <v>0.0</v>
      </c>
      <c r="CR9" s="1">
        <v>8.8490167466E11</v>
      </c>
      <c r="CS9" s="73">
        <v>41360.8125</v>
      </c>
      <c r="CT9" s="73">
        <v>40909.0</v>
      </c>
      <c r="CU9" s="73">
        <v>41274.0</v>
      </c>
      <c r="CV9" s="1">
        <v>12.0</v>
      </c>
      <c r="CW9" s="1" t="s">
        <v>279</v>
      </c>
      <c r="CY9" s="1">
        <v>0.0</v>
      </c>
      <c r="CZ9" s="1">
        <v>0.0</v>
      </c>
      <c r="DA9" s="1">
        <v>2.0</v>
      </c>
      <c r="DB9" s="1" t="b">
        <v>0</v>
      </c>
      <c r="DC9" s="1" t="b">
        <v>1</v>
      </c>
    </row>
    <row r="10" ht="12.75" customHeight="1">
      <c r="A10" s="1" t="s">
        <v>36</v>
      </c>
      <c r="B10" s="1">
        <v>2011.0</v>
      </c>
      <c r="C10" s="1">
        <v>5.0</v>
      </c>
      <c r="D10" s="4">
        <v>1.564309884996E12</v>
      </c>
      <c r="E10" s="4">
        <v>4.37085462249E11</v>
      </c>
      <c r="F10" s="1">
        <v>1.47922041803E12</v>
      </c>
      <c r="G10" s="1">
        <v>4.6819510177E10</v>
      </c>
      <c r="H10" s="1">
        <v>2.198761851E9</v>
      </c>
      <c r="I10" s="1">
        <v>4.4620748326E10</v>
      </c>
      <c r="J10" s="1">
        <v>5.20868652778E11</v>
      </c>
      <c r="K10" s="1">
        <v>5.20868652778E11</v>
      </c>
      <c r="L10" s="1">
        <v>0.0</v>
      </c>
      <c r="M10" s="1">
        <v>9.03261938954E11</v>
      </c>
      <c r="N10" s="1">
        <v>8.85470299043E11</v>
      </c>
      <c r="O10" s="1">
        <v>3.45316E8</v>
      </c>
      <c r="P10" s="1">
        <v>0.0</v>
      </c>
      <c r="Q10" s="1">
        <v>0.0</v>
      </c>
      <c r="R10" s="1">
        <v>1.9304461134E10</v>
      </c>
      <c r="S10" s="1">
        <v>-1.858137223E9</v>
      </c>
      <c r="T10" s="1">
        <v>9.82219526E8</v>
      </c>
      <c r="U10" s="1">
        <v>9.82219526E8</v>
      </c>
      <c r="V10" s="1">
        <v>0.0</v>
      </c>
      <c r="W10" s="1">
        <v>7.288096595E9</v>
      </c>
      <c r="X10" s="1">
        <v>5.120604836E9</v>
      </c>
      <c r="Y10" s="1">
        <v>0.0</v>
      </c>
      <c r="Z10" s="1">
        <v>0.0</v>
      </c>
      <c r="AA10" s="1">
        <v>0.0</v>
      </c>
      <c r="AB10" s="1">
        <v>0.0</v>
      </c>
      <c r="AC10" s="1">
        <v>2.167491759E9</v>
      </c>
      <c r="AD10" s="1">
        <v>0.0</v>
      </c>
      <c r="AE10" s="1">
        <v>0.0</v>
      </c>
      <c r="AF10" s="1">
        <v>0.0</v>
      </c>
      <c r="AG10" s="1">
        <v>8.5089466966E10</v>
      </c>
      <c r="AH10" s="1">
        <v>1.7679290329E10</v>
      </c>
      <c r="AI10" s="1">
        <v>4.039566924E9</v>
      </c>
      <c r="AJ10" s="1">
        <v>1.3496381406E10</v>
      </c>
      <c r="AK10" s="1">
        <v>-9.456814482E9</v>
      </c>
      <c r="AL10" s="1">
        <v>0.0</v>
      </c>
      <c r="AM10" s="1">
        <v>0.0</v>
      </c>
      <c r="AN10" s="1">
        <v>0.0</v>
      </c>
      <c r="AO10" s="1">
        <v>1.3639723405E10</v>
      </c>
      <c r="AP10" s="1">
        <v>1.4166963662E10</v>
      </c>
      <c r="AQ10" s="1">
        <v>-5.27240257E8</v>
      </c>
      <c r="AR10" s="1">
        <v>0.0</v>
      </c>
      <c r="AS10" s="1">
        <v>0.0</v>
      </c>
      <c r="AT10" s="1">
        <v>0.0</v>
      </c>
      <c r="AU10" s="1">
        <v>0.0</v>
      </c>
      <c r="AV10" s="1">
        <v>6.0935285276E10</v>
      </c>
      <c r="AW10" s="1">
        <v>0.0</v>
      </c>
      <c r="AX10" s="1">
        <v>0.0</v>
      </c>
      <c r="AY10" s="1">
        <v>6.9605925276E10</v>
      </c>
      <c r="AZ10" s="1">
        <v>-8.67064E9</v>
      </c>
      <c r="BA10" s="1">
        <v>6.474891361E9</v>
      </c>
      <c r="BB10" s="1">
        <v>0.0</v>
      </c>
      <c r="BC10" s="1">
        <v>0.0</v>
      </c>
      <c r="BD10" s="1">
        <v>6.474891361E9</v>
      </c>
      <c r="BE10" s="1">
        <v>0.0</v>
      </c>
      <c r="BF10" s="1">
        <v>1.564309884996E12</v>
      </c>
      <c r="BG10" s="1">
        <v>1.127224422747E12</v>
      </c>
      <c r="BH10" s="1">
        <v>1.60562802207E11</v>
      </c>
      <c r="BI10" s="1">
        <v>0.0</v>
      </c>
      <c r="BJ10" s="1">
        <v>1.31852430361E11</v>
      </c>
      <c r="BK10" s="1">
        <v>1.802099054E9</v>
      </c>
      <c r="BL10" s="1">
        <v>3.572714942E9</v>
      </c>
      <c r="BM10" s="1">
        <v>1.8881993649E10</v>
      </c>
      <c r="BN10" s="1">
        <v>0.0</v>
      </c>
      <c r="BO10" s="1">
        <v>2.083568848E9</v>
      </c>
      <c r="BP10" s="1">
        <v>2.369995353E9</v>
      </c>
      <c r="BQ10" s="1">
        <v>0.0</v>
      </c>
      <c r="BR10" s="1">
        <v>0.0</v>
      </c>
      <c r="BS10" s="1">
        <v>0.0</v>
      </c>
      <c r="BT10" s="1">
        <v>6.47659789E8</v>
      </c>
      <c r="BU10" s="1">
        <v>5000000.0</v>
      </c>
      <c r="BV10" s="1">
        <v>5.2843193E7</v>
      </c>
      <c r="BW10" s="1">
        <v>5.89816596E8</v>
      </c>
      <c r="BX10" s="1">
        <v>9.66013960751E11</v>
      </c>
      <c r="BY10" s="1">
        <v>1.58821887127E11</v>
      </c>
      <c r="BZ10" s="1">
        <v>0.0</v>
      </c>
      <c r="CA10" s="1">
        <v>7.76985296368E11</v>
      </c>
      <c r="CB10" s="1">
        <v>3.0206777256E10</v>
      </c>
      <c r="CC10" s="1">
        <v>0.0</v>
      </c>
      <c r="CD10" s="1">
        <v>0.0</v>
      </c>
      <c r="CE10" s="1">
        <v>4.37085462249E11</v>
      </c>
      <c r="CF10" s="1">
        <v>3.8E11</v>
      </c>
      <c r="CG10" s="1">
        <v>1.2E10</v>
      </c>
      <c r="CH10" s="1">
        <v>-1.38984E10</v>
      </c>
      <c r="CI10" s="1">
        <v>0.0</v>
      </c>
      <c r="CJ10" s="1">
        <v>0.0</v>
      </c>
      <c r="CK10" s="1">
        <v>1.859374902E9</v>
      </c>
      <c r="CL10" s="1">
        <v>0.0</v>
      </c>
      <c r="CM10" s="1">
        <v>5.524474489E9</v>
      </c>
      <c r="CN10" s="1">
        <v>5.1600012858E10</v>
      </c>
      <c r="CO10" s="1">
        <v>0.0</v>
      </c>
      <c r="CP10" s="1">
        <v>0.0</v>
      </c>
      <c r="CQ10" s="1">
        <v>0.0</v>
      </c>
      <c r="CR10" s="1">
        <v>1.564309884996E12</v>
      </c>
      <c r="CS10" s="73">
        <v>41004.64097222222</v>
      </c>
      <c r="CT10" s="73">
        <v>40544.0</v>
      </c>
      <c r="CU10" s="73">
        <v>40908.0</v>
      </c>
      <c r="CV10" s="1">
        <v>12.0</v>
      </c>
      <c r="CW10" s="1" t="s">
        <v>280</v>
      </c>
      <c r="CY10" s="1">
        <v>0.0</v>
      </c>
      <c r="DA10" s="1">
        <v>1.0</v>
      </c>
      <c r="DB10" s="1" t="b">
        <v>0</v>
      </c>
      <c r="DC10" s="1" t="b">
        <v>1</v>
      </c>
    </row>
    <row r="11" ht="12.75" customHeight="1">
      <c r="A11" s="1" t="s">
        <v>36</v>
      </c>
      <c r="B11" s="1">
        <v>2010.0</v>
      </c>
      <c r="C11" s="1">
        <v>5.0</v>
      </c>
      <c r="D11" s="4">
        <v>7.92774693616E11</v>
      </c>
      <c r="E11" s="4">
        <v>4.16234200271E11</v>
      </c>
      <c r="F11" s="1">
        <v>7.09067840288E11</v>
      </c>
      <c r="G11" s="1">
        <v>4.3736951338E10</v>
      </c>
      <c r="H11" s="1">
        <v>1.42515326E9</v>
      </c>
      <c r="I11" s="1">
        <v>4.2311798078E10</v>
      </c>
      <c r="J11" s="1">
        <v>4.684032E11</v>
      </c>
      <c r="K11" s="1">
        <v>4.684032E11</v>
      </c>
      <c r="L11" s="1">
        <v>0.0</v>
      </c>
      <c r="M11" s="1">
        <v>1.84046337735E11</v>
      </c>
      <c r="N11" s="1">
        <v>1.65510946956E11</v>
      </c>
      <c r="O11" s="1">
        <v>1.935438399E10</v>
      </c>
      <c r="P11" s="1">
        <v>0.0</v>
      </c>
      <c r="Q11" s="1">
        <v>0.0</v>
      </c>
      <c r="R11" s="1">
        <v>0.0</v>
      </c>
      <c r="S11" s="1">
        <v>-8.18993211E8</v>
      </c>
      <c r="T11" s="1">
        <v>9.83748452E8</v>
      </c>
      <c r="U11" s="1">
        <v>8.88683856E8</v>
      </c>
      <c r="V11" s="1">
        <v>9.5064596E7</v>
      </c>
      <c r="W11" s="1">
        <v>1.1897602763E10</v>
      </c>
      <c r="X11" s="1">
        <v>9.490952909E9</v>
      </c>
      <c r="Y11" s="1">
        <v>0.0</v>
      </c>
      <c r="Z11" s="1">
        <v>0.0</v>
      </c>
      <c r="AA11" s="1">
        <v>0.0</v>
      </c>
      <c r="AB11" s="1">
        <v>3.4591361E7</v>
      </c>
      <c r="AC11" s="1">
        <v>2.372058493E9</v>
      </c>
      <c r="AD11" s="1">
        <v>0.0</v>
      </c>
      <c r="AE11" s="1">
        <v>0.0</v>
      </c>
      <c r="AF11" s="1">
        <v>0.0</v>
      </c>
      <c r="AG11" s="1">
        <v>8.3706853328E10</v>
      </c>
      <c r="AH11" s="1">
        <v>6.143734924E9</v>
      </c>
      <c r="AI11" s="1">
        <v>5.868317909E9</v>
      </c>
      <c r="AJ11" s="1">
        <v>1.3164358861E10</v>
      </c>
      <c r="AK11" s="1">
        <v>-7.296040952E9</v>
      </c>
      <c r="AL11" s="1">
        <v>0.0</v>
      </c>
      <c r="AM11" s="1">
        <v>0.0</v>
      </c>
      <c r="AN11" s="1">
        <v>0.0</v>
      </c>
      <c r="AO11" s="1">
        <v>2.75417015E8</v>
      </c>
      <c r="AP11" s="1">
        <v>6.19690962E8</v>
      </c>
      <c r="AQ11" s="1">
        <v>-3.44273947E8</v>
      </c>
      <c r="AR11" s="1">
        <v>0.0</v>
      </c>
      <c r="AS11" s="1">
        <v>0.0</v>
      </c>
      <c r="AT11" s="1">
        <v>0.0</v>
      </c>
      <c r="AU11" s="1">
        <v>0.0</v>
      </c>
      <c r="AV11" s="1">
        <v>7.1155818404E10</v>
      </c>
      <c r="AW11" s="1">
        <v>0.0</v>
      </c>
      <c r="AX11" s="1">
        <v>0.0</v>
      </c>
      <c r="AY11" s="1">
        <v>7.1155818404E10</v>
      </c>
      <c r="AZ11" s="1">
        <v>0.0</v>
      </c>
      <c r="BA11" s="1">
        <v>6.4073E9</v>
      </c>
      <c r="BB11" s="1">
        <v>0.0</v>
      </c>
      <c r="BC11" s="1">
        <v>0.0</v>
      </c>
      <c r="BD11" s="1">
        <v>6.4073E9</v>
      </c>
      <c r="BE11" s="1">
        <v>0.0</v>
      </c>
      <c r="BF11" s="1">
        <v>7.92774693616E11</v>
      </c>
      <c r="BG11" s="1">
        <v>3.76540493345E11</v>
      </c>
      <c r="BH11" s="1">
        <v>1.27823562054E11</v>
      </c>
      <c r="BI11" s="1">
        <v>0.0</v>
      </c>
      <c r="BJ11" s="1">
        <v>9.3226555353E10</v>
      </c>
      <c r="BK11" s="1">
        <v>1.263912814E9</v>
      </c>
      <c r="BL11" s="1">
        <v>1.4448384231E10</v>
      </c>
      <c r="BM11" s="1">
        <v>1.4759965274E10</v>
      </c>
      <c r="BN11" s="1">
        <v>3.102225059E9</v>
      </c>
      <c r="BO11" s="1">
        <v>0.0</v>
      </c>
      <c r="BP11" s="1">
        <v>1.022519323E9</v>
      </c>
      <c r="BQ11" s="1">
        <v>0.0</v>
      </c>
      <c r="BR11" s="1">
        <v>0.0</v>
      </c>
      <c r="BS11" s="1">
        <v>0.0</v>
      </c>
      <c r="BT11" s="1">
        <v>4.93641832E8</v>
      </c>
      <c r="BU11" s="1">
        <v>7000000.0</v>
      </c>
      <c r="BV11" s="1">
        <v>2.0941844E7</v>
      </c>
      <c r="BW11" s="1">
        <v>4.65699988E8</v>
      </c>
      <c r="BX11" s="1">
        <v>2.48223289459E11</v>
      </c>
      <c r="BY11" s="1">
        <v>1.4972777527E11</v>
      </c>
      <c r="BZ11" s="1">
        <v>0.0</v>
      </c>
      <c r="CA11" s="1">
        <v>7.7916137863E10</v>
      </c>
      <c r="CB11" s="1">
        <v>2.0579376326E10</v>
      </c>
      <c r="CC11" s="1">
        <v>0.0</v>
      </c>
      <c r="CD11" s="1">
        <v>0.0</v>
      </c>
      <c r="CE11" s="1">
        <v>4.16234200271E11</v>
      </c>
      <c r="CF11" s="1">
        <v>3.8E11</v>
      </c>
      <c r="CG11" s="1">
        <v>1.2E10</v>
      </c>
      <c r="CH11" s="1">
        <v>0.0</v>
      </c>
      <c r="CI11" s="1">
        <v>-1.38984E10</v>
      </c>
      <c r="CJ11" s="1">
        <v>0.0</v>
      </c>
      <c r="CK11" s="1">
        <v>0.0</v>
      </c>
      <c r="CL11" s="1">
        <v>0.0</v>
      </c>
      <c r="CM11" s="1">
        <v>2.808684339E9</v>
      </c>
      <c r="CN11" s="1">
        <v>3.5323915932E10</v>
      </c>
      <c r="CO11" s="1">
        <v>0.0</v>
      </c>
      <c r="CP11" s="1">
        <v>0.0</v>
      </c>
      <c r="CQ11" s="1">
        <v>0.0</v>
      </c>
      <c r="CR11" s="1">
        <v>7.92774693616E11</v>
      </c>
      <c r="CS11" s="73">
        <v>42877.72222222222</v>
      </c>
      <c r="CT11" s="73">
        <v>40179.0</v>
      </c>
      <c r="CU11" s="73">
        <v>40268.0</v>
      </c>
      <c r="CV11" s="1">
        <v>12.0</v>
      </c>
      <c r="CW11" s="1" t="s">
        <v>281</v>
      </c>
      <c r="CY11" s="1">
        <v>0.0</v>
      </c>
      <c r="DA11" s="1">
        <v>1.0</v>
      </c>
      <c r="DB11" s="1" t="b">
        <v>0</v>
      </c>
      <c r="DC11" s="1" t="b">
        <v>1</v>
      </c>
    </row>
    <row r="12" ht="12.75" customHeight="1">
      <c r="A12" s="1" t="s">
        <v>36</v>
      </c>
      <c r="B12" s="1">
        <v>2009.0</v>
      </c>
      <c r="C12" s="1">
        <v>5.0</v>
      </c>
      <c r="D12" s="4">
        <v>5.92757345964E11</v>
      </c>
      <c r="E12" s="4">
        <v>3.88301408137E11</v>
      </c>
      <c r="F12" s="1">
        <v>4.83542871153E11</v>
      </c>
      <c r="G12" s="1">
        <v>3.4739027137E10</v>
      </c>
      <c r="H12" s="1">
        <v>7.84801598E8</v>
      </c>
      <c r="I12" s="1">
        <v>3.3954225539E10</v>
      </c>
      <c r="J12" s="1">
        <v>3.699232E11</v>
      </c>
      <c r="K12" s="1">
        <v>3.699232E11</v>
      </c>
      <c r="L12" s="1">
        <v>0.0</v>
      </c>
      <c r="M12" s="1">
        <v>7.3197008915E10</v>
      </c>
      <c r="N12" s="1">
        <v>5.5051652628E10</v>
      </c>
      <c r="O12" s="1">
        <v>1.56371208E8</v>
      </c>
      <c r="P12" s="1">
        <v>0.0</v>
      </c>
      <c r="Q12" s="1">
        <v>0.0</v>
      </c>
      <c r="R12" s="1">
        <v>1.8544301793E10</v>
      </c>
      <c r="S12" s="1">
        <v>-5.55316714E8</v>
      </c>
      <c r="T12" s="1">
        <v>7.33662003E8</v>
      </c>
      <c r="U12" s="1">
        <v>7.33662003E8</v>
      </c>
      <c r="V12" s="1">
        <v>0.0</v>
      </c>
      <c r="W12" s="1">
        <v>4.949973098E9</v>
      </c>
      <c r="X12" s="1">
        <v>3.485579786E9</v>
      </c>
      <c r="Y12" s="1">
        <v>0.0</v>
      </c>
      <c r="Z12" s="1">
        <v>0.0</v>
      </c>
      <c r="AA12" s="1">
        <v>0.0</v>
      </c>
      <c r="AB12" s="1">
        <v>0.0</v>
      </c>
      <c r="AC12" s="1">
        <v>1.464393312E9</v>
      </c>
      <c r="AD12" s="1">
        <v>0.0</v>
      </c>
      <c r="AE12" s="1">
        <v>0.0</v>
      </c>
      <c r="AF12" s="1">
        <v>0.0</v>
      </c>
      <c r="AG12" s="1">
        <v>1.09214474811E11</v>
      </c>
      <c r="AH12" s="1">
        <v>8.268654338E9</v>
      </c>
      <c r="AI12" s="1">
        <v>7.783286905E9</v>
      </c>
      <c r="AJ12" s="1">
        <v>1.2446406679E10</v>
      </c>
      <c r="AK12" s="1">
        <v>-4.663119774E9</v>
      </c>
      <c r="AL12" s="1">
        <v>4.85367433E8</v>
      </c>
      <c r="AM12" s="1">
        <v>6.19690962E8</v>
      </c>
      <c r="AN12" s="1">
        <v>-1.34323529E8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9.4603520473E10</v>
      </c>
      <c r="AW12" s="1">
        <v>0.0</v>
      </c>
      <c r="AX12" s="1">
        <v>0.0</v>
      </c>
      <c r="AY12" s="1">
        <v>9.4603520473E10</v>
      </c>
      <c r="AZ12" s="1">
        <v>0.0</v>
      </c>
      <c r="BA12" s="1">
        <v>6.3423E9</v>
      </c>
      <c r="BB12" s="1">
        <v>0.0</v>
      </c>
      <c r="BC12" s="1">
        <v>0.0</v>
      </c>
      <c r="BD12" s="1">
        <v>6.0E9</v>
      </c>
      <c r="BE12" s="1">
        <v>3.423E8</v>
      </c>
      <c r="BF12" s="1">
        <v>5.92757345964E11</v>
      </c>
      <c r="BG12" s="1">
        <v>2.04200657204E11</v>
      </c>
      <c r="BH12" s="1">
        <v>5.9643836974E10</v>
      </c>
      <c r="BI12" s="1">
        <v>0.0</v>
      </c>
      <c r="BJ12" s="1">
        <v>4.6992195057E10</v>
      </c>
      <c r="BK12" s="1">
        <v>0.0</v>
      </c>
      <c r="BL12" s="1">
        <v>1.912627273E9</v>
      </c>
      <c r="BM12" s="1">
        <v>1.0192450008E10</v>
      </c>
      <c r="BN12" s="1">
        <v>0.0</v>
      </c>
      <c r="BO12" s="1">
        <v>5.46564636E8</v>
      </c>
      <c r="BP12" s="1">
        <v>0.0</v>
      </c>
      <c r="BQ12" s="1">
        <v>0.0</v>
      </c>
      <c r="BR12" s="1">
        <v>0.0</v>
      </c>
      <c r="BS12" s="1">
        <v>0.0</v>
      </c>
      <c r="BT12" s="1">
        <v>1.68301966E8</v>
      </c>
      <c r="BU12" s="1">
        <v>7000000.0</v>
      </c>
      <c r="BV12" s="1">
        <v>4.8844789E7</v>
      </c>
      <c r="BW12" s="1">
        <v>1.12457177E8</v>
      </c>
      <c r="BX12" s="1">
        <v>1.44388518264E11</v>
      </c>
      <c r="BY12" s="1">
        <v>1.02705594702E11</v>
      </c>
      <c r="BZ12" s="1">
        <v>0.0</v>
      </c>
      <c r="CA12" s="1">
        <v>3.0122442658E10</v>
      </c>
      <c r="CB12" s="1">
        <v>1.1560480904E10</v>
      </c>
      <c r="CC12" s="1">
        <v>0.0</v>
      </c>
      <c r="CD12" s="1">
        <v>0.0</v>
      </c>
      <c r="CE12" s="1">
        <v>3.8855668876E11</v>
      </c>
      <c r="CF12" s="1">
        <v>3.78584E11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9.49309437E8</v>
      </c>
      <c r="CN12" s="1">
        <v>8.7680987E9</v>
      </c>
      <c r="CO12" s="1">
        <v>2.55280623E8</v>
      </c>
      <c r="CP12" s="1">
        <v>2.55280623E8</v>
      </c>
      <c r="CQ12" s="1">
        <v>0.0</v>
      </c>
      <c r="CR12" s="1">
        <v>5.92757345964E11</v>
      </c>
      <c r="CS12" s="73">
        <v>42878.58263888889</v>
      </c>
      <c r="CT12" s="73">
        <v>39814.0</v>
      </c>
      <c r="CU12" s="73">
        <v>40178.0</v>
      </c>
      <c r="CV12" s="1">
        <v>12.0</v>
      </c>
      <c r="CW12" s="1" t="s">
        <v>282</v>
      </c>
      <c r="CY12" s="1">
        <v>0.0</v>
      </c>
      <c r="DB12" s="1" t="b">
        <v>0</v>
      </c>
      <c r="DC12" s="1" t="b">
        <v>1</v>
      </c>
    </row>
    <row r="13" ht="12.75" customHeight="1">
      <c r="A13" s="1" t="s">
        <v>36</v>
      </c>
      <c r="B13" s="1">
        <v>2008.0</v>
      </c>
      <c r="C13" s="1">
        <v>5.0</v>
      </c>
      <c r="D13" s="4">
        <v>4.89539522312E11</v>
      </c>
      <c r="E13" s="4">
        <v>3.88236190129E11</v>
      </c>
      <c r="F13" s="1">
        <v>1.43252216726E11</v>
      </c>
      <c r="G13" s="1">
        <v>1.68872222E10</v>
      </c>
      <c r="H13" s="1">
        <v>1.558555264E9</v>
      </c>
      <c r="I13" s="1">
        <v>1.5328666936E10</v>
      </c>
      <c r="J13" s="1">
        <v>7.4E10</v>
      </c>
      <c r="K13" s="1">
        <v>7.4E10</v>
      </c>
      <c r="L13" s="1">
        <v>0.0</v>
      </c>
      <c r="M13" s="1">
        <v>4.2618898293E10</v>
      </c>
      <c r="N13" s="1">
        <v>4.2554500809E10</v>
      </c>
      <c r="O13" s="1">
        <v>1.69995116E8</v>
      </c>
      <c r="P13" s="1">
        <v>0.0</v>
      </c>
      <c r="Q13" s="1">
        <v>0.0</v>
      </c>
      <c r="R13" s="1">
        <v>2.08204153E8</v>
      </c>
      <c r="S13" s="1">
        <v>-3.13801785E8</v>
      </c>
      <c r="T13" s="1">
        <v>2.37788776E8</v>
      </c>
      <c r="U13" s="1">
        <v>2.37788776E8</v>
      </c>
      <c r="V13" s="1">
        <v>0.0</v>
      </c>
      <c r="W13" s="1">
        <v>9.508307457E9</v>
      </c>
      <c r="X13" s="1">
        <v>7.484184236E9</v>
      </c>
      <c r="Y13" s="1">
        <v>0.0</v>
      </c>
      <c r="Z13" s="1">
        <v>0.0</v>
      </c>
      <c r="AA13" s="1">
        <v>0.0</v>
      </c>
      <c r="AB13" s="1">
        <v>1.0196E9</v>
      </c>
      <c r="AC13" s="1">
        <v>1.004523221E9</v>
      </c>
      <c r="AD13" s="1">
        <v>0.0</v>
      </c>
      <c r="AE13" s="1">
        <v>0.0</v>
      </c>
      <c r="AF13" s="1">
        <v>0.0</v>
      </c>
      <c r="AG13" s="1">
        <v>3.46287305586E11</v>
      </c>
      <c r="AH13" s="1">
        <v>9.833682628E9</v>
      </c>
      <c r="AI13" s="1">
        <v>8.913807942E9</v>
      </c>
      <c r="AJ13" s="1">
        <v>1.0842340727E10</v>
      </c>
      <c r="AK13" s="1">
        <v>-1.928532785E9</v>
      </c>
      <c r="AL13" s="1">
        <v>6.834054E8</v>
      </c>
      <c r="AM13" s="1">
        <v>9.02373182E8</v>
      </c>
      <c r="AN13" s="1">
        <v>-2.18967782E8</v>
      </c>
      <c r="AO13" s="1">
        <v>2.36469286E8</v>
      </c>
      <c r="AP13" s="1">
        <v>2.69690962E8</v>
      </c>
      <c r="AQ13" s="1">
        <v>-3.3221676E7</v>
      </c>
      <c r="AR13" s="1">
        <v>0.0</v>
      </c>
      <c r="AS13" s="1">
        <v>0.0</v>
      </c>
      <c r="AT13" s="1">
        <v>0.0</v>
      </c>
      <c r="AU13" s="1">
        <v>0.0</v>
      </c>
      <c r="AV13" s="1">
        <v>3.30183122958E11</v>
      </c>
      <c r="AW13" s="1">
        <v>0.0</v>
      </c>
      <c r="AX13" s="1">
        <v>0.0</v>
      </c>
      <c r="AY13" s="1">
        <v>3.30183122958E11</v>
      </c>
      <c r="AZ13" s="1">
        <v>0.0</v>
      </c>
      <c r="BA13" s="1">
        <v>6.2705E9</v>
      </c>
      <c r="BB13" s="1">
        <v>0.0</v>
      </c>
      <c r="BC13" s="1">
        <v>0.0</v>
      </c>
      <c r="BD13" s="1">
        <v>6.0E9</v>
      </c>
      <c r="BE13" s="1">
        <v>2.705E8</v>
      </c>
      <c r="BF13" s="1">
        <v>4.89539522312E11</v>
      </c>
      <c r="BG13" s="1">
        <v>1.01179064006E11</v>
      </c>
      <c r="BH13" s="1">
        <v>4.3898222559E10</v>
      </c>
      <c r="BI13" s="1">
        <v>1.56951832E8</v>
      </c>
      <c r="BJ13" s="1">
        <v>3.3793813103E10</v>
      </c>
      <c r="BK13" s="1">
        <v>2.27301056E8</v>
      </c>
      <c r="BL13" s="1">
        <v>3.224370885E9</v>
      </c>
      <c r="BM13" s="1">
        <v>6.275822798E9</v>
      </c>
      <c r="BN13" s="1">
        <v>0.0</v>
      </c>
      <c r="BO13" s="1">
        <v>2.19962885E8</v>
      </c>
      <c r="BP13" s="1">
        <v>0.0</v>
      </c>
      <c r="BQ13" s="1">
        <v>0.0</v>
      </c>
      <c r="BR13" s="1">
        <v>0.0</v>
      </c>
      <c r="BS13" s="1">
        <v>0.0</v>
      </c>
      <c r="BT13" s="1">
        <v>1.63951836E8</v>
      </c>
      <c r="BU13" s="1">
        <v>7000000.0</v>
      </c>
      <c r="BV13" s="1">
        <v>0.0</v>
      </c>
      <c r="BW13" s="1">
        <v>0.0</v>
      </c>
      <c r="BX13" s="1">
        <v>5.7116889611E10</v>
      </c>
      <c r="BY13" s="1">
        <v>4.3114072125E10</v>
      </c>
      <c r="BZ13" s="1">
        <v>0.0</v>
      </c>
      <c r="CA13" s="1">
        <v>8.868619217E9</v>
      </c>
      <c r="CB13" s="1">
        <v>5.134198269E9</v>
      </c>
      <c r="CC13" s="1">
        <v>0.0</v>
      </c>
      <c r="CD13" s="1">
        <v>0.0</v>
      </c>
      <c r="CE13" s="1">
        <v>3.88360458306E11</v>
      </c>
      <c r="CF13" s="1">
        <v>3.8E11</v>
      </c>
      <c r="CG13" s="1">
        <v>1.2E10</v>
      </c>
      <c r="CH13" s="1">
        <v>-1.284E10</v>
      </c>
      <c r="CI13" s="1">
        <v>0.0</v>
      </c>
      <c r="CJ13" s="1">
        <v>0.0</v>
      </c>
      <c r="CK13" s="1">
        <v>0.0</v>
      </c>
      <c r="CL13" s="1">
        <v>0.0</v>
      </c>
      <c r="CM13" s="1">
        <v>4.88409506E8</v>
      </c>
      <c r="CN13" s="1">
        <v>8.587780623E9</v>
      </c>
      <c r="CO13" s="1">
        <v>1.24268177E8</v>
      </c>
      <c r="CP13" s="1">
        <v>1.24268177E8</v>
      </c>
      <c r="CQ13" s="1">
        <v>0.0</v>
      </c>
      <c r="CR13" s="1">
        <v>4.89539522312E11</v>
      </c>
      <c r="CS13" s="73">
        <v>42878.57013888889</v>
      </c>
      <c r="CT13" s="73">
        <v>39448.0</v>
      </c>
      <c r="CU13" s="73">
        <v>39813.0</v>
      </c>
      <c r="CV13" s="1">
        <v>12.0</v>
      </c>
      <c r="CW13" s="1" t="s">
        <v>283</v>
      </c>
      <c r="CY13" s="1">
        <v>0.0</v>
      </c>
      <c r="DB13" s="1" t="b">
        <v>0</v>
      </c>
      <c r="DC13" s="1" t="b">
        <v>1</v>
      </c>
    </row>
    <row r="14" ht="12.75" customHeight="1">
      <c r="A14" s="1" t="s">
        <v>36</v>
      </c>
      <c r="B14" s="1">
        <v>2007.0</v>
      </c>
      <c r="C14" s="1">
        <v>5.0</v>
      </c>
      <c r="D14" s="4">
        <v>3.95109639293E11</v>
      </c>
      <c r="E14" s="4">
        <v>3.80350558488E11</v>
      </c>
      <c r="F14" s="1">
        <v>6.8600847018E10</v>
      </c>
      <c r="G14" s="1">
        <v>3.9860813503E10</v>
      </c>
      <c r="H14" s="1">
        <v>4.23565152E8</v>
      </c>
      <c r="I14" s="1">
        <v>3.9437248351E10</v>
      </c>
      <c r="J14" s="1">
        <v>0.0</v>
      </c>
      <c r="K14" s="1">
        <v>0.0</v>
      </c>
      <c r="L14" s="1">
        <v>0.0</v>
      </c>
      <c r="M14" s="1">
        <v>1.8520761625E10</v>
      </c>
      <c r="N14" s="1">
        <v>1.7780195405E10</v>
      </c>
      <c r="O14" s="1">
        <v>6.76167249E8</v>
      </c>
      <c r="P14" s="1">
        <v>0.0</v>
      </c>
      <c r="Q14" s="1">
        <v>0.0</v>
      </c>
      <c r="R14" s="1">
        <v>6.4398971E7</v>
      </c>
      <c r="S14" s="1">
        <v>0.0</v>
      </c>
      <c r="T14" s="1">
        <v>3.5276E7</v>
      </c>
      <c r="U14" s="1">
        <v>3.5276E7</v>
      </c>
      <c r="V14" s="1">
        <v>0.0</v>
      </c>
      <c r="W14" s="1">
        <v>1.018399589E10</v>
      </c>
      <c r="X14" s="1">
        <v>9.305232975E9</v>
      </c>
      <c r="Y14" s="1">
        <v>0.0</v>
      </c>
      <c r="Z14" s="1">
        <v>0.0</v>
      </c>
      <c r="AA14" s="1">
        <v>0.0</v>
      </c>
      <c r="AB14" s="1">
        <v>0.0</v>
      </c>
      <c r="AC14" s="1">
        <v>8.78762915E8</v>
      </c>
      <c r="AD14" s="1">
        <v>0.0</v>
      </c>
      <c r="AE14" s="1">
        <v>0.0</v>
      </c>
      <c r="AF14" s="1">
        <v>0.0</v>
      </c>
      <c r="AG14" s="1">
        <v>3.26508792275E11</v>
      </c>
      <c r="AH14" s="1">
        <v>4.087792275E9</v>
      </c>
      <c r="AI14" s="1">
        <v>3.219379374E9</v>
      </c>
      <c r="AJ14" s="1">
        <v>3.415351203E9</v>
      </c>
      <c r="AK14" s="1">
        <v>-1.95971829E8</v>
      </c>
      <c r="AL14" s="1">
        <v>0.0</v>
      </c>
      <c r="AM14" s="1">
        <v>0.0</v>
      </c>
      <c r="AN14" s="1">
        <v>0.0</v>
      </c>
      <c r="AO14" s="1">
        <v>8.68412901E8</v>
      </c>
      <c r="AP14" s="1">
        <v>9.02373182E8</v>
      </c>
      <c r="AQ14" s="1">
        <v>-3.3960281E7</v>
      </c>
      <c r="AR14" s="1">
        <v>0.0</v>
      </c>
      <c r="AS14" s="1">
        <v>0.0</v>
      </c>
      <c r="AT14" s="1">
        <v>0.0</v>
      </c>
      <c r="AU14" s="1">
        <v>0.0</v>
      </c>
      <c r="AV14" s="1">
        <v>3.18663E11</v>
      </c>
      <c r="AW14" s="1">
        <v>0.0</v>
      </c>
      <c r="AX14" s="1">
        <v>0.0</v>
      </c>
      <c r="AY14" s="1">
        <v>3.18663E11</v>
      </c>
      <c r="AZ14" s="1">
        <v>0.0</v>
      </c>
      <c r="BA14" s="1">
        <v>3.758E9</v>
      </c>
      <c r="BB14" s="1">
        <v>0.0</v>
      </c>
      <c r="BC14" s="1">
        <v>0.0</v>
      </c>
      <c r="BD14" s="1">
        <v>3.5E9</v>
      </c>
      <c r="BE14" s="1">
        <v>2.58E8</v>
      </c>
      <c r="BF14" s="1">
        <v>3.95109639293E11</v>
      </c>
      <c r="BG14" s="1">
        <v>1.4759080805E10</v>
      </c>
      <c r="BH14" s="1">
        <v>4.186480342E9</v>
      </c>
      <c r="BI14" s="1">
        <v>1.56951832E8</v>
      </c>
      <c r="BJ14" s="1">
        <v>1.935504104E9</v>
      </c>
      <c r="BK14" s="1">
        <v>0.0</v>
      </c>
      <c r="BL14" s="1">
        <v>6.8921434E8</v>
      </c>
      <c r="BM14" s="1">
        <v>1.334491699E9</v>
      </c>
      <c r="BN14" s="1">
        <v>0.0</v>
      </c>
      <c r="BO14" s="1">
        <v>7.0318367E7</v>
      </c>
      <c r="BP14" s="1">
        <v>0.0</v>
      </c>
      <c r="BQ14" s="1">
        <v>0.0</v>
      </c>
      <c r="BR14" s="1">
        <v>0.0</v>
      </c>
      <c r="BS14" s="1">
        <v>0.0</v>
      </c>
      <c r="BT14" s="1">
        <v>3.16903668E8</v>
      </c>
      <c r="BU14" s="1">
        <v>3000000.0</v>
      </c>
      <c r="BV14" s="1">
        <v>0.0</v>
      </c>
      <c r="BW14" s="1">
        <v>0.0</v>
      </c>
      <c r="BX14" s="1">
        <v>1.0255696795E10</v>
      </c>
      <c r="BY14" s="1">
        <v>6.983158242E9</v>
      </c>
      <c r="BZ14" s="1">
        <v>0.0</v>
      </c>
      <c r="CA14" s="1">
        <v>2.457528854E9</v>
      </c>
      <c r="CB14" s="1">
        <v>8.15009699E8</v>
      </c>
      <c r="CC14" s="1">
        <v>0.0</v>
      </c>
      <c r="CD14" s="1">
        <v>0.0</v>
      </c>
      <c r="CE14" s="1">
        <v>3.80350558488E11</v>
      </c>
      <c r="CF14" s="1">
        <v>3.7E11</v>
      </c>
      <c r="CG14" s="1">
        <v>1.0E10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3.50558488E8</v>
      </c>
      <c r="CO14" s="1">
        <v>0.0</v>
      </c>
      <c r="CP14" s="1">
        <v>0.0</v>
      </c>
      <c r="CQ14" s="1">
        <v>0.0</v>
      </c>
      <c r="CR14" s="1">
        <v>3.95109639293E11</v>
      </c>
      <c r="CS14" s="73">
        <v>42878.43472222222</v>
      </c>
      <c r="CT14" s="73">
        <v>39083.0</v>
      </c>
      <c r="CU14" s="73">
        <v>39447.0</v>
      </c>
      <c r="CV14" s="1">
        <v>12.0</v>
      </c>
      <c r="CW14" s="1" t="s">
        <v>284</v>
      </c>
      <c r="CY14" s="1">
        <v>0.0</v>
      </c>
      <c r="DB14" s="1" t="b">
        <v>0</v>
      </c>
      <c r="DC14" s="1" t="b">
        <v>1</v>
      </c>
    </row>
    <row r="15" ht="12.75" customHeight="1">
      <c r="A15" s="1" t="s">
        <v>40</v>
      </c>
      <c r="B15" s="1">
        <v>2017.0</v>
      </c>
      <c r="C15" s="1">
        <v>5.0</v>
      </c>
      <c r="D15" s="4">
        <v>4.716493878106E12</v>
      </c>
      <c r="E15" s="4">
        <v>2.095148384555E12</v>
      </c>
      <c r="F15" s="1">
        <v>4.14321905877E12</v>
      </c>
      <c r="G15" s="1">
        <v>5.4656445594E10</v>
      </c>
      <c r="H15" s="1">
        <v>4.0420748511E10</v>
      </c>
      <c r="I15" s="1">
        <v>1.4235697083E10</v>
      </c>
      <c r="J15" s="1">
        <v>2.549327300821E12</v>
      </c>
      <c r="K15" s="1">
        <v>1.94265033949E11</v>
      </c>
      <c r="L15" s="1">
        <v>-1.4153687019E10</v>
      </c>
      <c r="M15" s="1">
        <v>4.74007808737E11</v>
      </c>
      <c r="N15" s="1">
        <v>3.37382247863E11</v>
      </c>
      <c r="O15" s="1">
        <v>2.415675531E9</v>
      </c>
      <c r="P15" s="1">
        <v>0.0</v>
      </c>
      <c r="Q15" s="1">
        <v>0.0</v>
      </c>
      <c r="R15" s="1">
        <v>1.51067554324E11</v>
      </c>
      <c r="S15" s="1">
        <v>-1.6857668981E10</v>
      </c>
      <c r="T15" s="1">
        <v>5.04744572E8</v>
      </c>
      <c r="U15" s="1">
        <v>5.04744572E8</v>
      </c>
      <c r="V15" s="1">
        <v>0.0</v>
      </c>
      <c r="W15" s="1">
        <v>9.4970635999E10</v>
      </c>
      <c r="X15" s="1">
        <v>9.4848363624E10</v>
      </c>
      <c r="Y15" s="1">
        <v>0.0</v>
      </c>
      <c r="Z15" s="1">
        <v>1.22272375E8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5.73274819336E11</v>
      </c>
      <c r="AH15" s="1">
        <v>3.0537230391E10</v>
      </c>
      <c r="AI15" s="1">
        <v>2.390782146E10</v>
      </c>
      <c r="AJ15" s="1">
        <v>7.4194322296E10</v>
      </c>
      <c r="AK15" s="1">
        <v>-5.0286500836E10</v>
      </c>
      <c r="AL15" s="1">
        <v>0.0</v>
      </c>
      <c r="AM15" s="1">
        <v>0.0</v>
      </c>
      <c r="AN15" s="1">
        <v>0.0</v>
      </c>
      <c r="AO15" s="1">
        <v>6.629408931E9</v>
      </c>
      <c r="AP15" s="1">
        <v>6.885974209E9</v>
      </c>
      <c r="AQ15" s="1">
        <v>-2.56565278E8</v>
      </c>
      <c r="AR15" s="1">
        <v>0.0</v>
      </c>
      <c r="AS15" s="1">
        <v>0.0</v>
      </c>
      <c r="AT15" s="1">
        <v>0.0</v>
      </c>
      <c r="AU15" s="1">
        <v>0.0</v>
      </c>
      <c r="AV15" s="1">
        <v>5.06058762179E11</v>
      </c>
      <c r="AW15" s="1">
        <v>0.0</v>
      </c>
      <c r="AX15" s="1">
        <v>0.0</v>
      </c>
      <c r="AY15" s="1">
        <v>7.590737E10</v>
      </c>
      <c r="AZ15" s="1">
        <v>-4.0776223556E10</v>
      </c>
      <c r="BA15" s="1">
        <v>2.688251611E9</v>
      </c>
      <c r="BB15" s="1">
        <v>1.40755059E8</v>
      </c>
      <c r="BC15" s="1">
        <v>2.547496552E9</v>
      </c>
      <c r="BD15" s="1">
        <v>0.0</v>
      </c>
      <c r="BE15" s="1">
        <v>0.0</v>
      </c>
      <c r="BF15" s="1">
        <v>4.716493878106E12</v>
      </c>
      <c r="BG15" s="1">
        <v>2.621345493551E12</v>
      </c>
      <c r="BH15" s="1">
        <v>2.619324670317E12</v>
      </c>
      <c r="BI15" s="1">
        <v>0.0</v>
      </c>
      <c r="BJ15" s="1">
        <v>3.15633788393E11</v>
      </c>
      <c r="BK15" s="1">
        <v>5.057733957E9</v>
      </c>
      <c r="BL15" s="1">
        <v>3.7291744251E10</v>
      </c>
      <c r="BM15" s="1">
        <v>5.8827516101E10</v>
      </c>
      <c r="BN15" s="1">
        <v>3.987642441E10</v>
      </c>
      <c r="BO15" s="1">
        <v>5.6266086451E10</v>
      </c>
      <c r="BP15" s="1">
        <v>1.1165571869E10</v>
      </c>
      <c r="BQ15" s="1">
        <v>0.0</v>
      </c>
      <c r="BR15" s="1">
        <v>0.0</v>
      </c>
      <c r="BS15" s="1">
        <v>0.0</v>
      </c>
      <c r="BT15" s="1">
        <v>2.020823234E9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2.095148384555E12</v>
      </c>
      <c r="CF15" s="1">
        <v>1.17276895E12</v>
      </c>
      <c r="CG15" s="1">
        <v>6.55565033362E11</v>
      </c>
      <c r="CH15" s="1">
        <v>0.0</v>
      </c>
      <c r="CI15" s="1">
        <v>0.0</v>
      </c>
      <c r="CJ15" s="1">
        <v>6.047974333E9</v>
      </c>
      <c r="CK15" s="1">
        <v>6.457956038E9</v>
      </c>
      <c r="CL15" s="1">
        <v>0.0</v>
      </c>
      <c r="CM15" s="1">
        <v>3.9337904185E10</v>
      </c>
      <c r="CN15" s="1">
        <v>1.81116302959E11</v>
      </c>
      <c r="CO15" s="1">
        <v>0.0</v>
      </c>
      <c r="CP15" s="1">
        <v>0.0</v>
      </c>
      <c r="CQ15" s="1">
        <v>0.0</v>
      </c>
      <c r="CR15" s="1">
        <v>4.716493878106E12</v>
      </c>
      <c r="CS15" s="73">
        <v>43143.71875</v>
      </c>
      <c r="CT15" s="73">
        <v>42736.0</v>
      </c>
      <c r="CU15" s="73">
        <v>43100.0</v>
      </c>
      <c r="CV15" s="1">
        <v>12.0</v>
      </c>
      <c r="CW15" s="1" t="s">
        <v>568</v>
      </c>
      <c r="CY15" s="1">
        <v>0.0</v>
      </c>
      <c r="DB15" s="1" t="b">
        <v>0</v>
      </c>
      <c r="DC15" s="1" t="b">
        <v>1</v>
      </c>
    </row>
    <row r="16" ht="12.75" customHeight="1">
      <c r="A16" s="1" t="s">
        <v>40</v>
      </c>
      <c r="B16" s="1">
        <v>2016.0</v>
      </c>
      <c r="C16" s="1">
        <v>5.0</v>
      </c>
      <c r="D16" s="4">
        <v>4.474538081289E12</v>
      </c>
      <c r="E16" s="4">
        <v>2.083066338679E12</v>
      </c>
      <c r="F16" s="1">
        <v>3.892389761578E12</v>
      </c>
      <c r="G16" s="1">
        <v>1.61122018704E11</v>
      </c>
      <c r="H16" s="1">
        <v>5.1122018704E10</v>
      </c>
      <c r="I16" s="1">
        <v>1.1E11</v>
      </c>
      <c r="J16" s="1">
        <v>2.304143139071E12</v>
      </c>
      <c r="K16" s="1">
        <v>1.58015141767E11</v>
      </c>
      <c r="L16" s="1">
        <v>-1.1732481052E10</v>
      </c>
      <c r="M16" s="1">
        <v>4.22798615657E11</v>
      </c>
      <c r="N16" s="1">
        <v>3.22045593107E11</v>
      </c>
      <c r="O16" s="1">
        <v>6.4564107E8</v>
      </c>
      <c r="P16" s="1">
        <v>0.0</v>
      </c>
      <c r="Q16" s="1">
        <v>0.0</v>
      </c>
      <c r="R16" s="1">
        <v>1.24254904784E11</v>
      </c>
      <c r="S16" s="1">
        <v>-2.4147523304E10</v>
      </c>
      <c r="T16" s="1">
        <v>6.69480104E8</v>
      </c>
      <c r="U16" s="1">
        <v>6.69480104E8</v>
      </c>
      <c r="V16" s="1">
        <v>0.0</v>
      </c>
      <c r="W16" s="1">
        <v>8.1085887049E10</v>
      </c>
      <c r="X16" s="1">
        <v>8.0139651754E10</v>
      </c>
      <c r="Y16" s="1">
        <v>0.0</v>
      </c>
      <c r="Z16" s="1">
        <v>9.46235295E8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5.82148319711E11</v>
      </c>
      <c r="AH16" s="1">
        <v>3.7341814379E10</v>
      </c>
      <c r="AI16" s="1">
        <v>3.0738781462E10</v>
      </c>
      <c r="AJ16" s="1">
        <v>7.3231179359E10</v>
      </c>
      <c r="AK16" s="1">
        <v>-4.2492397897E10</v>
      </c>
      <c r="AL16" s="1">
        <v>0.0</v>
      </c>
      <c r="AM16" s="1">
        <v>0.0</v>
      </c>
      <c r="AN16" s="1">
        <v>0.0</v>
      </c>
      <c r="AO16" s="1">
        <v>6.603032917E9</v>
      </c>
      <c r="AP16" s="1">
        <v>6.785949125E9</v>
      </c>
      <c r="AQ16" s="1">
        <v>-1.82916208E8</v>
      </c>
      <c r="AR16" s="1">
        <v>0.0</v>
      </c>
      <c r="AS16" s="1">
        <v>0.0</v>
      </c>
      <c r="AT16" s="1">
        <v>0.0</v>
      </c>
      <c r="AU16" s="1">
        <v>0.0</v>
      </c>
      <c r="AV16" s="1">
        <v>5.0476521222E11</v>
      </c>
      <c r="AW16" s="1">
        <v>0.0</v>
      </c>
      <c r="AX16" s="1">
        <v>0.0</v>
      </c>
      <c r="AY16" s="1">
        <v>1.2590737E11</v>
      </c>
      <c r="AZ16" s="1">
        <v>-3.3777058203E10</v>
      </c>
      <c r="BA16" s="1">
        <v>3.41305519E8</v>
      </c>
      <c r="BB16" s="1">
        <v>3.41305519E8</v>
      </c>
      <c r="BC16" s="1">
        <v>0.0</v>
      </c>
      <c r="BD16" s="1">
        <v>0.0</v>
      </c>
      <c r="BE16" s="1">
        <v>0.0</v>
      </c>
      <c r="BF16" s="1">
        <v>4.474538081289E12</v>
      </c>
      <c r="BG16" s="1">
        <v>2.39147174261E12</v>
      </c>
      <c r="BH16" s="1">
        <v>2.383416043065E12</v>
      </c>
      <c r="BI16" s="1">
        <v>0.0</v>
      </c>
      <c r="BJ16" s="1">
        <v>3.29875703829E11</v>
      </c>
      <c r="BK16" s="1">
        <v>8.188626735E9</v>
      </c>
      <c r="BL16" s="1">
        <v>2.6636383019E10</v>
      </c>
      <c r="BM16" s="1">
        <v>4.235839409E10</v>
      </c>
      <c r="BN16" s="1">
        <v>1.6987723997E10</v>
      </c>
      <c r="BO16" s="1">
        <v>4.240074694E10</v>
      </c>
      <c r="BP16" s="1">
        <v>9.934320737E9</v>
      </c>
      <c r="BQ16" s="1">
        <v>0.0</v>
      </c>
      <c r="BR16" s="1">
        <v>0.0</v>
      </c>
      <c r="BS16" s="1">
        <v>0.0</v>
      </c>
      <c r="BT16" s="1">
        <v>8.055699545E9</v>
      </c>
      <c r="BU16" s="1">
        <v>0.0</v>
      </c>
      <c r="BV16" s="1">
        <v>2.858623268E9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2.083066338679E12</v>
      </c>
      <c r="CF16" s="1">
        <v>1.17276895E12</v>
      </c>
      <c r="CG16" s="1">
        <v>6.55565033362E11</v>
      </c>
      <c r="CH16" s="1">
        <v>0.0</v>
      </c>
      <c r="CI16" s="1">
        <v>0.0</v>
      </c>
      <c r="CJ16" s="1">
        <v>3.04957961E9</v>
      </c>
      <c r="CK16" s="1">
        <v>6.457956038E9</v>
      </c>
      <c r="CL16" s="1">
        <v>0.0</v>
      </c>
      <c r="CM16" s="1">
        <v>2.7976733665E10</v>
      </c>
      <c r="CN16" s="1">
        <v>1.65585310175E11</v>
      </c>
      <c r="CO16" s="1">
        <v>0.0</v>
      </c>
      <c r="CP16" s="1">
        <v>0.0</v>
      </c>
      <c r="CQ16" s="1">
        <v>0.0</v>
      </c>
      <c r="CR16" s="1">
        <v>4.474538081289E12</v>
      </c>
      <c r="CS16" s="73">
        <v>42800.43541666667</v>
      </c>
      <c r="CT16" s="73">
        <v>42370.0</v>
      </c>
      <c r="CU16" s="73">
        <v>42735.0</v>
      </c>
      <c r="CV16" s="1">
        <v>12.0</v>
      </c>
      <c r="CW16" s="1" t="s">
        <v>286</v>
      </c>
      <c r="CY16" s="1">
        <v>0.0</v>
      </c>
      <c r="DB16" s="1" t="b">
        <v>0</v>
      </c>
      <c r="DC16" s="1" t="b">
        <v>1</v>
      </c>
    </row>
    <row r="17" ht="12.75" customHeight="1">
      <c r="A17" s="1" t="s">
        <v>40</v>
      </c>
      <c r="B17" s="1">
        <v>2015.0</v>
      </c>
      <c r="C17" s="1">
        <v>5.0</v>
      </c>
      <c r="D17" s="4">
        <v>4.34424940585E12</v>
      </c>
      <c r="E17" s="4">
        <v>2.031548040462E12</v>
      </c>
      <c r="F17" s="1">
        <v>3.692463409312E12</v>
      </c>
      <c r="G17" s="1">
        <v>2.53572611354E11</v>
      </c>
      <c r="H17" s="1">
        <v>7.7572611354E10</v>
      </c>
      <c r="I17" s="1">
        <v>1.76E11</v>
      </c>
      <c r="J17" s="1">
        <v>1.963877613022E12</v>
      </c>
      <c r="K17" s="1">
        <v>7.6929280499E10</v>
      </c>
      <c r="L17" s="1">
        <v>-5.197652878E9</v>
      </c>
      <c r="M17" s="1">
        <v>3.81436691124E11</v>
      </c>
      <c r="N17" s="1">
        <v>3.27997053231E11</v>
      </c>
      <c r="O17" s="1">
        <v>1.551758776E9</v>
      </c>
      <c r="P17" s="1">
        <v>0.0</v>
      </c>
      <c r="Q17" s="1">
        <v>0.0</v>
      </c>
      <c r="R17" s="1">
        <v>7.1210725039E10</v>
      </c>
      <c r="S17" s="1">
        <v>-1.9322845922E10</v>
      </c>
      <c r="T17" s="1">
        <v>5.29247157E8</v>
      </c>
      <c r="U17" s="1">
        <v>5.29247157E8</v>
      </c>
      <c r="V17" s="1">
        <v>0.0</v>
      </c>
      <c r="W17" s="1">
        <v>6.4430741917E10</v>
      </c>
      <c r="X17" s="1">
        <v>6.3523595575E10</v>
      </c>
      <c r="Y17" s="1">
        <v>0.0</v>
      </c>
      <c r="Z17" s="1">
        <v>9.07146342E8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6.51785996538E11</v>
      </c>
      <c r="AH17" s="1">
        <v>3.3765016382E10</v>
      </c>
      <c r="AI17" s="1">
        <v>2.7146722186E10</v>
      </c>
      <c r="AJ17" s="1">
        <v>6.5352315643E10</v>
      </c>
      <c r="AK17" s="1">
        <v>-3.8205593457E10</v>
      </c>
      <c r="AL17" s="1">
        <v>0.0</v>
      </c>
      <c r="AM17" s="1">
        <v>0.0</v>
      </c>
      <c r="AN17" s="1">
        <v>0.0</v>
      </c>
      <c r="AO17" s="1">
        <v>6.618294196E9</v>
      </c>
      <c r="AP17" s="1">
        <v>6.739599125E9</v>
      </c>
      <c r="AQ17" s="1">
        <v>-1.21304929E8</v>
      </c>
      <c r="AR17" s="1">
        <v>0.0</v>
      </c>
      <c r="AS17" s="1">
        <v>0.0</v>
      </c>
      <c r="AT17" s="1">
        <v>0.0</v>
      </c>
      <c r="AU17" s="1">
        <v>0.0</v>
      </c>
      <c r="AV17" s="1">
        <v>6.031636553E11</v>
      </c>
      <c r="AW17" s="1">
        <v>0.0</v>
      </c>
      <c r="AX17" s="1">
        <v>0.0</v>
      </c>
      <c r="AY17" s="1">
        <v>1.25946505E11</v>
      </c>
      <c r="AZ17" s="1">
        <v>-1.6755601931E10</v>
      </c>
      <c r="BA17" s="1">
        <v>6.46492569E8</v>
      </c>
      <c r="BB17" s="1">
        <v>6.46492569E8</v>
      </c>
      <c r="BC17" s="1">
        <v>0.0</v>
      </c>
      <c r="BD17" s="1">
        <v>0.0</v>
      </c>
      <c r="BE17" s="1">
        <v>0.0</v>
      </c>
      <c r="BF17" s="1">
        <v>4.34424940585E12</v>
      </c>
      <c r="BG17" s="1">
        <v>2.312701365388E12</v>
      </c>
      <c r="BH17" s="1">
        <v>2.304496043661E12</v>
      </c>
      <c r="BI17" s="1">
        <v>0.0</v>
      </c>
      <c r="BJ17" s="1">
        <v>3.07550330357E11</v>
      </c>
      <c r="BK17" s="1">
        <v>6.209193205E9</v>
      </c>
      <c r="BL17" s="1">
        <v>3.1817313865E10</v>
      </c>
      <c r="BM17" s="1">
        <v>3.8783686576E10</v>
      </c>
      <c r="BN17" s="1">
        <v>1.4924414434E10</v>
      </c>
      <c r="BO17" s="1">
        <v>2.9552696758E10</v>
      </c>
      <c r="BP17" s="1">
        <v>5.389533649E9</v>
      </c>
      <c r="BQ17" s="1">
        <v>0.0</v>
      </c>
      <c r="BR17" s="1">
        <v>0.0</v>
      </c>
      <c r="BS17" s="1">
        <v>0.0</v>
      </c>
      <c r="BT17" s="1">
        <v>8.205321727E9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2.031548040462E12</v>
      </c>
      <c r="CF17" s="1">
        <v>1.17276895E12</v>
      </c>
      <c r="CG17" s="1">
        <v>6.55565033362E11</v>
      </c>
      <c r="CH17" s="1">
        <v>0.0</v>
      </c>
      <c r="CI17" s="1">
        <v>0.0</v>
      </c>
      <c r="CJ17" s="1">
        <v>2.771814246E9</v>
      </c>
      <c r="CK17" s="1">
        <v>1.800187891E9</v>
      </c>
      <c r="CL17" s="1">
        <v>0.0</v>
      </c>
      <c r="CM17" s="1">
        <v>2.2310289169E10</v>
      </c>
      <c r="CN17" s="1">
        <v>1.32536576307E11</v>
      </c>
      <c r="CO17" s="1">
        <v>0.0</v>
      </c>
      <c r="CP17" s="1">
        <v>0.0</v>
      </c>
      <c r="CQ17" s="1">
        <v>0.0</v>
      </c>
      <c r="CR17" s="1">
        <v>4.34424940585E12</v>
      </c>
      <c r="CS17" s="73">
        <v>42431.74513888889</v>
      </c>
      <c r="CT17" s="73">
        <v>42005.0</v>
      </c>
      <c r="CU17" s="73">
        <v>42369.0</v>
      </c>
      <c r="CV17" s="1">
        <v>12.0</v>
      </c>
      <c r="CW17" s="1" t="s">
        <v>287</v>
      </c>
      <c r="CY17" s="1">
        <v>0.0</v>
      </c>
      <c r="DB17" s="1" t="b">
        <v>0</v>
      </c>
      <c r="DC17" s="1" t="b">
        <v>1</v>
      </c>
    </row>
    <row r="18" ht="12.75" customHeight="1">
      <c r="A18" s="1" t="s">
        <v>40</v>
      </c>
      <c r="B18" s="1">
        <v>2014.0</v>
      </c>
      <c r="C18" s="1">
        <v>5.0</v>
      </c>
      <c r="D18" s="4">
        <v>3.066760133186E12</v>
      </c>
      <c r="E18" s="4">
        <v>9.05401997829E11</v>
      </c>
      <c r="F18" s="1">
        <v>2.645785861399E12</v>
      </c>
      <c r="G18" s="1">
        <v>1.54229365232E11</v>
      </c>
      <c r="H18" s="1">
        <v>5.8729365232E10</v>
      </c>
      <c r="I18" s="1">
        <v>9.55E10</v>
      </c>
      <c r="J18" s="1">
        <v>1.063843940648E12</v>
      </c>
      <c r="K18" s="1">
        <v>1.066976832716E12</v>
      </c>
      <c r="L18" s="1">
        <v>-3.132892068E9</v>
      </c>
      <c r="M18" s="1">
        <v>3.98318625058E11</v>
      </c>
      <c r="N18" s="1">
        <v>3.63952882261E11</v>
      </c>
      <c r="O18" s="1">
        <v>1.854102733E9</v>
      </c>
      <c r="P18" s="1">
        <v>0.0</v>
      </c>
      <c r="Q18" s="1">
        <v>0.0</v>
      </c>
      <c r="R18" s="1">
        <v>5.9069139691E10</v>
      </c>
      <c r="S18" s="1">
        <v>-2.6557499627E10</v>
      </c>
      <c r="T18" s="1">
        <v>2.57051523E8</v>
      </c>
      <c r="U18" s="1">
        <v>2.57051523E8</v>
      </c>
      <c r="V18" s="1">
        <v>0.0</v>
      </c>
      <c r="W18" s="1">
        <v>6.1944714792E10</v>
      </c>
      <c r="X18" s="1">
        <v>5.2278352548E10</v>
      </c>
      <c r="Y18" s="1">
        <v>0.0</v>
      </c>
      <c r="Z18" s="1">
        <v>8.64879581E8</v>
      </c>
      <c r="AA18" s="1">
        <v>0.0</v>
      </c>
      <c r="AB18" s="1">
        <v>0.0</v>
      </c>
      <c r="AC18" s="1">
        <v>8.801482663E9</v>
      </c>
      <c r="AD18" s="1">
        <v>0.0</v>
      </c>
      <c r="AE18" s="1">
        <v>0.0</v>
      </c>
      <c r="AF18" s="1">
        <v>0.0</v>
      </c>
      <c r="AG18" s="1">
        <v>4.20974271787E11</v>
      </c>
      <c r="AH18" s="1">
        <v>2.4693259879E10</v>
      </c>
      <c r="AI18" s="1">
        <v>1.8156546923E10</v>
      </c>
      <c r="AJ18" s="1">
        <v>5.0631521299E10</v>
      </c>
      <c r="AK18" s="1">
        <v>-3.2474974376E10</v>
      </c>
      <c r="AL18" s="1">
        <v>0.0</v>
      </c>
      <c r="AM18" s="1">
        <v>0.0</v>
      </c>
      <c r="AN18" s="1">
        <v>0.0</v>
      </c>
      <c r="AO18" s="1">
        <v>6.536712956E9</v>
      </c>
      <c r="AP18" s="1">
        <v>6.606599125E9</v>
      </c>
      <c r="AQ18" s="1">
        <v>-6.9886169E7</v>
      </c>
      <c r="AR18" s="1">
        <v>0.0</v>
      </c>
      <c r="AS18" s="1">
        <v>0.0</v>
      </c>
      <c r="AT18" s="1">
        <v>0.0</v>
      </c>
      <c r="AU18" s="1">
        <v>0.0</v>
      </c>
      <c r="AV18" s="1">
        <v>3.81860515867E11</v>
      </c>
      <c r="AW18" s="1">
        <v>0.0</v>
      </c>
      <c r="AX18" s="1">
        <v>0.0</v>
      </c>
      <c r="AY18" s="1">
        <v>3.98418363704E11</v>
      </c>
      <c r="AZ18" s="1">
        <v>-1.6557847837E10</v>
      </c>
      <c r="BA18" s="1">
        <v>8.420496041E9</v>
      </c>
      <c r="BB18" s="1">
        <v>2.219406495E9</v>
      </c>
      <c r="BC18" s="1">
        <v>0.0</v>
      </c>
      <c r="BD18" s="1">
        <v>0.0</v>
      </c>
      <c r="BE18" s="1">
        <v>6.201089546E9</v>
      </c>
      <c r="BF18" s="1">
        <v>3.066760133186E12</v>
      </c>
      <c r="BG18" s="1">
        <v>2.127989271776E12</v>
      </c>
      <c r="BH18" s="1">
        <v>2.1205940122E12</v>
      </c>
      <c r="BI18" s="1">
        <v>0.0</v>
      </c>
      <c r="BJ18" s="1">
        <v>3.93913624037E11</v>
      </c>
      <c r="BK18" s="1">
        <v>6.711317151E9</v>
      </c>
      <c r="BL18" s="1">
        <v>5.2037024104E10</v>
      </c>
      <c r="BM18" s="1">
        <v>3.3844232187E10</v>
      </c>
      <c r="BN18" s="1">
        <v>1.4304710299E10</v>
      </c>
      <c r="BO18" s="1">
        <v>1.5487106419E10</v>
      </c>
      <c r="BP18" s="1">
        <v>3.931236644E9</v>
      </c>
      <c r="BQ18" s="1">
        <v>0.0</v>
      </c>
      <c r="BR18" s="1">
        <v>0.0</v>
      </c>
      <c r="BS18" s="1">
        <v>0.0</v>
      </c>
      <c r="BT18" s="1">
        <v>7.395259576E9</v>
      </c>
      <c r="BU18" s="1">
        <v>0.0</v>
      </c>
      <c r="BV18" s="1">
        <v>7.1521103E7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9.05401997829E11</v>
      </c>
      <c r="CF18" s="1">
        <v>7.6229982E11</v>
      </c>
      <c r="CG18" s="1">
        <v>4.87576533E9</v>
      </c>
      <c r="CH18" s="1">
        <v>0.0</v>
      </c>
      <c r="CI18" s="1">
        <v>0.0</v>
      </c>
      <c r="CJ18" s="1">
        <v>7.0523325E9</v>
      </c>
      <c r="CK18" s="1">
        <v>0.0</v>
      </c>
      <c r="CL18" s="1">
        <v>1.800187891E9</v>
      </c>
      <c r="CM18" s="1">
        <v>1.7652521022E10</v>
      </c>
      <c r="CN18" s="1">
        <v>1.11721371086E11</v>
      </c>
      <c r="CO18" s="1">
        <v>0.0</v>
      </c>
      <c r="CP18" s="1">
        <v>0.0</v>
      </c>
      <c r="CQ18" s="1">
        <v>3.3368863581E10</v>
      </c>
      <c r="CR18" s="1">
        <v>3.066760133186E12</v>
      </c>
      <c r="CS18" s="73">
        <v>42290.42569444444</v>
      </c>
      <c r="CT18" s="73">
        <v>41640.0</v>
      </c>
      <c r="CU18" s="73">
        <v>42004.0</v>
      </c>
      <c r="CV18" s="1">
        <v>12.0</v>
      </c>
      <c r="CW18" s="1" t="s">
        <v>569</v>
      </c>
      <c r="CY18" s="1">
        <v>0.0</v>
      </c>
      <c r="CZ18" s="1">
        <v>0.0</v>
      </c>
      <c r="DA18" s="1">
        <v>2.0</v>
      </c>
      <c r="DB18" s="1" t="b">
        <v>0</v>
      </c>
      <c r="DC18" s="1" t="b">
        <v>1</v>
      </c>
    </row>
    <row r="19" ht="12.75" customHeight="1">
      <c r="A19" s="1" t="s">
        <v>40</v>
      </c>
      <c r="B19" s="1">
        <v>2013.0</v>
      </c>
      <c r="C19" s="1">
        <v>5.0</v>
      </c>
      <c r="D19" s="4">
        <v>1.755768935534E12</v>
      </c>
      <c r="E19" s="4">
        <v>7.91935586193E11</v>
      </c>
      <c r="F19" s="1">
        <v>1.464148058508E12</v>
      </c>
      <c r="G19" s="1">
        <v>2.9960714186E10</v>
      </c>
      <c r="H19" s="1">
        <v>2.9960714186E10</v>
      </c>
      <c r="I19" s="1">
        <v>0.0</v>
      </c>
      <c r="J19" s="1">
        <v>1.059287738E12</v>
      </c>
      <c r="K19" s="1">
        <v>1.060077535905E12</v>
      </c>
      <c r="L19" s="1">
        <v>-7.89797905E8</v>
      </c>
      <c r="M19" s="1">
        <v>3.62390176302E11</v>
      </c>
      <c r="N19" s="1">
        <v>3.40409022787E11</v>
      </c>
      <c r="O19" s="1">
        <v>2.000007331E9</v>
      </c>
      <c r="P19" s="1">
        <v>0.0</v>
      </c>
      <c r="Q19" s="1">
        <v>0.0</v>
      </c>
      <c r="R19" s="1">
        <v>3.7245109948E10</v>
      </c>
      <c r="S19" s="1">
        <v>-1.7263963764E10</v>
      </c>
      <c r="T19" s="1">
        <v>0.0</v>
      </c>
      <c r="U19" s="1">
        <v>0.0</v>
      </c>
      <c r="V19" s="1">
        <v>0.0</v>
      </c>
      <c r="W19" s="1">
        <v>1.250943002E10</v>
      </c>
      <c r="X19" s="1">
        <v>9.15941672E8</v>
      </c>
      <c r="Y19" s="1">
        <v>0.0</v>
      </c>
      <c r="Z19" s="1">
        <v>4.919220101E9</v>
      </c>
      <c r="AA19" s="1">
        <v>0.0</v>
      </c>
      <c r="AB19" s="1">
        <v>0.0</v>
      </c>
      <c r="AC19" s="1">
        <v>6.674268247E9</v>
      </c>
      <c r="AD19" s="1">
        <v>0.0</v>
      </c>
      <c r="AE19" s="1">
        <v>0.0</v>
      </c>
      <c r="AF19" s="1">
        <v>0.0</v>
      </c>
      <c r="AG19" s="1">
        <v>2.91620877026E11</v>
      </c>
      <c r="AH19" s="1">
        <v>1.9471976028E10</v>
      </c>
      <c r="AI19" s="1">
        <v>1.29135964E10</v>
      </c>
      <c r="AJ19" s="1">
        <v>4.1474776123E10</v>
      </c>
      <c r="AK19" s="1">
        <v>-2.8561179723E10</v>
      </c>
      <c r="AL19" s="1">
        <v>0.0</v>
      </c>
      <c r="AM19" s="1">
        <v>0.0</v>
      </c>
      <c r="AN19" s="1">
        <v>0.0</v>
      </c>
      <c r="AO19" s="1">
        <v>6.558379628E9</v>
      </c>
      <c r="AP19" s="1">
        <v>6.606599125E9</v>
      </c>
      <c r="AQ19" s="1">
        <v>-4.8219497E7</v>
      </c>
      <c r="AR19" s="1">
        <v>0.0</v>
      </c>
      <c r="AS19" s="1">
        <v>0.0</v>
      </c>
      <c r="AT19" s="1">
        <v>0.0</v>
      </c>
      <c r="AU19" s="1">
        <v>0.0</v>
      </c>
      <c r="AV19" s="1">
        <v>2.59549762981E11</v>
      </c>
      <c r="AW19" s="1">
        <v>0.0</v>
      </c>
      <c r="AX19" s="1">
        <v>0.0</v>
      </c>
      <c r="AY19" s="1">
        <v>2.76832767037E11</v>
      </c>
      <c r="AZ19" s="1">
        <v>-1.7283004056E10</v>
      </c>
      <c r="BA19" s="1">
        <v>1.2599138017E10</v>
      </c>
      <c r="BB19" s="1">
        <v>1.231828056E9</v>
      </c>
      <c r="BC19" s="1">
        <v>4.18770415E8</v>
      </c>
      <c r="BD19" s="1">
        <v>4.948539546E9</v>
      </c>
      <c r="BE19" s="1">
        <v>6.0E9</v>
      </c>
      <c r="BF19" s="1">
        <v>1.755768935534E12</v>
      </c>
      <c r="BG19" s="1">
        <v>9.37638316842E11</v>
      </c>
      <c r="BH19" s="1">
        <v>4.55378682728E11</v>
      </c>
      <c r="BI19" s="1">
        <v>0.0</v>
      </c>
      <c r="BJ19" s="1">
        <v>3.47913094195E11</v>
      </c>
      <c r="BK19" s="1">
        <v>9.121518359E9</v>
      </c>
      <c r="BL19" s="1">
        <v>3.1530708785E10</v>
      </c>
      <c r="BM19" s="1">
        <v>3.4170219803E10</v>
      </c>
      <c r="BN19" s="1">
        <v>1.4536202928E10</v>
      </c>
      <c r="BO19" s="1">
        <v>1.2521889073E10</v>
      </c>
      <c r="BP19" s="1">
        <v>5.585049585E9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4.82259634114E11</v>
      </c>
      <c r="BY19" s="1">
        <v>2.93811238913E11</v>
      </c>
      <c r="BZ19" s="1">
        <v>0.0</v>
      </c>
      <c r="CA19" s="1">
        <v>1.17844424682E11</v>
      </c>
      <c r="CB19" s="1">
        <v>7.0603970519E10</v>
      </c>
      <c r="CC19" s="1">
        <v>0.0</v>
      </c>
      <c r="CD19" s="1">
        <v>0.0</v>
      </c>
      <c r="CE19" s="1">
        <v>7.91935586193E11</v>
      </c>
      <c r="CF19" s="1">
        <v>6.6E11</v>
      </c>
      <c r="CG19" s="1">
        <v>4.87576533E9</v>
      </c>
      <c r="CH19" s="1">
        <v>0.0</v>
      </c>
      <c r="CI19" s="1">
        <v>0.0</v>
      </c>
      <c r="CJ19" s="1">
        <v>7.0523325E9</v>
      </c>
      <c r="CK19" s="1">
        <v>0.0</v>
      </c>
      <c r="CL19" s="1">
        <v>1.800187891E9</v>
      </c>
      <c r="CM19" s="1">
        <v>1.3311197165E10</v>
      </c>
      <c r="CN19" s="1">
        <v>1.04896103307E11</v>
      </c>
      <c r="CO19" s="1">
        <v>0.0</v>
      </c>
      <c r="CP19" s="1">
        <v>0.0</v>
      </c>
      <c r="CQ19" s="1">
        <v>2.6195032499E10</v>
      </c>
      <c r="CR19" s="1">
        <v>1.755768935534E12</v>
      </c>
      <c r="CS19" s="73">
        <v>42292.40277777778</v>
      </c>
      <c r="CT19" s="73">
        <v>41275.0</v>
      </c>
      <c r="CU19" s="73">
        <v>41639.0</v>
      </c>
      <c r="CV19" s="1">
        <v>12.0</v>
      </c>
      <c r="CW19" s="1" t="s">
        <v>570</v>
      </c>
      <c r="CY19" s="1">
        <v>0.0</v>
      </c>
      <c r="CZ19" s="1">
        <v>0.0</v>
      </c>
      <c r="DA19" s="1">
        <v>5.0</v>
      </c>
      <c r="DB19" s="1" t="b">
        <v>0</v>
      </c>
      <c r="DC19" s="1" t="b">
        <v>1</v>
      </c>
    </row>
    <row r="20" ht="12.75" customHeight="1">
      <c r="A20" s="1" t="s">
        <v>40</v>
      </c>
      <c r="B20" s="1">
        <v>2012.0</v>
      </c>
      <c r="C20" s="1">
        <v>5.0</v>
      </c>
      <c r="D20" s="4">
        <v>1.402617205225E12</v>
      </c>
      <c r="E20" s="4">
        <v>7.58427324599E11</v>
      </c>
      <c r="F20" s="1">
        <v>1.129206701858E12</v>
      </c>
      <c r="G20" s="1">
        <v>1.5192045761E10</v>
      </c>
      <c r="H20" s="1">
        <v>1.5192045761E10</v>
      </c>
      <c r="I20" s="1">
        <v>0.0</v>
      </c>
      <c r="J20" s="1">
        <v>9.00089914036E11</v>
      </c>
      <c r="K20" s="1">
        <v>9.12887200387E11</v>
      </c>
      <c r="L20" s="1">
        <v>-1.2797286351E10</v>
      </c>
      <c r="M20" s="1">
        <v>2.02124592038E11</v>
      </c>
      <c r="N20" s="1">
        <v>2.04563928648E11</v>
      </c>
      <c r="O20" s="1">
        <v>1.3096525E9</v>
      </c>
      <c r="P20" s="1">
        <v>0.0</v>
      </c>
      <c r="Q20" s="1">
        <v>0.0</v>
      </c>
      <c r="R20" s="1">
        <v>6.646422296E9</v>
      </c>
      <c r="S20" s="1">
        <v>-1.0395411406E10</v>
      </c>
      <c r="T20" s="1">
        <v>0.0</v>
      </c>
      <c r="U20" s="1">
        <v>0.0</v>
      </c>
      <c r="V20" s="1">
        <v>0.0</v>
      </c>
      <c r="W20" s="1">
        <v>1.1800150023E10</v>
      </c>
      <c r="X20" s="1">
        <v>4.22588502E8</v>
      </c>
      <c r="Y20" s="1">
        <v>0.0</v>
      </c>
      <c r="Z20" s="1">
        <v>5.858667634E9</v>
      </c>
      <c r="AA20" s="1">
        <v>0.0</v>
      </c>
      <c r="AB20" s="1">
        <v>0.0</v>
      </c>
      <c r="AC20" s="1">
        <v>5.518893887E9</v>
      </c>
      <c r="AD20" s="1">
        <v>0.0</v>
      </c>
      <c r="AE20" s="1">
        <v>0.0</v>
      </c>
      <c r="AF20" s="1">
        <v>0.0</v>
      </c>
      <c r="AG20" s="1">
        <v>2.73410503367E11</v>
      </c>
      <c r="AH20" s="1">
        <v>1.4222134222E10</v>
      </c>
      <c r="AI20" s="1">
        <v>7.722134222E9</v>
      </c>
      <c r="AJ20" s="1">
        <v>3.2374997225E10</v>
      </c>
      <c r="AK20" s="1">
        <v>-2.4652863003E10</v>
      </c>
      <c r="AL20" s="1">
        <v>0.0</v>
      </c>
      <c r="AM20" s="1">
        <v>0.0</v>
      </c>
      <c r="AN20" s="1">
        <v>0.0</v>
      </c>
      <c r="AO20" s="1">
        <v>6.5E9</v>
      </c>
      <c r="AP20" s="1">
        <v>6.55605785E9</v>
      </c>
      <c r="AQ20" s="1">
        <v>-5.605785E7</v>
      </c>
      <c r="AR20" s="1">
        <v>0.0</v>
      </c>
      <c r="AS20" s="1">
        <v>0.0</v>
      </c>
      <c r="AT20" s="1">
        <v>0.0</v>
      </c>
      <c r="AU20" s="1">
        <v>0.0</v>
      </c>
      <c r="AV20" s="1">
        <v>2.53133077854E11</v>
      </c>
      <c r="AW20" s="1">
        <v>0.0</v>
      </c>
      <c r="AX20" s="1">
        <v>2.3837143685E10</v>
      </c>
      <c r="AY20" s="1">
        <v>2.46235833333E11</v>
      </c>
      <c r="AZ20" s="1">
        <v>-1.6939899164E10</v>
      </c>
      <c r="BA20" s="1">
        <v>6.055291291E9</v>
      </c>
      <c r="BB20" s="1">
        <v>2.4336745E7</v>
      </c>
      <c r="BC20" s="1">
        <v>0.0</v>
      </c>
      <c r="BD20" s="1">
        <v>6.030954546E9</v>
      </c>
      <c r="BE20" s="1">
        <v>0.0</v>
      </c>
      <c r="BF20" s="1">
        <v>1.402617205225E12</v>
      </c>
      <c r="BG20" s="1">
        <v>6.44189880626E11</v>
      </c>
      <c r="BH20" s="1">
        <v>2.75157115644E11</v>
      </c>
      <c r="BI20" s="1">
        <v>0.0</v>
      </c>
      <c r="BJ20" s="1">
        <v>1.86440201763E11</v>
      </c>
      <c r="BK20" s="1">
        <v>9.798119269E9</v>
      </c>
      <c r="BL20" s="1">
        <v>1.4813951634E10</v>
      </c>
      <c r="BM20" s="1">
        <v>2.7758733599E10</v>
      </c>
      <c r="BN20" s="1">
        <v>2.2072958365E10</v>
      </c>
      <c r="BO20" s="1">
        <v>1.0089711694E10</v>
      </c>
      <c r="BP20" s="1">
        <v>4.18343932E9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3.69032764982E11</v>
      </c>
      <c r="BY20" s="1">
        <v>2.38964521669E11</v>
      </c>
      <c r="BZ20" s="1">
        <v>0.0</v>
      </c>
      <c r="CA20" s="1">
        <v>7.4944817505E10</v>
      </c>
      <c r="CB20" s="1">
        <v>5.5123425808E10</v>
      </c>
      <c r="CC20" s="1">
        <v>0.0</v>
      </c>
      <c r="CD20" s="1">
        <v>0.0</v>
      </c>
      <c r="CE20" s="1">
        <v>7.58427324599E11</v>
      </c>
      <c r="CF20" s="1">
        <v>6.6E11</v>
      </c>
      <c r="CG20" s="1">
        <v>2.27169914E9</v>
      </c>
      <c r="CH20" s="1">
        <v>-6.57753381E9</v>
      </c>
      <c r="CI20" s="1">
        <v>0.0</v>
      </c>
      <c r="CJ20" s="1">
        <v>0.0</v>
      </c>
      <c r="CK20" s="1">
        <v>0.0</v>
      </c>
      <c r="CL20" s="1">
        <v>1.800187891E9</v>
      </c>
      <c r="CM20" s="1">
        <v>9.062277776E9</v>
      </c>
      <c r="CN20" s="1">
        <v>9.1870693602E10</v>
      </c>
      <c r="CO20" s="1">
        <v>0.0</v>
      </c>
      <c r="CP20" s="1">
        <v>0.0</v>
      </c>
      <c r="CQ20" s="1">
        <v>0.0</v>
      </c>
      <c r="CR20" s="1">
        <v>1.402617205225E12</v>
      </c>
      <c r="CS20" s="73">
        <v>42292.427777777775</v>
      </c>
      <c r="CT20" s="73">
        <v>40909.0</v>
      </c>
      <c r="CU20" s="73">
        <v>41274.0</v>
      </c>
      <c r="CV20" s="1">
        <v>12.0</v>
      </c>
      <c r="CW20" s="1" t="s">
        <v>290</v>
      </c>
      <c r="CY20" s="1">
        <v>0.0</v>
      </c>
      <c r="CZ20" s="1">
        <v>0.0</v>
      </c>
      <c r="DA20" s="1">
        <v>2.0</v>
      </c>
      <c r="DB20" s="1" t="b">
        <v>0</v>
      </c>
      <c r="DC20" s="1" t="b">
        <v>1</v>
      </c>
    </row>
    <row r="21" ht="12.75" customHeight="1">
      <c r="A21" s="1" t="s">
        <v>40</v>
      </c>
      <c r="B21" s="1">
        <v>2011.0</v>
      </c>
      <c r="C21" s="1">
        <v>5.0</v>
      </c>
      <c r="D21" s="4">
        <v>1.870011453226E12</v>
      </c>
      <c r="E21" s="4">
        <v>7.49898455734E11</v>
      </c>
      <c r="F21" s="1">
        <v>1.733798447811E12</v>
      </c>
      <c r="G21" s="1">
        <v>1.7800852232E10</v>
      </c>
      <c r="H21" s="1">
        <v>1.7800852232E10</v>
      </c>
      <c r="I21" s="1">
        <v>0.0</v>
      </c>
      <c r="J21" s="1">
        <v>1.40060874654E12</v>
      </c>
      <c r="K21" s="1">
        <v>1.422962212493E12</v>
      </c>
      <c r="L21" s="1">
        <v>-2.2353465953E10</v>
      </c>
      <c r="M21" s="1">
        <v>3.03246561474E11</v>
      </c>
      <c r="N21" s="1">
        <v>2.76526039044E11</v>
      </c>
      <c r="O21" s="1">
        <v>6.78042882E8</v>
      </c>
      <c r="P21" s="1">
        <v>0.0</v>
      </c>
      <c r="Q21" s="1">
        <v>0.0</v>
      </c>
      <c r="R21" s="1">
        <v>3.2375581984E10</v>
      </c>
      <c r="S21" s="1">
        <v>-6.333102436E9</v>
      </c>
      <c r="T21" s="1">
        <v>0.0</v>
      </c>
      <c r="U21" s="1">
        <v>0.0</v>
      </c>
      <c r="V21" s="1">
        <v>0.0</v>
      </c>
      <c r="W21" s="1">
        <v>1.2142287565E10</v>
      </c>
      <c r="X21" s="1">
        <v>2.66149756E8</v>
      </c>
      <c r="Y21" s="1">
        <v>0.0</v>
      </c>
      <c r="Z21" s="1">
        <v>7.994634946E9</v>
      </c>
      <c r="AA21" s="1">
        <v>0.0</v>
      </c>
      <c r="AB21" s="1">
        <v>0.0</v>
      </c>
      <c r="AC21" s="1">
        <v>3.881502863E9</v>
      </c>
      <c r="AD21" s="1">
        <v>0.0</v>
      </c>
      <c r="AE21" s="1">
        <v>0.0</v>
      </c>
      <c r="AF21" s="1">
        <v>0.0</v>
      </c>
      <c r="AG21" s="1">
        <v>1.36213005415E11</v>
      </c>
      <c r="AH21" s="1">
        <v>8.576494889E9</v>
      </c>
      <c r="AI21" s="1">
        <v>6.511853206E9</v>
      </c>
      <c r="AJ21" s="1">
        <v>2.8361387359E10</v>
      </c>
      <c r="AK21" s="1">
        <v>-2.1849534153E10</v>
      </c>
      <c r="AL21" s="1">
        <v>2.064641683E9</v>
      </c>
      <c r="AM21" s="1">
        <v>2.152579273E9</v>
      </c>
      <c r="AN21" s="1">
        <v>-8.793759E7</v>
      </c>
      <c r="AO21" s="1">
        <v>0.0</v>
      </c>
      <c r="AP21" s="1">
        <v>5.605785E7</v>
      </c>
      <c r="AQ21" s="1">
        <v>-5.605785E7</v>
      </c>
      <c r="AR21" s="1">
        <v>0.0</v>
      </c>
      <c r="AS21" s="1">
        <v>0.0</v>
      </c>
      <c r="AT21" s="1">
        <v>0.0</v>
      </c>
      <c r="AU21" s="1">
        <v>0.0</v>
      </c>
      <c r="AV21" s="1">
        <v>1.21606510526E11</v>
      </c>
      <c r="AW21" s="1">
        <v>0.0</v>
      </c>
      <c r="AX21" s="1">
        <v>2.1606510526E10</v>
      </c>
      <c r="AY21" s="1">
        <v>1.0E11</v>
      </c>
      <c r="AZ21" s="1">
        <v>0.0</v>
      </c>
      <c r="BA21" s="1">
        <v>6.03E9</v>
      </c>
      <c r="BB21" s="1">
        <v>0.0</v>
      </c>
      <c r="BC21" s="1">
        <v>0.0</v>
      </c>
      <c r="BD21" s="1">
        <v>6.03E9</v>
      </c>
      <c r="BE21" s="1">
        <v>0.0</v>
      </c>
      <c r="BF21" s="1">
        <v>1.870011453226E12</v>
      </c>
      <c r="BG21" s="1">
        <v>1.120112997492E12</v>
      </c>
      <c r="BH21" s="1">
        <v>8.21469334345E11</v>
      </c>
      <c r="BI21" s="1">
        <v>0.0</v>
      </c>
      <c r="BJ21" s="1">
        <v>2.40347597966E11</v>
      </c>
      <c r="BK21" s="1">
        <v>8.315273924E9</v>
      </c>
      <c r="BL21" s="1">
        <v>1.6527238981E10</v>
      </c>
      <c r="BM21" s="1">
        <v>1.6305812063E10</v>
      </c>
      <c r="BN21" s="1">
        <v>1.9379257044E10</v>
      </c>
      <c r="BO21" s="1">
        <v>5.19253362416E11</v>
      </c>
      <c r="BP21" s="1">
        <v>1.340791951E9</v>
      </c>
      <c r="BQ21" s="1">
        <v>0.0</v>
      </c>
      <c r="BR21" s="1">
        <v>0.0</v>
      </c>
      <c r="BS21" s="1">
        <v>0.0</v>
      </c>
      <c r="BT21" s="1">
        <v>5.42138757E8</v>
      </c>
      <c r="BU21" s="1">
        <v>0.0</v>
      </c>
      <c r="BV21" s="1">
        <v>0.0</v>
      </c>
      <c r="BW21" s="1">
        <v>0.0</v>
      </c>
      <c r="BX21" s="1">
        <v>2.9810152439E11</v>
      </c>
      <c r="BY21" s="1">
        <v>1.90128680491E11</v>
      </c>
      <c r="BZ21" s="1">
        <v>0.0</v>
      </c>
      <c r="CA21" s="1">
        <v>6.7332841109E10</v>
      </c>
      <c r="CB21" s="1">
        <v>4.064000279E10</v>
      </c>
      <c r="CC21" s="1">
        <v>0.0</v>
      </c>
      <c r="CD21" s="1">
        <v>0.0</v>
      </c>
      <c r="CE21" s="1">
        <v>7.49898455734E11</v>
      </c>
      <c r="CF21" s="1">
        <v>6.6E11</v>
      </c>
      <c r="CG21" s="1">
        <v>2.27169914E9</v>
      </c>
      <c r="CH21" s="1">
        <v>-6.215238666E9</v>
      </c>
      <c r="CI21" s="1">
        <v>0.0</v>
      </c>
      <c r="CJ21" s="1">
        <v>0.0</v>
      </c>
      <c r="CK21" s="1">
        <v>0.0</v>
      </c>
      <c r="CL21" s="1">
        <v>1.800187891E9</v>
      </c>
      <c r="CM21" s="1">
        <v>4.853369576E9</v>
      </c>
      <c r="CN21" s="1">
        <v>8.7188437793E10</v>
      </c>
      <c r="CO21" s="1">
        <v>0.0</v>
      </c>
      <c r="CP21" s="1">
        <v>0.0</v>
      </c>
      <c r="CQ21" s="1">
        <v>0.0</v>
      </c>
      <c r="CR21" s="1">
        <v>1.870011453226E12</v>
      </c>
      <c r="CS21" s="73">
        <v>42292.44375</v>
      </c>
      <c r="CT21" s="73">
        <v>40544.0</v>
      </c>
      <c r="CU21" s="73">
        <v>40908.0</v>
      </c>
      <c r="CV21" s="1">
        <v>12.0</v>
      </c>
      <c r="CW21" s="1" t="s">
        <v>291</v>
      </c>
      <c r="CY21" s="1">
        <v>0.0</v>
      </c>
      <c r="CZ21" s="1">
        <v>0.0</v>
      </c>
      <c r="DA21" s="1">
        <v>3.0</v>
      </c>
      <c r="DB21" s="1" t="b">
        <v>0</v>
      </c>
      <c r="DC21" s="1" t="b">
        <v>1</v>
      </c>
    </row>
    <row r="22" ht="12.75" customHeight="1">
      <c r="A22" s="1" t="s">
        <v>40</v>
      </c>
      <c r="B22" s="1">
        <v>2010.0</v>
      </c>
      <c r="C22" s="1">
        <v>5.0</v>
      </c>
      <c r="D22" s="4">
        <v>2.501041905782E12</v>
      </c>
      <c r="E22" s="4">
        <v>6.8027357805E11</v>
      </c>
      <c r="F22" s="1">
        <v>2.280558095044E12</v>
      </c>
      <c r="G22" s="1">
        <v>2.142146548E10</v>
      </c>
      <c r="H22" s="1">
        <v>2.142146548E10</v>
      </c>
      <c r="I22" s="1">
        <v>0.0</v>
      </c>
      <c r="J22" s="1">
        <v>1.842075027576E12</v>
      </c>
      <c r="K22" s="1">
        <v>1.853900824886E12</v>
      </c>
      <c r="L22" s="1">
        <v>-1.182579731E10</v>
      </c>
      <c r="M22" s="1">
        <v>4.13415882274E11</v>
      </c>
      <c r="N22" s="1">
        <v>2.52599611682E11</v>
      </c>
      <c r="O22" s="1">
        <v>2.140789225E9</v>
      </c>
      <c r="P22" s="1">
        <v>0.0</v>
      </c>
      <c r="Q22" s="1">
        <v>0.0</v>
      </c>
      <c r="R22" s="1">
        <v>1.63819644289E11</v>
      </c>
      <c r="S22" s="1">
        <v>-5.144162922E9</v>
      </c>
      <c r="T22" s="1">
        <v>0.0</v>
      </c>
      <c r="U22" s="1">
        <v>0.0</v>
      </c>
      <c r="V22" s="1">
        <v>0.0</v>
      </c>
      <c r="W22" s="1">
        <v>3.645719714E9</v>
      </c>
      <c r="X22" s="1">
        <v>4.75422834E8</v>
      </c>
      <c r="Y22" s="1">
        <v>0.0</v>
      </c>
      <c r="Z22" s="1">
        <v>0.0</v>
      </c>
      <c r="AA22" s="1">
        <v>0.0</v>
      </c>
      <c r="AB22" s="1">
        <v>0.0</v>
      </c>
      <c r="AC22" s="1">
        <v>3.17029688E9</v>
      </c>
      <c r="AD22" s="1">
        <v>0.0</v>
      </c>
      <c r="AE22" s="1">
        <v>0.0</v>
      </c>
      <c r="AF22" s="1">
        <v>0.0</v>
      </c>
      <c r="AG22" s="1">
        <v>2.20483810738E11</v>
      </c>
      <c r="AH22" s="1">
        <v>1.0110995554E10</v>
      </c>
      <c r="AI22" s="1">
        <v>1.0110995554E10</v>
      </c>
      <c r="AJ22" s="1">
        <v>2.7566631967E10</v>
      </c>
      <c r="AK22" s="1">
        <v>-1.7455636413E10</v>
      </c>
      <c r="AL22" s="1">
        <v>0.0</v>
      </c>
      <c r="AM22" s="1">
        <v>0.0</v>
      </c>
      <c r="AN22" s="1">
        <v>0.0</v>
      </c>
      <c r="AO22" s="1">
        <v>0.0</v>
      </c>
      <c r="AP22" s="1">
        <v>5.605785E7</v>
      </c>
      <c r="AQ22" s="1">
        <v>-5.605785E7</v>
      </c>
      <c r="AR22" s="1">
        <v>0.0</v>
      </c>
      <c r="AS22" s="1">
        <v>0.0</v>
      </c>
      <c r="AT22" s="1">
        <v>0.0</v>
      </c>
      <c r="AU22" s="1">
        <v>0.0</v>
      </c>
      <c r="AV22" s="1">
        <v>1.98831412583E11</v>
      </c>
      <c r="AW22" s="1">
        <v>0.0</v>
      </c>
      <c r="AX22" s="1">
        <v>1.9041412583E10</v>
      </c>
      <c r="AY22" s="1">
        <v>1.7979E11</v>
      </c>
      <c r="AZ22" s="1">
        <v>0.0</v>
      </c>
      <c r="BA22" s="1">
        <v>1.1541402601E10</v>
      </c>
      <c r="BB22" s="1">
        <v>5.464956104E9</v>
      </c>
      <c r="BC22" s="1">
        <v>0.0</v>
      </c>
      <c r="BD22" s="1">
        <v>6.076446497E9</v>
      </c>
      <c r="BE22" s="1">
        <v>0.0</v>
      </c>
      <c r="BF22" s="1">
        <v>2.501041905782E12</v>
      </c>
      <c r="BG22" s="1">
        <v>1.820768327732E12</v>
      </c>
      <c r="BH22" s="1">
        <v>1.568348035768E12</v>
      </c>
      <c r="BI22" s="1">
        <v>0.0</v>
      </c>
      <c r="BJ22" s="1">
        <v>2.15250684791E11</v>
      </c>
      <c r="BK22" s="1">
        <v>1.1022065858E10</v>
      </c>
      <c r="BL22" s="1">
        <v>7.385696355E9</v>
      </c>
      <c r="BM22" s="1">
        <v>7.28792095E8</v>
      </c>
      <c r="BN22" s="1">
        <v>9.682537999E9</v>
      </c>
      <c r="BO22" s="1">
        <v>1.323094719497E12</v>
      </c>
      <c r="BP22" s="1">
        <v>1.183539173E9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2.52420291964E11</v>
      </c>
      <c r="BY22" s="1">
        <v>1.59300556281E11</v>
      </c>
      <c r="BZ22" s="1">
        <v>0.0</v>
      </c>
      <c r="CA22" s="1">
        <v>6.4586322712E10</v>
      </c>
      <c r="CB22" s="1">
        <v>2.8533412971E10</v>
      </c>
      <c r="CC22" s="1">
        <v>0.0</v>
      </c>
      <c r="CD22" s="1">
        <v>0.0</v>
      </c>
      <c r="CE22" s="1">
        <v>6.8027357805E11</v>
      </c>
      <c r="CF22" s="1">
        <v>6.6E11</v>
      </c>
      <c r="CG22" s="1">
        <v>2.27169914E9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1.800187891E10</v>
      </c>
      <c r="CO22" s="1">
        <v>0.0</v>
      </c>
      <c r="CP22" s="1">
        <v>0.0</v>
      </c>
      <c r="CQ22" s="1">
        <v>0.0</v>
      </c>
      <c r="CR22" s="1">
        <v>2.501041905782E12</v>
      </c>
      <c r="CS22" s="73">
        <v>42880.40347222222</v>
      </c>
      <c r="CT22" s="73">
        <v>40179.0</v>
      </c>
      <c r="CU22" s="73">
        <v>40268.0</v>
      </c>
      <c r="CV22" s="1">
        <v>12.0</v>
      </c>
      <c r="CW22" s="1" t="s">
        <v>292</v>
      </c>
      <c r="CY22" s="1">
        <v>0.0</v>
      </c>
      <c r="CZ22" s="1">
        <v>0.0</v>
      </c>
      <c r="DA22" s="1">
        <v>2.0</v>
      </c>
      <c r="DB22" s="1" t="b">
        <v>0</v>
      </c>
      <c r="DC22" s="1" t="b">
        <v>1</v>
      </c>
    </row>
    <row r="23" ht="12.75" customHeight="1">
      <c r="A23" s="1" t="s">
        <v>40</v>
      </c>
      <c r="B23" s="1">
        <v>2009.0</v>
      </c>
      <c r="C23" s="1">
        <v>5.0</v>
      </c>
      <c r="D23" s="4">
        <v>1.813014979852E12</v>
      </c>
      <c r="E23" s="4">
        <v>5.1854577961E11</v>
      </c>
      <c r="F23" s="1">
        <v>1.571544541178E12</v>
      </c>
      <c r="G23" s="1">
        <v>2.7886801466E10</v>
      </c>
      <c r="H23" s="1">
        <v>2.7886801466E10</v>
      </c>
      <c r="I23" s="1">
        <v>0.0</v>
      </c>
      <c r="J23" s="1">
        <v>1.2972682945E12</v>
      </c>
      <c r="K23" s="1">
        <v>1.316537857391E12</v>
      </c>
      <c r="L23" s="1">
        <v>-1.9269562891E10</v>
      </c>
      <c r="M23" s="1">
        <v>2.41209515484E11</v>
      </c>
      <c r="N23" s="1">
        <v>2.17302759184E11</v>
      </c>
      <c r="O23" s="1">
        <v>0.0</v>
      </c>
      <c r="P23" s="1">
        <v>0.0</v>
      </c>
      <c r="Q23" s="1">
        <v>0.0</v>
      </c>
      <c r="R23" s="1">
        <v>2.8954201772E10</v>
      </c>
      <c r="S23" s="1">
        <v>-5.047445472E9</v>
      </c>
      <c r="T23" s="1">
        <v>0.0</v>
      </c>
      <c r="U23" s="1">
        <v>0.0</v>
      </c>
      <c r="V23" s="1">
        <v>0.0</v>
      </c>
      <c r="W23" s="1">
        <v>5.179929728E9</v>
      </c>
      <c r="X23" s="1">
        <v>1.547557114E9</v>
      </c>
      <c r="Y23" s="1">
        <v>0.0</v>
      </c>
      <c r="Z23" s="1">
        <v>0.0</v>
      </c>
      <c r="AA23" s="1">
        <v>0.0</v>
      </c>
      <c r="AB23" s="1">
        <v>0.0</v>
      </c>
      <c r="AC23" s="1">
        <v>3.632372614E9</v>
      </c>
      <c r="AD23" s="1">
        <v>0.0</v>
      </c>
      <c r="AE23" s="1">
        <v>0.0</v>
      </c>
      <c r="AF23" s="1">
        <v>0.0</v>
      </c>
      <c r="AG23" s="1">
        <v>2.41470438674E11</v>
      </c>
      <c r="AH23" s="1">
        <v>8.168106135E9</v>
      </c>
      <c r="AI23" s="1">
        <v>8.156282148E9</v>
      </c>
      <c r="AJ23" s="1">
        <v>2.6611918463E10</v>
      </c>
      <c r="AK23" s="1">
        <v>-1.8455636315E10</v>
      </c>
      <c r="AL23" s="1">
        <v>0.0</v>
      </c>
      <c r="AM23" s="1">
        <v>0.0</v>
      </c>
      <c r="AN23" s="1">
        <v>0.0</v>
      </c>
      <c r="AO23" s="1">
        <v>1.1823987E7</v>
      </c>
      <c r="AP23" s="1">
        <v>5.605785E7</v>
      </c>
      <c r="AQ23" s="1">
        <v>-4.4233863E7</v>
      </c>
      <c r="AR23" s="1">
        <v>0.0</v>
      </c>
      <c r="AS23" s="1">
        <v>0.0</v>
      </c>
      <c r="AT23" s="1">
        <v>0.0</v>
      </c>
      <c r="AU23" s="1">
        <v>0.0</v>
      </c>
      <c r="AV23" s="1">
        <v>2.26838120138E11</v>
      </c>
      <c r="AW23" s="1">
        <v>0.0</v>
      </c>
      <c r="AX23" s="1">
        <v>2.575602E10</v>
      </c>
      <c r="AY23" s="1">
        <v>2.17123008331E11</v>
      </c>
      <c r="AZ23" s="1">
        <v>-1.6040908193E10</v>
      </c>
      <c r="BA23" s="1">
        <v>6.464212401E9</v>
      </c>
      <c r="BB23" s="1">
        <v>3.74095581E8</v>
      </c>
      <c r="BC23" s="1">
        <v>0.0</v>
      </c>
      <c r="BD23" s="1">
        <v>6.09011682E9</v>
      </c>
      <c r="BE23" s="1">
        <v>0.0</v>
      </c>
      <c r="BF23" s="1">
        <v>1.813014979852E12</v>
      </c>
      <c r="BG23" s="1">
        <v>1.294333533432E12</v>
      </c>
      <c r="BH23" s="1">
        <v>1.117026344273E12</v>
      </c>
      <c r="BI23" s="1">
        <v>0.0</v>
      </c>
      <c r="BJ23" s="1">
        <v>2.68004447537E11</v>
      </c>
      <c r="BK23" s="1">
        <v>0.0</v>
      </c>
      <c r="BL23" s="1">
        <v>6.939066062E9</v>
      </c>
      <c r="BM23" s="1">
        <v>0.0</v>
      </c>
      <c r="BN23" s="1">
        <v>8.42082830674E11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1.69067159E8</v>
      </c>
      <c r="BU23" s="1">
        <v>0.0</v>
      </c>
      <c r="BV23" s="1">
        <v>0.0</v>
      </c>
      <c r="BW23" s="1">
        <v>1.69067159E8</v>
      </c>
      <c r="BX23" s="1">
        <v>1.77138122E11</v>
      </c>
      <c r="BY23" s="1">
        <v>9.9978009065E10</v>
      </c>
      <c r="BZ23" s="1">
        <v>0.0</v>
      </c>
      <c r="CA23" s="1">
        <v>5.8167600409E10</v>
      </c>
      <c r="CB23" s="1">
        <v>1.8992512526E10</v>
      </c>
      <c r="CC23" s="1">
        <v>0.0</v>
      </c>
      <c r="CD23" s="1">
        <v>0.0</v>
      </c>
      <c r="CE23" s="1">
        <v>5.1868144642E11</v>
      </c>
      <c r="CF23" s="1">
        <v>5.0E11</v>
      </c>
      <c r="CG23" s="1">
        <v>0.0</v>
      </c>
      <c r="CH23" s="1">
        <v>0.0</v>
      </c>
      <c r="CI23" s="1">
        <v>0.0</v>
      </c>
      <c r="CJ23" s="1">
        <v>-8.69826504E8</v>
      </c>
      <c r="CK23" s="1">
        <v>1.5834600085E10</v>
      </c>
      <c r="CL23" s="1">
        <v>0.0</v>
      </c>
      <c r="CM23" s="1">
        <v>0.0</v>
      </c>
      <c r="CN23" s="1">
        <v>0.0</v>
      </c>
      <c r="CO23" s="1">
        <v>1.3566681E8</v>
      </c>
      <c r="CP23" s="1">
        <v>1.3566681E8</v>
      </c>
      <c r="CQ23" s="1">
        <v>0.0</v>
      </c>
      <c r="CR23" s="1">
        <v>1.813014979852E12</v>
      </c>
      <c r="CS23" s="73">
        <v>40763.595138888886</v>
      </c>
      <c r="CT23" s="73">
        <v>39814.0</v>
      </c>
      <c r="CU23" s="73">
        <v>40178.0</v>
      </c>
      <c r="CV23" s="1">
        <v>12.0</v>
      </c>
      <c r="CW23" s="1" t="s">
        <v>292</v>
      </c>
      <c r="CY23" s="1">
        <v>0.0</v>
      </c>
      <c r="DA23" s="1">
        <v>1.0</v>
      </c>
      <c r="DB23" s="1" t="b">
        <v>0</v>
      </c>
      <c r="DC23" s="1" t="b">
        <v>1</v>
      </c>
    </row>
    <row r="24" ht="12.75" customHeight="1">
      <c r="A24" s="1" t="s">
        <v>40</v>
      </c>
      <c r="B24" s="1">
        <v>2008.0</v>
      </c>
      <c r="C24" s="1">
        <v>5.0</v>
      </c>
      <c r="D24" s="4">
        <v>1.746106725477E12</v>
      </c>
      <c r="E24" s="4">
        <v>4.42359255415E11</v>
      </c>
      <c r="F24" s="1">
        <v>1.449850583653E12</v>
      </c>
      <c r="G24" s="1">
        <v>2.4866425912E10</v>
      </c>
      <c r="H24" s="1">
        <v>2.4866425912E10</v>
      </c>
      <c r="I24" s="1">
        <v>0.0</v>
      </c>
      <c r="J24" s="1">
        <v>9.67173080867E11</v>
      </c>
      <c r="K24" s="1">
        <v>1.027303814311E12</v>
      </c>
      <c r="L24" s="1">
        <v>-6.0130733444E10</v>
      </c>
      <c r="M24" s="1">
        <v>4.47369514866E11</v>
      </c>
      <c r="N24" s="1">
        <v>1.51161093723E11</v>
      </c>
      <c r="O24" s="1">
        <v>0.0</v>
      </c>
      <c r="P24" s="1">
        <v>0.0</v>
      </c>
      <c r="Q24" s="1">
        <v>0.0</v>
      </c>
      <c r="R24" s="1">
        <v>3.05996677389E11</v>
      </c>
      <c r="S24" s="1">
        <v>-9.788256246E9</v>
      </c>
      <c r="T24" s="1">
        <v>0.0</v>
      </c>
      <c r="U24" s="1">
        <v>0.0</v>
      </c>
      <c r="V24" s="1">
        <v>0.0</v>
      </c>
      <c r="W24" s="1">
        <v>1.0441562008E10</v>
      </c>
      <c r="X24" s="1">
        <v>5.49329626E8</v>
      </c>
      <c r="Y24" s="1">
        <v>0.0</v>
      </c>
      <c r="Z24" s="1">
        <v>0.0</v>
      </c>
      <c r="AA24" s="1">
        <v>9.892232382E9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2.96256141824E11</v>
      </c>
      <c r="AH24" s="1">
        <v>6.275566361E9</v>
      </c>
      <c r="AI24" s="1">
        <v>6.245103142E9</v>
      </c>
      <c r="AJ24" s="1">
        <v>1.9605566491E10</v>
      </c>
      <c r="AK24" s="1">
        <v>-1.3360463349E10</v>
      </c>
      <c r="AL24" s="1">
        <v>0.0</v>
      </c>
      <c r="AM24" s="1">
        <v>0.0</v>
      </c>
      <c r="AN24" s="1">
        <v>0.0</v>
      </c>
      <c r="AO24" s="1">
        <v>3.0463219E7</v>
      </c>
      <c r="AP24" s="1">
        <v>5.605785E7</v>
      </c>
      <c r="AQ24" s="1">
        <v>-2.5594631E7</v>
      </c>
      <c r="AR24" s="1">
        <v>0.0</v>
      </c>
      <c r="AS24" s="1">
        <v>0.0</v>
      </c>
      <c r="AT24" s="1">
        <v>0.0</v>
      </c>
      <c r="AU24" s="1">
        <v>0.0</v>
      </c>
      <c r="AV24" s="1">
        <v>2.83133660763E11</v>
      </c>
      <c r="AW24" s="1">
        <v>0.0</v>
      </c>
      <c r="AX24" s="1">
        <v>2.660058E10</v>
      </c>
      <c r="AY24" s="1">
        <v>2.7536939204E11</v>
      </c>
      <c r="AZ24" s="1">
        <v>-1.8836311277E10</v>
      </c>
      <c r="BA24" s="1">
        <v>6.8469147E9</v>
      </c>
      <c r="BB24" s="1">
        <v>4.0669338E8</v>
      </c>
      <c r="BC24" s="1">
        <v>0.0</v>
      </c>
      <c r="BD24" s="1">
        <v>6.44022132E9</v>
      </c>
      <c r="BE24" s="1">
        <v>0.0</v>
      </c>
      <c r="BF24" s="1">
        <v>1.746106725477E12</v>
      </c>
      <c r="BG24" s="1">
        <v>1.302666587299E12</v>
      </c>
      <c r="BH24" s="1">
        <v>1.143659232093E12</v>
      </c>
      <c r="BI24" s="1">
        <v>0.0</v>
      </c>
      <c r="BJ24" s="1">
        <v>1.26686717218E11</v>
      </c>
      <c r="BK24" s="1">
        <v>0.0</v>
      </c>
      <c r="BL24" s="1">
        <v>5.267939163E9</v>
      </c>
      <c r="BM24" s="1">
        <v>0.0</v>
      </c>
      <c r="BN24" s="1">
        <v>1.011704575712E12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1.95086574E8</v>
      </c>
      <c r="BU24" s="1">
        <v>0.0</v>
      </c>
      <c r="BV24" s="1">
        <v>0.0</v>
      </c>
      <c r="BW24" s="1">
        <v>1.95086574E8</v>
      </c>
      <c r="BX24" s="1">
        <v>1.58812268632E11</v>
      </c>
      <c r="BY24" s="1">
        <v>8.5370373315E10</v>
      </c>
      <c r="BZ24" s="1">
        <v>0.0</v>
      </c>
      <c r="CA24" s="1">
        <v>6.3488924169E10</v>
      </c>
      <c r="CB24" s="1">
        <v>9.952971148E9</v>
      </c>
      <c r="CC24" s="1">
        <v>0.0</v>
      </c>
      <c r="CD24" s="1">
        <v>0.0</v>
      </c>
      <c r="CE24" s="1">
        <v>4.43440138178E11</v>
      </c>
      <c r="CF24" s="1">
        <v>5.0E11</v>
      </c>
      <c r="CG24" s="1">
        <v>0.0</v>
      </c>
      <c r="CH24" s="1">
        <v>0.0</v>
      </c>
      <c r="CI24" s="1">
        <v>0.0</v>
      </c>
      <c r="CJ24" s="1">
        <v>0.0</v>
      </c>
      <c r="CK24" s="1">
        <v>1.531545423E10</v>
      </c>
      <c r="CL24" s="1">
        <v>0.0</v>
      </c>
      <c r="CM24" s="1">
        <v>0.0</v>
      </c>
      <c r="CN24" s="1">
        <v>-7.6277631914E10</v>
      </c>
      <c r="CO24" s="1">
        <v>1.080882763E9</v>
      </c>
      <c r="CP24" s="1">
        <v>1.080882763E9</v>
      </c>
      <c r="CQ24" s="1">
        <v>0.0</v>
      </c>
      <c r="CR24" s="1">
        <v>1.746106725477E12</v>
      </c>
      <c r="CS24" s="73">
        <v>40763.611805555556</v>
      </c>
      <c r="CT24" s="73">
        <v>39448.0</v>
      </c>
      <c r="CU24" s="73">
        <v>39813.0</v>
      </c>
      <c r="CV24" s="1">
        <v>12.0</v>
      </c>
      <c r="CW24" s="1" t="s">
        <v>293</v>
      </c>
      <c r="CY24" s="1">
        <v>0.0</v>
      </c>
      <c r="DA24" s="1">
        <v>1.0</v>
      </c>
      <c r="DB24" s="1" t="b">
        <v>0</v>
      </c>
      <c r="DC24" s="1" t="b">
        <v>1</v>
      </c>
    </row>
    <row r="25" ht="12.75" customHeight="1">
      <c r="A25" s="1" t="s">
        <v>40</v>
      </c>
      <c r="B25" s="1">
        <v>2007.0</v>
      </c>
      <c r="C25" s="1">
        <v>5.0</v>
      </c>
      <c r="D25" s="4">
        <v>7.200200813E11</v>
      </c>
      <c r="E25" s="4">
        <v>5.20150331329E11</v>
      </c>
      <c r="F25" s="1">
        <v>5.02687880193E11</v>
      </c>
      <c r="G25" s="1">
        <v>2.6317104433E10</v>
      </c>
      <c r="H25" s="1">
        <v>2.6317104433E10</v>
      </c>
      <c r="I25" s="1">
        <v>0.0</v>
      </c>
      <c r="J25" s="1">
        <v>3.86220202616E11</v>
      </c>
      <c r="K25" s="1">
        <v>3.91369856714E11</v>
      </c>
      <c r="L25" s="1">
        <v>-5.149654098E9</v>
      </c>
      <c r="M25" s="1">
        <v>8.5633527448E10</v>
      </c>
      <c r="N25" s="1">
        <v>8.1938354318E10</v>
      </c>
      <c r="O25" s="1">
        <v>0.0</v>
      </c>
      <c r="P25" s="1">
        <v>0.0</v>
      </c>
      <c r="Q25" s="1">
        <v>0.0</v>
      </c>
      <c r="R25" s="1">
        <v>1.1345038766E10</v>
      </c>
      <c r="S25" s="1">
        <v>-7.649865636E9</v>
      </c>
      <c r="T25" s="1">
        <v>0.0</v>
      </c>
      <c r="U25" s="1">
        <v>0.0</v>
      </c>
      <c r="V25" s="1">
        <v>0.0</v>
      </c>
      <c r="W25" s="1">
        <v>4.517045696E9</v>
      </c>
      <c r="X25" s="1">
        <v>2.73329627E8</v>
      </c>
      <c r="Y25" s="1">
        <v>0.0</v>
      </c>
      <c r="Z25" s="1">
        <v>0.0</v>
      </c>
      <c r="AA25" s="1">
        <v>0.0</v>
      </c>
      <c r="AB25" s="1">
        <v>0.0</v>
      </c>
      <c r="AC25" s="1">
        <v>4.243716069E9</v>
      </c>
      <c r="AD25" s="1">
        <v>0.0</v>
      </c>
      <c r="AE25" s="1">
        <v>0.0</v>
      </c>
      <c r="AF25" s="1">
        <v>0.0</v>
      </c>
      <c r="AG25" s="1">
        <v>2.17332201107E11</v>
      </c>
      <c r="AH25" s="1">
        <v>5.458670807E9</v>
      </c>
      <c r="AI25" s="1">
        <v>5.409708499E9</v>
      </c>
      <c r="AJ25" s="1">
        <v>1.5324161588E10</v>
      </c>
      <c r="AK25" s="1">
        <v>-9.914453089E9</v>
      </c>
      <c r="AL25" s="1">
        <v>0.0</v>
      </c>
      <c r="AM25" s="1">
        <v>0.0</v>
      </c>
      <c r="AN25" s="1">
        <v>0.0</v>
      </c>
      <c r="AO25" s="1">
        <v>4.8962308E7</v>
      </c>
      <c r="AP25" s="1">
        <v>5.605785E7</v>
      </c>
      <c r="AQ25" s="1">
        <v>-7095542.0</v>
      </c>
      <c r="AR25" s="1">
        <v>0.0</v>
      </c>
      <c r="AS25" s="1">
        <v>0.0</v>
      </c>
      <c r="AT25" s="1">
        <v>0.0</v>
      </c>
      <c r="AU25" s="1">
        <v>0.0</v>
      </c>
      <c r="AV25" s="1">
        <v>2.058735303E11</v>
      </c>
      <c r="AW25" s="1">
        <v>0.0</v>
      </c>
      <c r="AX25" s="1">
        <v>0.0</v>
      </c>
      <c r="AY25" s="1">
        <v>2.058735303E11</v>
      </c>
      <c r="AZ25" s="1">
        <v>0.0</v>
      </c>
      <c r="BA25" s="1">
        <v>6.0E9</v>
      </c>
      <c r="BB25" s="1">
        <v>0.0</v>
      </c>
      <c r="BC25" s="1">
        <v>0.0</v>
      </c>
      <c r="BD25" s="1">
        <v>6.0E9</v>
      </c>
      <c r="BE25" s="1">
        <v>0.0</v>
      </c>
      <c r="BF25" s="1">
        <v>7.200200813E11</v>
      </c>
      <c r="BG25" s="1">
        <v>1.99665519971E11</v>
      </c>
      <c r="BH25" s="1">
        <v>1.06210092302E11</v>
      </c>
      <c r="BI25" s="1">
        <v>0.0</v>
      </c>
      <c r="BJ25" s="1">
        <v>7.468954449E10</v>
      </c>
      <c r="BK25" s="1">
        <v>0.0</v>
      </c>
      <c r="BL25" s="1">
        <v>3.090718226E9</v>
      </c>
      <c r="BM25" s="1">
        <v>0.0</v>
      </c>
      <c r="BN25" s="1">
        <v>2.8429829586E10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1.61424E8</v>
      </c>
      <c r="BU25" s="1">
        <v>0.0</v>
      </c>
      <c r="BV25" s="1">
        <v>0.0</v>
      </c>
      <c r="BW25" s="1">
        <v>1.61424E8</v>
      </c>
      <c r="BX25" s="1">
        <v>9.3294003669E10</v>
      </c>
      <c r="BY25" s="1">
        <v>0.0</v>
      </c>
      <c r="BZ25" s="1">
        <v>6.0942840158E10</v>
      </c>
      <c r="CA25" s="1">
        <v>2.6962935511E10</v>
      </c>
      <c r="CB25" s="1">
        <v>5.388228E9</v>
      </c>
      <c r="CC25" s="1">
        <v>0.0</v>
      </c>
      <c r="CD25" s="1">
        <v>0.0</v>
      </c>
      <c r="CE25" s="1">
        <v>5.20354561329E11</v>
      </c>
      <c r="CF25" s="1">
        <v>5.0E11</v>
      </c>
      <c r="CG25" s="1">
        <v>0.0</v>
      </c>
      <c r="CH25" s="1">
        <v>0.0</v>
      </c>
      <c r="CI25" s="1">
        <v>0.0</v>
      </c>
      <c r="CJ25" s="1">
        <v>0.0</v>
      </c>
      <c r="CK25" s="1">
        <v>1.660248163E10</v>
      </c>
      <c r="CL25" s="1">
        <v>0.0</v>
      </c>
      <c r="CM25" s="1">
        <v>0.0</v>
      </c>
      <c r="CN25" s="1">
        <v>0.0</v>
      </c>
      <c r="CO25" s="1">
        <v>2.0423E8</v>
      </c>
      <c r="CP25" s="1">
        <v>2.0423E8</v>
      </c>
      <c r="CQ25" s="1">
        <v>0.0</v>
      </c>
      <c r="CR25" s="1">
        <v>7.200200813E11</v>
      </c>
      <c r="CS25" s="73">
        <v>40763.623611111114</v>
      </c>
      <c r="CT25" s="73">
        <v>39083.0</v>
      </c>
      <c r="CU25" s="73">
        <v>39447.0</v>
      </c>
      <c r="CV25" s="1">
        <v>12.0</v>
      </c>
      <c r="CW25" s="1" t="s">
        <v>294</v>
      </c>
      <c r="CY25" s="1">
        <v>0.0</v>
      </c>
      <c r="CZ25" s="1">
        <v>0.0</v>
      </c>
      <c r="DA25" s="1">
        <v>2.0</v>
      </c>
      <c r="DB25" s="1" t="b">
        <v>0</v>
      </c>
      <c r="DC25" s="1" t="b">
        <v>1</v>
      </c>
    </row>
    <row r="26" ht="12.75" customHeight="1">
      <c r="A26" s="1" t="s">
        <v>40</v>
      </c>
      <c r="B26" s="1">
        <v>2006.0</v>
      </c>
      <c r="C26" s="1">
        <v>5.0</v>
      </c>
      <c r="D26" s="4">
        <v>3.16980467E11</v>
      </c>
      <c r="E26" s="4">
        <v>2.10350192E11</v>
      </c>
      <c r="F26" s="1">
        <v>2.61160501E11</v>
      </c>
      <c r="G26" s="1">
        <v>1.605962E10</v>
      </c>
      <c r="H26" s="1">
        <v>1.605962E10</v>
      </c>
      <c r="I26" s="1">
        <v>0.0</v>
      </c>
      <c r="J26" s="1">
        <v>2.14809753E11</v>
      </c>
      <c r="K26" s="1">
        <v>2.15047837E11</v>
      </c>
      <c r="L26" s="1">
        <v>-2.38084E8</v>
      </c>
      <c r="M26" s="1">
        <v>2.8639291E10</v>
      </c>
      <c r="N26" s="1">
        <v>3.1299369E10</v>
      </c>
      <c r="O26" s="1">
        <v>0.0</v>
      </c>
      <c r="P26" s="1">
        <v>0.0</v>
      </c>
      <c r="Q26" s="1">
        <v>0.0</v>
      </c>
      <c r="R26" s="1">
        <v>2.499652E9</v>
      </c>
      <c r="S26" s="1">
        <v>-5.15973E9</v>
      </c>
      <c r="T26" s="1">
        <v>0.0</v>
      </c>
      <c r="U26" s="1">
        <v>0.0</v>
      </c>
      <c r="V26" s="1">
        <v>0.0</v>
      </c>
      <c r="W26" s="1">
        <v>1.651837E9</v>
      </c>
      <c r="X26" s="1">
        <v>2.79565E8</v>
      </c>
      <c r="Y26" s="1">
        <v>0.0</v>
      </c>
      <c r="Z26" s="1">
        <v>0.0</v>
      </c>
      <c r="AA26" s="1">
        <v>0.0</v>
      </c>
      <c r="AB26" s="1">
        <v>0.0</v>
      </c>
      <c r="AC26" s="1">
        <v>1.372272E9</v>
      </c>
      <c r="AD26" s="1">
        <v>0.0</v>
      </c>
      <c r="AE26" s="1">
        <v>0.0</v>
      </c>
      <c r="AF26" s="1">
        <v>0.0</v>
      </c>
      <c r="AG26" s="1">
        <v>5.5819966E10</v>
      </c>
      <c r="AH26" s="1">
        <v>2.389966E9</v>
      </c>
      <c r="AI26" s="1">
        <v>2.389966E9</v>
      </c>
      <c r="AJ26" s="1">
        <v>7.077409E9</v>
      </c>
      <c r="AK26" s="1">
        <v>-4.687443E9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4.343E10</v>
      </c>
      <c r="AW26" s="1">
        <v>0.0</v>
      </c>
      <c r="AX26" s="1">
        <v>0.0</v>
      </c>
      <c r="AY26" s="1">
        <v>4.343E10</v>
      </c>
      <c r="AZ26" s="1">
        <v>0.0</v>
      </c>
      <c r="BA26" s="1">
        <v>1.0E10</v>
      </c>
      <c r="BB26" s="1">
        <v>0.0</v>
      </c>
      <c r="BC26" s="1">
        <v>0.0</v>
      </c>
      <c r="BD26" s="1">
        <v>1.0E10</v>
      </c>
      <c r="BE26" s="1">
        <v>0.0</v>
      </c>
      <c r="BF26" s="1">
        <v>3.16980467E11</v>
      </c>
      <c r="BG26" s="1">
        <v>1.06630275E11</v>
      </c>
      <c r="BH26" s="1">
        <v>6.7005486E10</v>
      </c>
      <c r="BI26" s="1">
        <v>4.0E10</v>
      </c>
      <c r="BJ26" s="1">
        <v>2.1905783E10</v>
      </c>
      <c r="BK26" s="1">
        <v>0.0</v>
      </c>
      <c r="BL26" s="1">
        <v>3.648284E9</v>
      </c>
      <c r="BM26" s="1">
        <v>0.0</v>
      </c>
      <c r="BN26" s="1">
        <v>0.0</v>
      </c>
      <c r="BO26" s="1">
        <v>1.451419E9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3.9624789E10</v>
      </c>
      <c r="BY26" s="1">
        <v>2.5714504E10</v>
      </c>
      <c r="BZ26" s="1">
        <v>0.0</v>
      </c>
      <c r="CA26" s="1">
        <v>9.352105E9</v>
      </c>
      <c r="CB26" s="1">
        <v>4.55818E9</v>
      </c>
      <c r="CC26" s="1">
        <v>0.0</v>
      </c>
      <c r="CD26" s="1">
        <v>0.0</v>
      </c>
      <c r="CE26" s="1">
        <v>2.10350192E11</v>
      </c>
      <c r="CF26" s="1">
        <v>2.0E11</v>
      </c>
      <c r="CG26" s="1">
        <v>0.0</v>
      </c>
      <c r="CH26" s="1">
        <v>0.0</v>
      </c>
      <c r="CI26" s="1">
        <v>0.0</v>
      </c>
      <c r="CJ26" s="1">
        <v>0.0</v>
      </c>
      <c r="CK26" s="1">
        <v>7.73847E8</v>
      </c>
      <c r="CL26" s="1">
        <v>0.0</v>
      </c>
      <c r="CM26" s="1">
        <v>0.0</v>
      </c>
      <c r="CN26" s="1">
        <v>9.576345E9</v>
      </c>
      <c r="CO26" s="1">
        <v>0.0</v>
      </c>
      <c r="CP26" s="1">
        <v>0.0</v>
      </c>
      <c r="CQ26" s="1">
        <v>0.0</v>
      </c>
      <c r="CR26" s="1">
        <v>3.16980467E11</v>
      </c>
      <c r="CS26" s="73">
        <v>42942.71875</v>
      </c>
      <c r="CT26" s="73">
        <v>38718.0</v>
      </c>
      <c r="CU26" s="73">
        <v>39082.0</v>
      </c>
      <c r="CV26" s="1">
        <v>12.0</v>
      </c>
      <c r="CW26" s="1" t="s">
        <v>295</v>
      </c>
      <c r="CY26" s="1">
        <v>0.0</v>
      </c>
      <c r="CZ26" s="1">
        <v>0.0</v>
      </c>
      <c r="DA26" s="1">
        <v>2.0</v>
      </c>
      <c r="DB26" s="1" t="b">
        <v>0</v>
      </c>
      <c r="DC26" s="1" t="b">
        <v>1</v>
      </c>
    </row>
    <row r="27" ht="12.75" customHeight="1">
      <c r="A27" s="1" t="s">
        <v>40</v>
      </c>
      <c r="B27" s="1">
        <v>2005.0</v>
      </c>
      <c r="C27" s="1">
        <v>5.0</v>
      </c>
      <c r="D27" s="4">
        <v>1.14528742E11</v>
      </c>
      <c r="E27" s="4">
        <v>7.1352664E10</v>
      </c>
      <c r="F27" s="1">
        <v>9.0431653E10</v>
      </c>
      <c r="G27" s="1">
        <v>7.1463E9</v>
      </c>
      <c r="H27" s="1">
        <v>7.1463E9</v>
      </c>
      <c r="I27" s="1">
        <v>0.0</v>
      </c>
      <c r="J27" s="1">
        <v>6.9990572E10</v>
      </c>
      <c r="K27" s="1">
        <v>6.9990572E10</v>
      </c>
      <c r="L27" s="1">
        <v>0.0</v>
      </c>
      <c r="M27" s="1">
        <v>1.2635304E10</v>
      </c>
      <c r="N27" s="1">
        <v>1.3318215E10</v>
      </c>
      <c r="O27" s="1">
        <v>0.0</v>
      </c>
      <c r="P27" s="1">
        <v>0.0</v>
      </c>
      <c r="Q27" s="1">
        <v>0.0</v>
      </c>
      <c r="R27" s="1">
        <v>1.06505E8</v>
      </c>
      <c r="S27" s="1">
        <v>-7.89416E8</v>
      </c>
      <c r="T27" s="1">
        <v>0.0</v>
      </c>
      <c r="U27" s="1">
        <v>0.0</v>
      </c>
      <c r="V27" s="1">
        <v>0.0</v>
      </c>
      <c r="W27" s="1">
        <v>6.59477E8</v>
      </c>
      <c r="X27" s="1">
        <v>6.14423E8</v>
      </c>
      <c r="Y27" s="1">
        <v>0.0</v>
      </c>
      <c r="Z27" s="1">
        <v>0.0</v>
      </c>
      <c r="AA27" s="1">
        <v>0.0</v>
      </c>
      <c r="AB27" s="1">
        <v>0.0</v>
      </c>
      <c r="AC27" s="1">
        <v>4.5054E7</v>
      </c>
      <c r="AD27" s="1">
        <v>0.0</v>
      </c>
      <c r="AE27" s="1">
        <v>0.0</v>
      </c>
      <c r="AF27" s="1">
        <v>0.0</v>
      </c>
      <c r="AG27" s="1">
        <v>2.4097089E10</v>
      </c>
      <c r="AH27" s="1">
        <v>8.23339E8</v>
      </c>
      <c r="AI27" s="1">
        <v>8.23339E8</v>
      </c>
      <c r="AJ27" s="1">
        <v>2.534592E9</v>
      </c>
      <c r="AK27" s="1">
        <v>-1.711253E9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1.9305E10</v>
      </c>
      <c r="AW27" s="1">
        <v>0.0</v>
      </c>
      <c r="AX27" s="1">
        <v>0.0</v>
      </c>
      <c r="AY27" s="1">
        <v>1.9305E10</v>
      </c>
      <c r="AZ27" s="1">
        <v>0.0</v>
      </c>
      <c r="BA27" s="1">
        <v>3.96875E9</v>
      </c>
      <c r="BB27" s="1">
        <v>0.0</v>
      </c>
      <c r="BC27" s="1">
        <v>0.0</v>
      </c>
      <c r="BD27" s="1">
        <v>3.96875E9</v>
      </c>
      <c r="BE27" s="1">
        <v>0.0</v>
      </c>
      <c r="BF27" s="1">
        <v>1.14528742E11</v>
      </c>
      <c r="BG27" s="1">
        <v>4.3176078E10</v>
      </c>
      <c r="BH27" s="1">
        <v>9.083797E9</v>
      </c>
      <c r="BI27" s="1">
        <v>0.0</v>
      </c>
      <c r="BJ27" s="1">
        <v>6.825632E9</v>
      </c>
      <c r="BK27" s="1">
        <v>0.0</v>
      </c>
      <c r="BL27" s="1">
        <v>6.24763E8</v>
      </c>
      <c r="BM27" s="1">
        <v>0.0</v>
      </c>
      <c r="BN27" s="1">
        <v>0.0</v>
      </c>
      <c r="BO27" s="1">
        <v>1.633402E9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3.4092281E10</v>
      </c>
      <c r="BY27" s="1">
        <v>2.7938759E10</v>
      </c>
      <c r="BZ27" s="1">
        <v>0.0</v>
      </c>
      <c r="CA27" s="1">
        <v>3.091501E9</v>
      </c>
      <c r="CB27" s="1">
        <v>3.062021E9</v>
      </c>
      <c r="CC27" s="1">
        <v>0.0</v>
      </c>
      <c r="CD27" s="1">
        <v>0.0</v>
      </c>
      <c r="CE27" s="1">
        <v>7.1352664E10</v>
      </c>
      <c r="CF27" s="1">
        <v>7.1586E10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-2.33336E8</v>
      </c>
      <c r="CO27" s="1">
        <v>0.0</v>
      </c>
      <c r="CP27" s="1">
        <v>0.0</v>
      </c>
      <c r="CQ27" s="1">
        <v>0.0</v>
      </c>
      <c r="CR27" s="1">
        <v>1.14528742E11</v>
      </c>
      <c r="CS27" s="73">
        <v>42942.71944444445</v>
      </c>
      <c r="CT27" s="73">
        <v>38353.0</v>
      </c>
      <c r="CU27" s="73">
        <v>38717.0</v>
      </c>
      <c r="CV27" s="1">
        <v>12.0</v>
      </c>
      <c r="CW27" s="1" t="s">
        <v>295</v>
      </c>
      <c r="CY27" s="1">
        <v>0.0</v>
      </c>
      <c r="DA27" s="1">
        <v>1.0</v>
      </c>
      <c r="DB27" s="1" t="b">
        <v>0</v>
      </c>
      <c r="DC27" s="1" t="b">
        <v>1</v>
      </c>
    </row>
    <row r="28" ht="12.75" customHeight="1">
      <c r="A28" s="1" t="s">
        <v>42</v>
      </c>
      <c r="B28" s="1">
        <v>2017.0</v>
      </c>
      <c r="C28" s="1">
        <v>5.0</v>
      </c>
      <c r="D28" s="4">
        <v>1.662027767755E12</v>
      </c>
      <c r="E28" s="4">
        <v>6.45877761796E11</v>
      </c>
      <c r="F28" s="1">
        <v>1.336150174952E12</v>
      </c>
      <c r="G28" s="1">
        <v>9.6997579518E10</v>
      </c>
      <c r="H28" s="1">
        <v>9.1997579518E10</v>
      </c>
      <c r="I28" s="1">
        <v>5.0E9</v>
      </c>
      <c r="J28" s="1">
        <v>7.67925704807E11</v>
      </c>
      <c r="K28" s="1">
        <v>7.1678133711E10</v>
      </c>
      <c r="L28" s="1">
        <v>-9.752428904E9</v>
      </c>
      <c r="M28" s="1">
        <v>2.57337941866E11</v>
      </c>
      <c r="N28" s="1">
        <v>1.73835534316E11</v>
      </c>
      <c r="O28" s="1">
        <v>0.0</v>
      </c>
      <c r="P28" s="1">
        <v>0.0</v>
      </c>
      <c r="Q28" s="1">
        <v>0.0</v>
      </c>
      <c r="R28" s="1">
        <v>9.220249074E10</v>
      </c>
      <c r="S28" s="1">
        <v>-8.70008319E9</v>
      </c>
      <c r="T28" s="1">
        <v>4.8739582E8</v>
      </c>
      <c r="U28" s="1">
        <v>4.8739582E8</v>
      </c>
      <c r="V28" s="1">
        <v>0.0</v>
      </c>
      <c r="W28" s="1">
        <v>4.5786300773E10</v>
      </c>
      <c r="X28" s="1">
        <v>3.5037499688E10</v>
      </c>
      <c r="Y28" s="1">
        <v>0.0</v>
      </c>
      <c r="Z28" s="1">
        <v>4.807003279E9</v>
      </c>
      <c r="AA28" s="1">
        <v>5.941797806E9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3.25877592803E11</v>
      </c>
      <c r="AH28" s="1">
        <v>2.7600624219E10</v>
      </c>
      <c r="AI28" s="1">
        <v>1.7570499852E10</v>
      </c>
      <c r="AJ28" s="1">
        <v>3.890550226E10</v>
      </c>
      <c r="AK28" s="1">
        <v>-2.1335002408E10</v>
      </c>
      <c r="AL28" s="1">
        <v>0.0</v>
      </c>
      <c r="AM28" s="1">
        <v>0.0</v>
      </c>
      <c r="AN28" s="1">
        <v>0.0</v>
      </c>
      <c r="AO28" s="1">
        <v>1.0030124367E10</v>
      </c>
      <c r="AP28" s="1">
        <v>1.5914259277E10</v>
      </c>
      <c r="AQ28" s="1">
        <v>-5.88413491E9</v>
      </c>
      <c r="AR28" s="1">
        <v>0.0</v>
      </c>
      <c r="AS28" s="1">
        <v>0.0</v>
      </c>
      <c r="AT28" s="1">
        <v>0.0</v>
      </c>
      <c r="AU28" s="1">
        <v>0.0</v>
      </c>
      <c r="AV28" s="1">
        <v>2.720175E11</v>
      </c>
      <c r="AW28" s="1">
        <v>0.0</v>
      </c>
      <c r="AX28" s="1">
        <v>0.0</v>
      </c>
      <c r="AY28" s="1">
        <v>0.0</v>
      </c>
      <c r="AZ28" s="1">
        <v>-1.503E9</v>
      </c>
      <c r="BA28" s="1">
        <v>1.4259468584E10</v>
      </c>
      <c r="BB28" s="1">
        <v>7.275269791E9</v>
      </c>
      <c r="BC28" s="1">
        <v>4.542815807E9</v>
      </c>
      <c r="BD28" s="1">
        <v>0.0</v>
      </c>
      <c r="BE28" s="1">
        <v>2.441382986E9</v>
      </c>
      <c r="BF28" s="1">
        <v>1.662027767755E12</v>
      </c>
      <c r="BG28" s="1">
        <v>1.016150005959E12</v>
      </c>
      <c r="BH28" s="1">
        <v>1.013318894584E12</v>
      </c>
      <c r="BI28" s="1">
        <v>0.0</v>
      </c>
      <c r="BJ28" s="1">
        <v>1.12626659426E11</v>
      </c>
      <c r="BK28" s="1">
        <v>0.0</v>
      </c>
      <c r="BL28" s="1">
        <v>1.0807778583E10</v>
      </c>
      <c r="BM28" s="1">
        <v>1.9229749283E10</v>
      </c>
      <c r="BN28" s="1">
        <v>9.792314284E9</v>
      </c>
      <c r="BO28" s="1">
        <v>3.8843085321E10</v>
      </c>
      <c r="BP28" s="1">
        <v>0.0</v>
      </c>
      <c r="BQ28" s="1">
        <v>0.0</v>
      </c>
      <c r="BR28" s="1">
        <v>0.0</v>
      </c>
      <c r="BS28" s="1">
        <v>0.0</v>
      </c>
      <c r="BT28" s="1">
        <v>2.831111375E9</v>
      </c>
      <c r="BU28" s="1">
        <v>0.0</v>
      </c>
      <c r="BV28" s="1">
        <v>0.0</v>
      </c>
      <c r="BW28" s="1">
        <v>2.801111375E9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6.45877761796E11</v>
      </c>
      <c r="CF28" s="1">
        <v>6.0E11</v>
      </c>
      <c r="CG28" s="1">
        <v>-4.15994845E8</v>
      </c>
      <c r="CH28" s="1">
        <v>-5260000.0</v>
      </c>
      <c r="CI28" s="1">
        <v>0.0</v>
      </c>
      <c r="CJ28" s="1">
        <v>0.0</v>
      </c>
      <c r="CK28" s="1">
        <v>0.0</v>
      </c>
      <c r="CL28" s="1">
        <v>1.3907192238E10</v>
      </c>
      <c r="CM28" s="1">
        <v>1.2E9</v>
      </c>
      <c r="CN28" s="1">
        <v>3.1191824403E10</v>
      </c>
      <c r="CO28" s="1">
        <v>0.0</v>
      </c>
      <c r="CP28" s="1">
        <v>0.0</v>
      </c>
      <c r="CQ28" s="1">
        <v>0.0</v>
      </c>
      <c r="CR28" s="1">
        <v>1.662027767755E12</v>
      </c>
      <c r="CS28" s="73">
        <v>43185.697222222225</v>
      </c>
      <c r="CT28" s="73">
        <v>42736.0</v>
      </c>
      <c r="CU28" s="73">
        <v>43100.0</v>
      </c>
      <c r="CV28" s="1">
        <v>12.0</v>
      </c>
      <c r="CW28" s="1" t="s">
        <v>273</v>
      </c>
      <c r="CY28" s="1">
        <v>0.0</v>
      </c>
      <c r="DB28" s="1" t="b">
        <v>0</v>
      </c>
      <c r="DC28" s="1" t="b">
        <v>1</v>
      </c>
    </row>
    <row r="29" ht="12.75" customHeight="1">
      <c r="A29" s="1" t="s">
        <v>42</v>
      </c>
      <c r="B29" s="1">
        <v>2016.0</v>
      </c>
      <c r="C29" s="1">
        <v>5.0</v>
      </c>
      <c r="D29" s="4">
        <v>1.293717550439E12</v>
      </c>
      <c r="E29" s="4">
        <v>5.50075490523E11</v>
      </c>
      <c r="F29" s="1">
        <v>6.49507339597E11</v>
      </c>
      <c r="G29" s="1">
        <v>6.6327934367E10</v>
      </c>
      <c r="H29" s="1">
        <v>6.6327934367E10</v>
      </c>
      <c r="I29" s="1">
        <v>0.0</v>
      </c>
      <c r="J29" s="1">
        <v>3.27556807045E11</v>
      </c>
      <c r="K29" s="1">
        <v>7.9588209303E10</v>
      </c>
      <c r="L29" s="1">
        <v>-1.4531402258E10</v>
      </c>
      <c r="M29" s="1">
        <v>2.04129860172E11</v>
      </c>
      <c r="N29" s="1">
        <v>1.5395785366E11</v>
      </c>
      <c r="O29" s="1">
        <v>0.0</v>
      </c>
      <c r="P29" s="1">
        <v>0.0</v>
      </c>
      <c r="Q29" s="1">
        <v>0.0</v>
      </c>
      <c r="R29" s="1">
        <v>6.4967119106E10</v>
      </c>
      <c r="S29" s="1">
        <v>-1.4795112594E10</v>
      </c>
      <c r="T29" s="1">
        <v>4.29552245E8</v>
      </c>
      <c r="U29" s="1">
        <v>4.29552245E8</v>
      </c>
      <c r="V29" s="1">
        <v>0.0</v>
      </c>
      <c r="W29" s="1">
        <v>5.1063185768E10</v>
      </c>
      <c r="X29" s="1">
        <v>3.8061513951E10</v>
      </c>
      <c r="Y29" s="1">
        <v>0.0</v>
      </c>
      <c r="Z29" s="1">
        <v>0.0</v>
      </c>
      <c r="AA29" s="1">
        <v>0.0</v>
      </c>
      <c r="AB29" s="1">
        <v>2.96255514E8</v>
      </c>
      <c r="AC29" s="1">
        <v>1.2705416303E10</v>
      </c>
      <c r="AD29" s="1">
        <v>0.0</v>
      </c>
      <c r="AE29" s="1">
        <v>0.0</v>
      </c>
      <c r="AF29" s="1">
        <v>0.0</v>
      </c>
      <c r="AG29" s="1">
        <v>6.44210210842E11</v>
      </c>
      <c r="AH29" s="1">
        <v>3.1685827623E10</v>
      </c>
      <c r="AI29" s="1">
        <v>2.1452009764E10</v>
      </c>
      <c r="AJ29" s="1">
        <v>4.6102911739E10</v>
      </c>
      <c r="AK29" s="1">
        <v>-2.4650901975E10</v>
      </c>
      <c r="AL29" s="1">
        <v>0.0</v>
      </c>
      <c r="AM29" s="1">
        <v>0.0</v>
      </c>
      <c r="AN29" s="1">
        <v>0.0</v>
      </c>
      <c r="AO29" s="1">
        <v>1.0233817859E10</v>
      </c>
      <c r="AP29" s="1">
        <v>1.5156419277E10</v>
      </c>
      <c r="AQ29" s="1">
        <v>-4.922601418E9</v>
      </c>
      <c r="AR29" s="1">
        <v>0.0</v>
      </c>
      <c r="AS29" s="1">
        <v>0.0</v>
      </c>
      <c r="AT29" s="1">
        <v>0.0</v>
      </c>
      <c r="AU29" s="1">
        <v>0.0</v>
      </c>
      <c r="AV29" s="1">
        <v>6.005E11</v>
      </c>
      <c r="AW29" s="1">
        <v>0.0</v>
      </c>
      <c r="AX29" s="1">
        <v>0.0</v>
      </c>
      <c r="AY29" s="1">
        <v>1.21503E11</v>
      </c>
      <c r="AZ29" s="1">
        <v>-1.503E9</v>
      </c>
      <c r="BA29" s="1">
        <v>1.636708673E9</v>
      </c>
      <c r="BB29" s="1">
        <v>0.0</v>
      </c>
      <c r="BC29" s="1">
        <v>0.0</v>
      </c>
      <c r="BD29" s="1">
        <v>0.0</v>
      </c>
      <c r="BE29" s="1">
        <v>1.636708673E9</v>
      </c>
      <c r="BF29" s="1">
        <v>1.293717550439E12</v>
      </c>
      <c r="BG29" s="1">
        <v>7.43642059916E11</v>
      </c>
      <c r="BH29" s="1">
        <v>7.41460389815E11</v>
      </c>
      <c r="BI29" s="1">
        <v>0.0</v>
      </c>
      <c r="BJ29" s="1">
        <v>1.17078013445E11</v>
      </c>
      <c r="BK29" s="1">
        <v>0.0</v>
      </c>
      <c r="BL29" s="1">
        <v>-6.06227323E8</v>
      </c>
      <c r="BM29" s="1">
        <v>2.3056447417E10</v>
      </c>
      <c r="BN29" s="1">
        <v>0.0</v>
      </c>
      <c r="BO29" s="1">
        <v>5.4963282041E10</v>
      </c>
      <c r="BP29" s="1">
        <v>0.0</v>
      </c>
      <c r="BQ29" s="1">
        <v>0.0</v>
      </c>
      <c r="BR29" s="1">
        <v>0.0</v>
      </c>
      <c r="BS29" s="1">
        <v>0.0</v>
      </c>
      <c r="BT29" s="1">
        <v>2.181670101E9</v>
      </c>
      <c r="BU29" s="1">
        <v>2.0E7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5.50075490523E11</v>
      </c>
      <c r="CF29" s="1">
        <v>4.99958005155E11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1.2206998384E10</v>
      </c>
      <c r="CN29" s="1">
        <v>3.5079120609E10</v>
      </c>
      <c r="CO29" s="1">
        <v>0.0</v>
      </c>
      <c r="CP29" s="1">
        <v>0.0</v>
      </c>
      <c r="CQ29" s="1">
        <v>0.0</v>
      </c>
      <c r="CR29" s="1">
        <v>1.293717550439E12</v>
      </c>
      <c r="CS29" s="73">
        <v>42768.46597222222</v>
      </c>
      <c r="CT29" s="73">
        <v>42370.0</v>
      </c>
      <c r="CU29" s="73">
        <v>42735.0</v>
      </c>
      <c r="CV29" s="1">
        <v>12.0</v>
      </c>
      <c r="CW29" s="1" t="s">
        <v>571</v>
      </c>
      <c r="CY29" s="1">
        <v>0.0</v>
      </c>
      <c r="DB29" s="1" t="b">
        <v>0</v>
      </c>
      <c r="DC29" s="1" t="b">
        <v>0</v>
      </c>
    </row>
    <row r="30" ht="12.75" customHeight="1">
      <c r="A30" s="1" t="s">
        <v>42</v>
      </c>
      <c r="B30" s="1">
        <v>2015.0</v>
      </c>
      <c r="C30" s="1">
        <v>5.0</v>
      </c>
      <c r="D30" s="4">
        <v>1.25989650771E12</v>
      </c>
      <c r="E30" s="4">
        <v>4.36517071075E11</v>
      </c>
      <c r="F30" s="1">
        <v>8.74827901778E11</v>
      </c>
      <c r="G30" s="1">
        <v>1.61360663318E11</v>
      </c>
      <c r="H30" s="1">
        <v>1.45360663318E11</v>
      </c>
      <c r="I30" s="1">
        <v>1.6E10</v>
      </c>
      <c r="J30" s="1">
        <v>4.14586927786E11</v>
      </c>
      <c r="K30" s="1">
        <v>4.7399280778E10</v>
      </c>
      <c r="L30" s="1">
        <v>-1.0122352992E10</v>
      </c>
      <c r="M30" s="1">
        <v>1.27254577551E11</v>
      </c>
      <c r="N30" s="1">
        <v>8.892735674E10</v>
      </c>
      <c r="O30" s="1">
        <v>0.0</v>
      </c>
      <c r="P30" s="1">
        <v>0.0</v>
      </c>
      <c r="Q30" s="1">
        <v>0.0</v>
      </c>
      <c r="R30" s="1">
        <v>5.1833763689E10</v>
      </c>
      <c r="S30" s="1">
        <v>-1.3506542878E10</v>
      </c>
      <c r="T30" s="1">
        <v>4.28026218E8</v>
      </c>
      <c r="U30" s="1">
        <v>4.28026218E8</v>
      </c>
      <c r="V30" s="1">
        <v>0.0</v>
      </c>
      <c r="W30" s="1">
        <v>2.9425255205E10</v>
      </c>
      <c r="X30" s="1">
        <v>2.9200638515E10</v>
      </c>
      <c r="Y30" s="1">
        <v>0.0</v>
      </c>
      <c r="Z30" s="1">
        <v>9.5387574E7</v>
      </c>
      <c r="AA30" s="1">
        <v>1.29229116E8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3.85068605932E11</v>
      </c>
      <c r="AH30" s="1">
        <v>3.5581734004E10</v>
      </c>
      <c r="AI30" s="1">
        <v>2.4662682653E10</v>
      </c>
      <c r="AJ30" s="1">
        <v>4.8229747171E10</v>
      </c>
      <c r="AK30" s="1">
        <v>-2.3567064518E10</v>
      </c>
      <c r="AL30" s="1">
        <v>0.0</v>
      </c>
      <c r="AM30" s="1">
        <v>0.0</v>
      </c>
      <c r="AN30" s="1">
        <v>0.0</v>
      </c>
      <c r="AO30" s="1">
        <v>1.0919051351E10</v>
      </c>
      <c r="AP30" s="1">
        <v>1.4937119277E10</v>
      </c>
      <c r="AQ30" s="1">
        <v>-4.018067926E9</v>
      </c>
      <c r="AR30" s="1">
        <v>0.0</v>
      </c>
      <c r="AS30" s="1">
        <v>0.0</v>
      </c>
      <c r="AT30" s="1">
        <v>0.0</v>
      </c>
      <c r="AU30" s="1">
        <v>0.0</v>
      </c>
      <c r="AV30" s="1">
        <v>3.3E11</v>
      </c>
      <c r="AW30" s="1">
        <v>0.0</v>
      </c>
      <c r="AX30" s="1">
        <v>0.0</v>
      </c>
      <c r="AY30" s="1">
        <v>0.0</v>
      </c>
      <c r="AZ30" s="1">
        <v>-1.503E9</v>
      </c>
      <c r="BA30" s="1">
        <v>1.1486871928E10</v>
      </c>
      <c r="BB30" s="1">
        <v>3.421275547E9</v>
      </c>
      <c r="BC30" s="1">
        <v>6.814622925E9</v>
      </c>
      <c r="BD30" s="1">
        <v>0.0</v>
      </c>
      <c r="BE30" s="1">
        <v>1.250973456E9</v>
      </c>
      <c r="BF30" s="1">
        <v>1.25989650771E12</v>
      </c>
      <c r="BG30" s="1">
        <v>8.23379436635E11</v>
      </c>
      <c r="BH30" s="1">
        <v>8.20705132661E11</v>
      </c>
      <c r="BI30" s="1">
        <v>0.0</v>
      </c>
      <c r="BJ30" s="1">
        <v>9.5089231117E10</v>
      </c>
      <c r="BK30" s="1">
        <v>0.0</v>
      </c>
      <c r="BL30" s="1">
        <v>1.0148053124E10</v>
      </c>
      <c r="BM30" s="1">
        <v>9.252376425E9</v>
      </c>
      <c r="BN30" s="1">
        <v>2.750963458E9</v>
      </c>
      <c r="BO30" s="1">
        <v>1.28734580784E11</v>
      </c>
      <c r="BP30" s="1">
        <v>0.0</v>
      </c>
      <c r="BQ30" s="1">
        <v>0.0</v>
      </c>
      <c r="BR30" s="1">
        <v>0.0</v>
      </c>
      <c r="BS30" s="1">
        <v>0.0</v>
      </c>
      <c r="BT30" s="1">
        <v>2.674303974E9</v>
      </c>
      <c r="BU30" s="1">
        <v>2.0E7</v>
      </c>
      <c r="BV30" s="1">
        <v>0.0</v>
      </c>
      <c r="BW30" s="1">
        <v>2.654303974E9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4.36517071075E11</v>
      </c>
      <c r="CF30" s="1">
        <v>4.03614E11</v>
      </c>
      <c r="CG30" s="1">
        <v>2.08005155E8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1.2206998384E10</v>
      </c>
      <c r="CN30" s="1">
        <v>2.0488067536E10</v>
      </c>
      <c r="CO30" s="1">
        <v>0.0</v>
      </c>
      <c r="CP30" s="1">
        <v>0.0</v>
      </c>
      <c r="CQ30" s="1">
        <v>0.0</v>
      </c>
      <c r="CR30" s="1">
        <v>1.25989650771E12</v>
      </c>
      <c r="CS30" s="73">
        <v>42468.65138888889</v>
      </c>
      <c r="CT30" s="73">
        <v>42005.0</v>
      </c>
      <c r="CU30" s="73">
        <v>42369.0</v>
      </c>
      <c r="CV30" s="1">
        <v>12.0</v>
      </c>
      <c r="CW30" s="1" t="s">
        <v>297</v>
      </c>
      <c r="CY30" s="1">
        <v>0.0</v>
      </c>
      <c r="DB30" s="1" t="b">
        <v>0</v>
      </c>
      <c r="DC30" s="1" t="b">
        <v>1</v>
      </c>
    </row>
    <row r="31" ht="12.75" customHeight="1">
      <c r="A31" s="1" t="s">
        <v>42</v>
      </c>
      <c r="B31" s="1">
        <v>2014.0</v>
      </c>
      <c r="C31" s="1">
        <v>5.0</v>
      </c>
      <c r="D31" s="4">
        <v>1.058796132415E12</v>
      </c>
      <c r="E31" s="4">
        <v>3.74133657337E11</v>
      </c>
      <c r="F31" s="1">
        <v>6.68241575326E11</v>
      </c>
      <c r="G31" s="1">
        <v>1.07179536638E11</v>
      </c>
      <c r="H31" s="1">
        <v>1.07179536638E11</v>
      </c>
      <c r="I31" s="1">
        <v>0.0</v>
      </c>
      <c r="J31" s="1">
        <v>2.66227399763E11</v>
      </c>
      <c r="K31" s="1">
        <v>6.0947514E10</v>
      </c>
      <c r="L31" s="1">
        <v>-1.0720114237E10</v>
      </c>
      <c r="M31" s="1">
        <v>1.42144324066E11</v>
      </c>
      <c r="N31" s="1">
        <v>1.06794223286E11</v>
      </c>
      <c r="O31" s="1">
        <v>0.0</v>
      </c>
      <c r="P31" s="1">
        <v>0.0</v>
      </c>
      <c r="Q31" s="1">
        <v>0.0</v>
      </c>
      <c r="R31" s="1">
        <v>4.3693147559E10</v>
      </c>
      <c r="S31" s="1">
        <v>-8.343046779E9</v>
      </c>
      <c r="T31" s="1">
        <v>3.01651408E8</v>
      </c>
      <c r="U31" s="1">
        <v>3.01651408E8</v>
      </c>
      <c r="V31" s="1">
        <v>0.0</v>
      </c>
      <c r="W31" s="1">
        <v>2.6797911149E10</v>
      </c>
      <c r="X31" s="1">
        <v>2.6690394179E10</v>
      </c>
      <c r="Y31" s="1">
        <v>0.0</v>
      </c>
      <c r="Z31" s="1">
        <v>1.3823649E7</v>
      </c>
      <c r="AA31" s="1">
        <v>9.3693321E7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3.90554557089E11</v>
      </c>
      <c r="AH31" s="1">
        <v>3.8189362268E10</v>
      </c>
      <c r="AI31" s="1">
        <v>2.6948477425E10</v>
      </c>
      <c r="AJ31" s="1">
        <v>4.7815157422E10</v>
      </c>
      <c r="AK31" s="1">
        <v>-2.0866679997E10</v>
      </c>
      <c r="AL31" s="1">
        <v>0.0</v>
      </c>
      <c r="AM31" s="1">
        <v>0.0</v>
      </c>
      <c r="AN31" s="1">
        <v>0.0</v>
      </c>
      <c r="AO31" s="1">
        <v>1.0900564843E10</v>
      </c>
      <c r="AP31" s="1">
        <v>1.4086319277E10</v>
      </c>
      <c r="AQ31" s="1">
        <v>-3.185754434E9</v>
      </c>
      <c r="AR31" s="1">
        <v>3.4032E8</v>
      </c>
      <c r="AS31" s="1">
        <v>0.0</v>
      </c>
      <c r="AT31" s="1">
        <v>0.0</v>
      </c>
      <c r="AU31" s="1">
        <v>0.0</v>
      </c>
      <c r="AV31" s="1">
        <v>3.375E11</v>
      </c>
      <c r="AW31" s="1">
        <v>0.0</v>
      </c>
      <c r="AX31" s="1">
        <v>0.0</v>
      </c>
      <c r="AY31" s="1">
        <v>0.0</v>
      </c>
      <c r="AZ31" s="1">
        <v>-1.503E9</v>
      </c>
      <c r="BA31" s="1">
        <v>8.865194821E9</v>
      </c>
      <c r="BB31" s="1">
        <v>5.519028208E9</v>
      </c>
      <c r="BC31" s="1">
        <v>2.158202157E9</v>
      </c>
      <c r="BD31" s="1">
        <v>0.0</v>
      </c>
      <c r="BE31" s="1">
        <v>1.187964456E9</v>
      </c>
      <c r="BF31" s="1">
        <v>1.058796132415E12</v>
      </c>
      <c r="BG31" s="1">
        <v>6.84662475078E11</v>
      </c>
      <c r="BH31" s="1">
        <v>6.8294023404E11</v>
      </c>
      <c r="BI31" s="1">
        <v>0.0</v>
      </c>
      <c r="BJ31" s="1">
        <v>9.1184252777E10</v>
      </c>
      <c r="BK31" s="1">
        <v>0.0</v>
      </c>
      <c r="BL31" s="1">
        <v>7.142887832E9</v>
      </c>
      <c r="BM31" s="1">
        <v>5.873843232E9</v>
      </c>
      <c r="BN31" s="1">
        <v>5.1E8</v>
      </c>
      <c r="BO31" s="1">
        <v>9.7939386474E10</v>
      </c>
      <c r="BP31" s="1">
        <v>0.0</v>
      </c>
      <c r="BQ31" s="1">
        <v>0.0</v>
      </c>
      <c r="BR31" s="1">
        <v>0.0</v>
      </c>
      <c r="BS31" s="1">
        <v>0.0</v>
      </c>
      <c r="BT31" s="1">
        <v>1.722241038E9</v>
      </c>
      <c r="BU31" s="1">
        <v>2.0E7</v>
      </c>
      <c r="BV31" s="1">
        <v>0.0</v>
      </c>
      <c r="BW31" s="1">
        <v>1.702241038E9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3.74133657337E11</v>
      </c>
      <c r="CF31" s="1">
        <v>3.36345E11</v>
      </c>
      <c r="CG31" s="1">
        <v>2.2675544E8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1.1441305183E10</v>
      </c>
      <c r="CN31" s="1">
        <v>2.6120596714E10</v>
      </c>
      <c r="CO31" s="1">
        <v>0.0</v>
      </c>
      <c r="CP31" s="1">
        <v>0.0</v>
      </c>
      <c r="CQ31" s="1">
        <v>0.0</v>
      </c>
      <c r="CR31" s="1">
        <v>1.058796132415E12</v>
      </c>
      <c r="CS31" s="73">
        <v>42468.67152777778</v>
      </c>
      <c r="CT31" s="73">
        <v>41640.0</v>
      </c>
      <c r="CU31" s="73">
        <v>42004.0</v>
      </c>
      <c r="CV31" s="1">
        <v>12.0</v>
      </c>
      <c r="CW31" s="1" t="s">
        <v>298</v>
      </c>
      <c r="CX31" s="1" t="s">
        <v>572</v>
      </c>
      <c r="CY31" s="1">
        <v>0.0</v>
      </c>
      <c r="DA31" s="1">
        <v>1.0</v>
      </c>
      <c r="DB31" s="1" t="b">
        <v>0</v>
      </c>
      <c r="DC31" s="1" t="b">
        <v>1</v>
      </c>
    </row>
    <row r="32" ht="12.75" customHeight="1">
      <c r="A32" s="1" t="s">
        <v>42</v>
      </c>
      <c r="B32" s="1">
        <v>2013.0</v>
      </c>
      <c r="C32" s="1">
        <v>5.0</v>
      </c>
      <c r="D32" s="4">
        <v>9.0855071354E11</v>
      </c>
      <c r="E32" s="4">
        <v>3.71861061191E11</v>
      </c>
      <c r="F32" s="1">
        <v>7.56524411671E11</v>
      </c>
      <c r="G32" s="1">
        <v>8.148301489E10</v>
      </c>
      <c r="H32" s="1">
        <v>2.648301489E10</v>
      </c>
      <c r="I32" s="1">
        <v>5.5E10</v>
      </c>
      <c r="J32" s="1">
        <v>3.92837E11</v>
      </c>
      <c r="K32" s="1">
        <v>3.9329238E11</v>
      </c>
      <c r="L32" s="1">
        <v>-4.5538E8</v>
      </c>
      <c r="M32" s="1">
        <v>1.2005777789E11</v>
      </c>
      <c r="N32" s="1">
        <v>8.9558925228E10</v>
      </c>
      <c r="O32" s="1">
        <v>0.0</v>
      </c>
      <c r="P32" s="1">
        <v>0.0</v>
      </c>
      <c r="Q32" s="1">
        <v>0.0</v>
      </c>
      <c r="R32" s="1">
        <v>3.5585571047E10</v>
      </c>
      <c r="S32" s="1">
        <v>-5.086718385E9</v>
      </c>
      <c r="T32" s="1">
        <v>3.27717E8</v>
      </c>
      <c r="U32" s="1">
        <v>3.27717E8</v>
      </c>
      <c r="V32" s="1">
        <v>0.0</v>
      </c>
      <c r="W32" s="1">
        <v>8.575653642E9</v>
      </c>
      <c r="X32" s="1">
        <v>6.59460286E8</v>
      </c>
      <c r="Y32" s="1">
        <v>0.0</v>
      </c>
      <c r="Z32" s="1">
        <v>0.0</v>
      </c>
      <c r="AA32" s="1">
        <v>0.0</v>
      </c>
      <c r="AB32" s="1">
        <v>0.0</v>
      </c>
      <c r="AC32" s="1">
        <v>7.916193356E9</v>
      </c>
      <c r="AD32" s="1">
        <v>0.0</v>
      </c>
      <c r="AE32" s="1">
        <v>0.0</v>
      </c>
      <c r="AF32" s="1">
        <v>0.0</v>
      </c>
      <c r="AG32" s="1">
        <v>1.52026301869E11</v>
      </c>
      <c r="AH32" s="1">
        <v>3.918730098E10</v>
      </c>
      <c r="AI32" s="1">
        <v>2.7245422645E10</v>
      </c>
      <c r="AJ32" s="1">
        <v>4.6092790133E10</v>
      </c>
      <c r="AK32" s="1">
        <v>-1.8847367488E10</v>
      </c>
      <c r="AL32" s="1">
        <v>0.0</v>
      </c>
      <c r="AM32" s="1">
        <v>0.0</v>
      </c>
      <c r="AN32" s="1">
        <v>0.0</v>
      </c>
      <c r="AO32" s="1">
        <v>1.0217878335E10</v>
      </c>
      <c r="AP32" s="1">
        <v>1.2713119277E10</v>
      </c>
      <c r="AQ32" s="1">
        <v>-2.495240942E9</v>
      </c>
      <c r="AR32" s="1">
        <v>1.724E9</v>
      </c>
      <c r="AS32" s="1">
        <v>0.0</v>
      </c>
      <c r="AT32" s="1">
        <v>0.0</v>
      </c>
      <c r="AU32" s="1">
        <v>0.0</v>
      </c>
      <c r="AV32" s="1">
        <v>9.8282083516E10</v>
      </c>
      <c r="AW32" s="1">
        <v>0.0</v>
      </c>
      <c r="AX32" s="1">
        <v>0.0</v>
      </c>
      <c r="AY32" s="1">
        <v>1.04721282007E11</v>
      </c>
      <c r="AZ32" s="1">
        <v>-6.439198491E9</v>
      </c>
      <c r="BA32" s="1">
        <v>8.556917373E9</v>
      </c>
      <c r="BB32" s="1">
        <v>6.061588523E9</v>
      </c>
      <c r="BC32" s="1">
        <v>1.554514534E9</v>
      </c>
      <c r="BD32" s="1">
        <v>0.0</v>
      </c>
      <c r="BE32" s="1">
        <v>9.40814316E8</v>
      </c>
      <c r="BF32" s="1">
        <v>9.0855071354E11</v>
      </c>
      <c r="BG32" s="1">
        <v>5.36689652349E11</v>
      </c>
      <c r="BH32" s="1">
        <v>5.32680423815E11</v>
      </c>
      <c r="BI32" s="1">
        <v>0.0</v>
      </c>
      <c r="BJ32" s="1">
        <v>6.9851284091E10</v>
      </c>
      <c r="BK32" s="1">
        <v>0.0</v>
      </c>
      <c r="BL32" s="1">
        <v>1.3694210095E10</v>
      </c>
      <c r="BM32" s="1">
        <v>1.007512694E9</v>
      </c>
      <c r="BN32" s="1">
        <v>4.55E8</v>
      </c>
      <c r="BO32" s="1">
        <v>2.0364039354E10</v>
      </c>
      <c r="BP32" s="1">
        <v>0.0</v>
      </c>
      <c r="BQ32" s="1">
        <v>0.0</v>
      </c>
      <c r="BR32" s="1">
        <v>0.0</v>
      </c>
      <c r="BS32" s="1">
        <v>0.0</v>
      </c>
      <c r="BT32" s="1">
        <v>4.009228534E9</v>
      </c>
      <c r="BU32" s="1">
        <v>2.0E7</v>
      </c>
      <c r="BV32" s="1">
        <v>0.0</v>
      </c>
      <c r="BW32" s="1">
        <v>1.886443823E9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3.71861061191E11</v>
      </c>
      <c r="CF32" s="1">
        <v>3.36345E11</v>
      </c>
      <c r="CG32" s="1">
        <v>2.2675544E8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1.0212068376E10</v>
      </c>
      <c r="CN32" s="1">
        <v>2.5077237375E10</v>
      </c>
      <c r="CO32" s="1">
        <v>0.0</v>
      </c>
      <c r="CP32" s="1">
        <v>0.0</v>
      </c>
      <c r="CQ32" s="1">
        <v>0.0</v>
      </c>
      <c r="CR32" s="1">
        <v>9.0855071354E11</v>
      </c>
      <c r="CS32" s="73">
        <v>42348.44236111111</v>
      </c>
      <c r="CT32" s="73">
        <v>41275.0</v>
      </c>
      <c r="CU32" s="73">
        <v>41639.0</v>
      </c>
      <c r="CV32" s="1">
        <v>12.0</v>
      </c>
      <c r="CW32" s="1" t="s">
        <v>573</v>
      </c>
      <c r="CY32" s="1">
        <v>0.0</v>
      </c>
      <c r="DA32" s="1">
        <v>1.0</v>
      </c>
      <c r="DB32" s="1" t="b">
        <v>0</v>
      </c>
      <c r="DC32" s="1" t="b">
        <v>1</v>
      </c>
    </row>
    <row r="33" ht="12.75" customHeight="1">
      <c r="A33" s="1" t="s">
        <v>42</v>
      </c>
      <c r="B33" s="1">
        <v>2012.0</v>
      </c>
      <c r="C33" s="1">
        <v>5.0</v>
      </c>
      <c r="D33" s="4">
        <v>7.6379299591E11</v>
      </c>
      <c r="E33" s="4">
        <v>3.55795979447E11</v>
      </c>
      <c r="F33" s="1">
        <v>6.32340852993E11</v>
      </c>
      <c r="G33" s="1">
        <v>1.6267310469E10</v>
      </c>
      <c r="H33" s="1">
        <v>1.6267310469E10</v>
      </c>
      <c r="I33" s="1">
        <v>0.0</v>
      </c>
      <c r="J33" s="1">
        <v>3.8548870082E11</v>
      </c>
      <c r="K33" s="1">
        <v>3.8548870082E11</v>
      </c>
      <c r="L33" s="1">
        <v>0.0</v>
      </c>
      <c r="M33" s="1">
        <v>2.24085867449E11</v>
      </c>
      <c r="N33" s="1">
        <v>0.0</v>
      </c>
      <c r="O33" s="1">
        <v>0.0</v>
      </c>
      <c r="P33" s="1">
        <v>0.0</v>
      </c>
      <c r="Q33" s="1">
        <v>0.0</v>
      </c>
      <c r="R33" s="1">
        <v>2.24085867449E11</v>
      </c>
      <c r="S33" s="1">
        <v>0.0</v>
      </c>
      <c r="T33" s="1">
        <v>1.626808E8</v>
      </c>
      <c r="U33" s="1">
        <v>1.626808E8</v>
      </c>
      <c r="V33" s="1">
        <v>0.0</v>
      </c>
      <c r="W33" s="1">
        <v>6.336293455E9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6.336293455E9</v>
      </c>
      <c r="AD33" s="1">
        <v>0.0</v>
      </c>
      <c r="AE33" s="1">
        <v>0.0</v>
      </c>
      <c r="AF33" s="1">
        <v>0.0</v>
      </c>
      <c r="AG33" s="1">
        <v>1.31452142917E11</v>
      </c>
      <c r="AH33" s="1">
        <v>3.1672879573E10</v>
      </c>
      <c r="AI33" s="1">
        <v>2.016732775E10</v>
      </c>
      <c r="AJ33" s="1">
        <v>2.016732775E10</v>
      </c>
      <c r="AK33" s="1">
        <v>0.0</v>
      </c>
      <c r="AL33" s="1">
        <v>0.0</v>
      </c>
      <c r="AM33" s="1">
        <v>0.0</v>
      </c>
      <c r="AN33" s="1">
        <v>0.0</v>
      </c>
      <c r="AO33" s="1">
        <v>1.0633751823E10</v>
      </c>
      <c r="AP33" s="1">
        <v>1.0633751823E10</v>
      </c>
      <c r="AQ33" s="1">
        <v>0.0</v>
      </c>
      <c r="AR33" s="1">
        <v>8.718E8</v>
      </c>
      <c r="AS33" s="1">
        <v>0.0</v>
      </c>
      <c r="AT33" s="1">
        <v>0.0</v>
      </c>
      <c r="AU33" s="1">
        <v>0.0</v>
      </c>
      <c r="AV33" s="1">
        <v>9.0807063168E10</v>
      </c>
      <c r="AW33" s="1">
        <v>0.0</v>
      </c>
      <c r="AX33" s="1">
        <v>0.0</v>
      </c>
      <c r="AY33" s="1">
        <v>9.0807063168E10</v>
      </c>
      <c r="AZ33" s="1">
        <v>0.0</v>
      </c>
      <c r="BA33" s="1">
        <v>8.972200176E9</v>
      </c>
      <c r="BB33" s="1">
        <v>0.0</v>
      </c>
      <c r="BC33" s="1">
        <v>0.0</v>
      </c>
      <c r="BD33" s="1">
        <v>0.0</v>
      </c>
      <c r="BE33" s="1">
        <v>8.972200176E9</v>
      </c>
      <c r="BF33" s="1">
        <v>7.6379299591E11</v>
      </c>
      <c r="BG33" s="1">
        <v>4.07997016463E11</v>
      </c>
      <c r="BH33" s="1">
        <v>1.24703298011E11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1.24703298011E11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2.647111536E9</v>
      </c>
      <c r="BU33" s="1">
        <v>0.0</v>
      </c>
      <c r="BV33" s="1">
        <v>0.0</v>
      </c>
      <c r="BW33" s="1">
        <v>0.0</v>
      </c>
      <c r="BX33" s="1">
        <v>2.80646606916E11</v>
      </c>
      <c r="BY33" s="1">
        <v>1.19384940052E11</v>
      </c>
      <c r="BZ33" s="1">
        <v>0.0</v>
      </c>
      <c r="CA33" s="1">
        <v>1.339184315E11</v>
      </c>
      <c r="CB33" s="1">
        <v>2.7343235364E10</v>
      </c>
      <c r="CC33" s="1">
        <v>0.0</v>
      </c>
      <c r="CD33" s="1">
        <v>0.0</v>
      </c>
      <c r="CE33" s="1">
        <v>3.55795979447E11</v>
      </c>
      <c r="CF33" s="1">
        <v>3.36345E11</v>
      </c>
      <c r="CG33" s="1">
        <v>2.2675544E8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8.894065807E9</v>
      </c>
      <c r="CN33" s="1">
        <v>1.03301582E10</v>
      </c>
      <c r="CO33" s="1">
        <v>0.0</v>
      </c>
      <c r="CP33" s="1">
        <v>0.0</v>
      </c>
      <c r="CQ33" s="1">
        <v>0.0</v>
      </c>
      <c r="CR33" s="1">
        <v>7.6379299591E11</v>
      </c>
      <c r="CS33" s="73">
        <v>41387.57708333333</v>
      </c>
      <c r="CT33" s="73">
        <v>40909.0</v>
      </c>
      <c r="CU33" s="73">
        <v>41274.0</v>
      </c>
      <c r="CV33" s="1">
        <v>12.0</v>
      </c>
      <c r="CW33" s="1" t="s">
        <v>574</v>
      </c>
      <c r="CY33" s="1">
        <v>0.0</v>
      </c>
      <c r="DA33" s="1">
        <v>1.0</v>
      </c>
      <c r="DB33" s="1" t="b">
        <v>0</v>
      </c>
      <c r="DC33" s="1" t="b">
        <v>1</v>
      </c>
    </row>
    <row r="34" ht="12.75" customHeight="1">
      <c r="A34" s="1" t="s">
        <v>42</v>
      </c>
      <c r="B34" s="1">
        <v>2011.0</v>
      </c>
      <c r="C34" s="1">
        <v>5.0</v>
      </c>
      <c r="D34" s="4">
        <v>7.29465144688E11</v>
      </c>
      <c r="E34" s="4">
        <v>3.25448337202E11</v>
      </c>
      <c r="F34" s="1">
        <v>6.01556541724E11</v>
      </c>
      <c r="G34" s="1">
        <v>3.7212650173E10</v>
      </c>
      <c r="H34" s="1">
        <v>1.0795120173E10</v>
      </c>
      <c r="I34" s="1">
        <v>2.641753E10</v>
      </c>
      <c r="J34" s="1">
        <v>3.43947125E11</v>
      </c>
      <c r="K34" s="1">
        <v>3.43947125E11</v>
      </c>
      <c r="L34" s="1">
        <v>0.0</v>
      </c>
      <c r="M34" s="1">
        <v>2.13703445947E11</v>
      </c>
      <c r="N34" s="1">
        <v>1.82175129375E11</v>
      </c>
      <c r="O34" s="1">
        <v>0.0</v>
      </c>
      <c r="P34" s="1">
        <v>0.0</v>
      </c>
      <c r="Q34" s="1">
        <v>0.0</v>
      </c>
      <c r="R34" s="1">
        <v>3.5569029823E10</v>
      </c>
      <c r="S34" s="1">
        <v>-4.040713251E9</v>
      </c>
      <c r="T34" s="1">
        <v>4.6424788E8</v>
      </c>
      <c r="U34" s="1">
        <v>4.6424788E8</v>
      </c>
      <c r="V34" s="1">
        <v>0.0</v>
      </c>
      <c r="W34" s="1">
        <v>6.229072724E9</v>
      </c>
      <c r="X34" s="1">
        <v>8.63265416E8</v>
      </c>
      <c r="Y34" s="1">
        <v>0.0</v>
      </c>
      <c r="Z34" s="1">
        <v>0.0</v>
      </c>
      <c r="AA34" s="1">
        <v>0.0</v>
      </c>
      <c r="AB34" s="1">
        <v>8.99966316E8</v>
      </c>
      <c r="AC34" s="1">
        <v>4.465840992E9</v>
      </c>
      <c r="AD34" s="1">
        <v>0.0</v>
      </c>
      <c r="AE34" s="1">
        <v>0.0</v>
      </c>
      <c r="AF34" s="1">
        <v>0.0</v>
      </c>
      <c r="AG34" s="1">
        <v>1.27908602964E11</v>
      </c>
      <c r="AH34" s="1">
        <v>3.2408288454E10</v>
      </c>
      <c r="AI34" s="1">
        <v>2.0982463143E10</v>
      </c>
      <c r="AJ34" s="1">
        <v>4.0190791234E10</v>
      </c>
      <c r="AK34" s="1">
        <v>-1.9208328091E10</v>
      </c>
      <c r="AL34" s="1">
        <v>0.0</v>
      </c>
      <c r="AM34" s="1">
        <v>0.0</v>
      </c>
      <c r="AN34" s="1">
        <v>0.0</v>
      </c>
      <c r="AO34" s="1">
        <v>1.1049625311E10</v>
      </c>
      <c r="AP34" s="1">
        <v>1.2713119277E10</v>
      </c>
      <c r="AQ34" s="1">
        <v>-1.663493966E9</v>
      </c>
      <c r="AR34" s="1">
        <v>3.762E8</v>
      </c>
      <c r="AS34" s="1">
        <v>0.0</v>
      </c>
      <c r="AT34" s="1">
        <v>0.0</v>
      </c>
      <c r="AU34" s="1">
        <v>0.0</v>
      </c>
      <c r="AV34" s="1">
        <v>8.5873248758E10</v>
      </c>
      <c r="AW34" s="1">
        <v>0.0</v>
      </c>
      <c r="AX34" s="1">
        <v>0.0</v>
      </c>
      <c r="AY34" s="1">
        <v>1.03649085797E11</v>
      </c>
      <c r="AZ34" s="1">
        <v>-1.7775837039E10</v>
      </c>
      <c r="BA34" s="1">
        <v>9.627065752E9</v>
      </c>
      <c r="BB34" s="1">
        <v>5.89767996E8</v>
      </c>
      <c r="BC34" s="1">
        <v>2.977297756E9</v>
      </c>
      <c r="BD34" s="1">
        <v>6.06E9</v>
      </c>
      <c r="BE34" s="1">
        <v>0.0</v>
      </c>
      <c r="BF34" s="1">
        <v>7.29465144688E11</v>
      </c>
      <c r="BG34" s="1">
        <v>4.04016807486E11</v>
      </c>
      <c r="BH34" s="1">
        <v>1.09737684394E11</v>
      </c>
      <c r="BI34" s="1">
        <v>0.0</v>
      </c>
      <c r="BJ34" s="1">
        <v>8.659644713E10</v>
      </c>
      <c r="BK34" s="1">
        <v>0.0</v>
      </c>
      <c r="BL34" s="1">
        <v>4.407494018E9</v>
      </c>
      <c r="BM34" s="1">
        <v>5.81378218E9</v>
      </c>
      <c r="BN34" s="1">
        <v>0.0</v>
      </c>
      <c r="BO34" s="1">
        <v>1.2919961066E10</v>
      </c>
      <c r="BP34" s="1">
        <v>0.0</v>
      </c>
      <c r="BQ34" s="1">
        <v>0.0</v>
      </c>
      <c r="BR34" s="1">
        <v>0.0</v>
      </c>
      <c r="BS34" s="1">
        <v>0.0</v>
      </c>
      <c r="BT34" s="1">
        <v>2.301192182E9</v>
      </c>
      <c r="BU34" s="1">
        <v>1.9695728E8</v>
      </c>
      <c r="BV34" s="1">
        <v>9.3268527E7</v>
      </c>
      <c r="BW34" s="1">
        <v>2.010966375E9</v>
      </c>
      <c r="BX34" s="1">
        <v>2.9197793091E11</v>
      </c>
      <c r="BY34" s="1">
        <v>1.39285359483E11</v>
      </c>
      <c r="BZ34" s="1">
        <v>0.0</v>
      </c>
      <c r="CA34" s="1">
        <v>1.33015094977E11</v>
      </c>
      <c r="CB34" s="1">
        <v>1.967747645E10</v>
      </c>
      <c r="CC34" s="1">
        <v>0.0</v>
      </c>
      <c r="CD34" s="1">
        <v>0.0</v>
      </c>
      <c r="CE34" s="1">
        <v>3.25448337202E11</v>
      </c>
      <c r="CF34" s="1">
        <v>3.36345E11</v>
      </c>
      <c r="CG34" s="1">
        <v>2.2675544E8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6.240538447E9</v>
      </c>
      <c r="CN34" s="1">
        <v>-1.7363956685E10</v>
      </c>
      <c r="CO34" s="1">
        <v>0.0</v>
      </c>
      <c r="CP34" s="1">
        <v>0.0</v>
      </c>
      <c r="CQ34" s="1">
        <v>0.0</v>
      </c>
      <c r="CR34" s="1">
        <v>7.29465144688E11</v>
      </c>
      <c r="CS34" s="73">
        <v>42697.73611111111</v>
      </c>
      <c r="CT34" s="73">
        <v>40544.0</v>
      </c>
      <c r="CU34" s="73">
        <v>40908.0</v>
      </c>
      <c r="CV34" s="1">
        <v>12.0</v>
      </c>
      <c r="CW34" s="1" t="s">
        <v>301</v>
      </c>
      <c r="CY34" s="1">
        <v>0.0</v>
      </c>
      <c r="DB34" s="1" t="b">
        <v>0</v>
      </c>
      <c r="DC34" s="1" t="b">
        <v>1</v>
      </c>
    </row>
    <row r="35" ht="12.75" customHeight="1">
      <c r="A35" s="1" t="s">
        <v>42</v>
      </c>
      <c r="B35" s="1">
        <v>2010.0</v>
      </c>
      <c r="C35" s="1">
        <v>5.0</v>
      </c>
      <c r="D35" s="4">
        <v>5.96384464317E11</v>
      </c>
      <c r="E35" s="4">
        <v>3.46037478462E11</v>
      </c>
      <c r="F35" s="1">
        <v>5.17450251539E11</v>
      </c>
      <c r="G35" s="1">
        <v>1.3568409879E10</v>
      </c>
      <c r="H35" s="1">
        <v>1.3568409879E10</v>
      </c>
      <c r="I35" s="1">
        <v>0.0</v>
      </c>
      <c r="J35" s="1">
        <v>3.45037567059E11</v>
      </c>
      <c r="K35" s="1">
        <v>3.45037567059E11</v>
      </c>
      <c r="L35" s="1">
        <v>0.0</v>
      </c>
      <c r="M35" s="1">
        <v>1.47911896373E11</v>
      </c>
      <c r="N35" s="1">
        <v>9.9234198638E10</v>
      </c>
      <c r="O35" s="1">
        <v>0.0</v>
      </c>
      <c r="P35" s="1">
        <v>0.0</v>
      </c>
      <c r="Q35" s="1">
        <v>0.0</v>
      </c>
      <c r="R35" s="1">
        <v>4.8677697735E10</v>
      </c>
      <c r="S35" s="1">
        <v>0.0</v>
      </c>
      <c r="T35" s="1">
        <v>0.0</v>
      </c>
      <c r="U35" s="1">
        <v>0.0</v>
      </c>
      <c r="V35" s="1">
        <v>0.0</v>
      </c>
      <c r="W35" s="1">
        <v>1.0932378228E10</v>
      </c>
      <c r="X35" s="1">
        <v>2.879979415E9</v>
      </c>
      <c r="Y35" s="1">
        <v>0.0</v>
      </c>
      <c r="Z35" s="1">
        <v>0.0</v>
      </c>
      <c r="AA35" s="1">
        <v>0.0</v>
      </c>
      <c r="AB35" s="1">
        <v>1.545620316E9</v>
      </c>
      <c r="AC35" s="1">
        <v>6.506778497E9</v>
      </c>
      <c r="AD35" s="1">
        <v>0.0</v>
      </c>
      <c r="AE35" s="1">
        <v>0.0</v>
      </c>
      <c r="AF35" s="1">
        <v>0.0</v>
      </c>
      <c r="AG35" s="1">
        <v>7.8934212778E10</v>
      </c>
      <c r="AH35" s="1">
        <v>2.2232497981E10</v>
      </c>
      <c r="AI35" s="1">
        <v>1.6207584555E10</v>
      </c>
      <c r="AJ35" s="1">
        <v>3.3092214068E10</v>
      </c>
      <c r="AK35" s="1">
        <v>-1.6884629513E10</v>
      </c>
      <c r="AL35" s="1">
        <v>0.0</v>
      </c>
      <c r="AM35" s="1">
        <v>0.0</v>
      </c>
      <c r="AN35" s="1">
        <v>0.0</v>
      </c>
      <c r="AO35" s="1">
        <v>6.024913426E9</v>
      </c>
      <c r="AP35" s="1">
        <v>7.272533904E9</v>
      </c>
      <c r="AQ35" s="1">
        <v>-1.247620478E9</v>
      </c>
      <c r="AR35" s="1">
        <v>0.0</v>
      </c>
      <c r="AS35" s="1">
        <v>0.0</v>
      </c>
      <c r="AT35" s="1">
        <v>0.0</v>
      </c>
      <c r="AU35" s="1">
        <v>0.0</v>
      </c>
      <c r="AV35" s="1">
        <v>5.0612714797E10</v>
      </c>
      <c r="AW35" s="1">
        <v>0.0</v>
      </c>
      <c r="AX35" s="1">
        <v>5.0612714797E10</v>
      </c>
      <c r="AY35" s="1">
        <v>0.0</v>
      </c>
      <c r="AZ35" s="1">
        <v>0.0</v>
      </c>
      <c r="BA35" s="1">
        <v>6.089E9</v>
      </c>
      <c r="BB35" s="1">
        <v>0.0</v>
      </c>
      <c r="BC35" s="1">
        <v>0.0</v>
      </c>
      <c r="BD35" s="1">
        <v>6.089E9</v>
      </c>
      <c r="BE35" s="1">
        <v>0.0</v>
      </c>
      <c r="BF35" s="1">
        <v>5.96384464317E11</v>
      </c>
      <c r="BG35" s="1">
        <v>2.50895657418E11</v>
      </c>
      <c r="BH35" s="1">
        <v>5.5145573788E10</v>
      </c>
      <c r="BI35" s="1">
        <v>0.0</v>
      </c>
      <c r="BJ35" s="1">
        <v>5.114629031E10</v>
      </c>
      <c r="BK35" s="1">
        <v>0.0</v>
      </c>
      <c r="BL35" s="1">
        <v>-1.354644772E9</v>
      </c>
      <c r="BM35" s="1">
        <v>9.19946795E8</v>
      </c>
      <c r="BN35" s="1">
        <v>0.0</v>
      </c>
      <c r="BO35" s="1">
        <v>4.433981455E9</v>
      </c>
      <c r="BP35" s="1">
        <v>0.0</v>
      </c>
      <c r="BQ35" s="1">
        <v>0.0</v>
      </c>
      <c r="BR35" s="1">
        <v>0.0</v>
      </c>
      <c r="BS35" s="1">
        <v>0.0</v>
      </c>
      <c r="BT35" s="1">
        <v>1.1695728E8</v>
      </c>
      <c r="BU35" s="1">
        <v>1.1695728E8</v>
      </c>
      <c r="BV35" s="1">
        <v>0.0</v>
      </c>
      <c r="BW35" s="1">
        <v>0.0</v>
      </c>
      <c r="BX35" s="1">
        <v>1.9563312635E11</v>
      </c>
      <c r="BY35" s="1">
        <v>1.66811062464E11</v>
      </c>
      <c r="BZ35" s="1">
        <v>0.0</v>
      </c>
      <c r="CA35" s="1">
        <v>1.81E10</v>
      </c>
      <c r="CB35" s="1">
        <v>1.0722063886E10</v>
      </c>
      <c r="CC35" s="1">
        <v>0.0</v>
      </c>
      <c r="CD35" s="1">
        <v>0.0</v>
      </c>
      <c r="CE35" s="1">
        <v>3.45488806899E11</v>
      </c>
      <c r="CF35" s="1">
        <v>3.36345E11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4.422974383E9</v>
      </c>
      <c r="CM35" s="1">
        <v>0.0</v>
      </c>
      <c r="CN35" s="1">
        <v>5.042748639E9</v>
      </c>
      <c r="CO35" s="1">
        <v>-5.48671563E8</v>
      </c>
      <c r="CP35" s="1">
        <v>-5.48671563E8</v>
      </c>
      <c r="CQ35" s="1">
        <v>0.0</v>
      </c>
      <c r="CR35" s="1">
        <v>5.96384464317E11</v>
      </c>
      <c r="CS35" s="73">
        <v>42697.711805555555</v>
      </c>
      <c r="CT35" s="73">
        <v>40179.0</v>
      </c>
      <c r="CU35" s="73">
        <v>40543.0</v>
      </c>
      <c r="CV35" s="1">
        <v>12.0</v>
      </c>
      <c r="CW35" s="1" t="s">
        <v>302</v>
      </c>
      <c r="CY35" s="1">
        <v>0.0</v>
      </c>
      <c r="DB35" s="1" t="b">
        <v>0</v>
      </c>
      <c r="DC35" s="1" t="b">
        <v>1</v>
      </c>
    </row>
    <row r="36" ht="12.75" customHeight="1">
      <c r="A36" s="1" t="s">
        <v>42</v>
      </c>
      <c r="B36" s="1">
        <v>2009.0</v>
      </c>
      <c r="C36" s="1">
        <v>5.0</v>
      </c>
      <c r="D36" s="4">
        <v>3.81741167466E11</v>
      </c>
      <c r="E36" s="4">
        <v>1.84776780543E11</v>
      </c>
      <c r="F36" s="1">
        <v>3.0196479798E11</v>
      </c>
      <c r="G36" s="1">
        <v>1.2233482696E10</v>
      </c>
      <c r="H36" s="1">
        <v>1.2233482696E10</v>
      </c>
      <c r="I36" s="1">
        <v>0.0</v>
      </c>
      <c r="J36" s="1">
        <v>1.7728892E11</v>
      </c>
      <c r="K36" s="1">
        <v>1.7728892E11</v>
      </c>
      <c r="L36" s="1">
        <v>0.0</v>
      </c>
      <c r="M36" s="1">
        <v>9.5905619039E10</v>
      </c>
      <c r="N36" s="1">
        <v>5.7395359096E10</v>
      </c>
      <c r="O36" s="1">
        <v>0.0</v>
      </c>
      <c r="P36" s="1">
        <v>0.0</v>
      </c>
      <c r="Q36" s="1">
        <v>0.0</v>
      </c>
      <c r="R36" s="1">
        <v>3.8510259943E10</v>
      </c>
      <c r="S36" s="1">
        <v>0.0</v>
      </c>
      <c r="T36" s="1">
        <v>4732200.0</v>
      </c>
      <c r="U36" s="1">
        <v>4732200.0</v>
      </c>
      <c r="V36" s="1">
        <v>0.0</v>
      </c>
      <c r="W36" s="1">
        <v>1.6532044045E10</v>
      </c>
      <c r="X36" s="1">
        <v>5.891420765E9</v>
      </c>
      <c r="Y36" s="1">
        <v>0.0</v>
      </c>
      <c r="Z36" s="1">
        <v>0.0</v>
      </c>
      <c r="AA36" s="1">
        <v>0.0</v>
      </c>
      <c r="AB36" s="1">
        <v>9.59474E8</v>
      </c>
      <c r="AC36" s="1">
        <v>9.68114928E9</v>
      </c>
      <c r="AD36" s="1">
        <v>0.0</v>
      </c>
      <c r="AE36" s="1">
        <v>0.0</v>
      </c>
      <c r="AF36" s="1">
        <v>0.0</v>
      </c>
      <c r="AG36" s="1">
        <v>7.9776369486E10</v>
      </c>
      <c r="AH36" s="1">
        <v>2.3046754689E10</v>
      </c>
      <c r="AI36" s="1">
        <v>2.3046754689E10</v>
      </c>
      <c r="AJ36" s="1">
        <v>3.9391149208E10</v>
      </c>
      <c r="AK36" s="1">
        <v>-1.6344394519E10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5.0640614797E10</v>
      </c>
      <c r="AW36" s="1">
        <v>0.0</v>
      </c>
      <c r="AX36" s="1">
        <v>5.0612714797E10</v>
      </c>
      <c r="AY36" s="1">
        <v>2.79E7</v>
      </c>
      <c r="AZ36" s="1">
        <v>0.0</v>
      </c>
      <c r="BA36" s="1">
        <v>6.089E9</v>
      </c>
      <c r="BB36" s="1">
        <v>0.0</v>
      </c>
      <c r="BC36" s="1">
        <v>0.0</v>
      </c>
      <c r="BD36" s="1">
        <v>6.089E9</v>
      </c>
      <c r="BE36" s="1">
        <v>0.0</v>
      </c>
      <c r="BF36" s="1">
        <v>3.81741167466E11</v>
      </c>
      <c r="BG36" s="1">
        <v>1.97336131882E11</v>
      </c>
      <c r="BH36" s="1">
        <v>2.2590824535E10</v>
      </c>
      <c r="BI36" s="1">
        <v>0.0</v>
      </c>
      <c r="BJ36" s="1">
        <v>1.4314436626E10</v>
      </c>
      <c r="BK36" s="1">
        <v>0.0</v>
      </c>
      <c r="BL36" s="1">
        <v>7.98265946E8</v>
      </c>
      <c r="BM36" s="1">
        <v>1.034288604E9</v>
      </c>
      <c r="BN36" s="1">
        <v>0.0</v>
      </c>
      <c r="BO36" s="1">
        <v>6.443833359E9</v>
      </c>
      <c r="BP36" s="1">
        <v>0.0</v>
      </c>
      <c r="BQ36" s="1">
        <v>0.0</v>
      </c>
      <c r="BR36" s="1">
        <v>0.0</v>
      </c>
      <c r="BS36" s="1">
        <v>0.0</v>
      </c>
      <c r="BT36" s="1">
        <v>1.1695728E8</v>
      </c>
      <c r="BU36" s="1">
        <v>1.1695728E8</v>
      </c>
      <c r="BV36" s="1">
        <v>0.0</v>
      </c>
      <c r="BW36" s="1">
        <v>0.0</v>
      </c>
      <c r="BX36" s="1">
        <v>1.74628350067E11</v>
      </c>
      <c r="BY36" s="1">
        <v>1.49820086306E11</v>
      </c>
      <c r="BZ36" s="1">
        <v>0.0</v>
      </c>
      <c r="CA36" s="1">
        <v>1.51E10</v>
      </c>
      <c r="CB36" s="1">
        <v>9.708263761E9</v>
      </c>
      <c r="CC36" s="1">
        <v>0.0</v>
      </c>
      <c r="CD36" s="1">
        <v>0.0</v>
      </c>
      <c r="CE36" s="1">
        <v>1.84405035584E11</v>
      </c>
      <c r="CF36" s="1">
        <v>1.672E11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4.370850529E9</v>
      </c>
      <c r="CM36" s="1">
        <v>0.0</v>
      </c>
      <c r="CN36" s="1">
        <v>1.2771243774E10</v>
      </c>
      <c r="CO36" s="1">
        <v>-3.71744959E8</v>
      </c>
      <c r="CP36" s="1">
        <v>-3.71744959E8</v>
      </c>
      <c r="CQ36" s="1">
        <v>0.0</v>
      </c>
      <c r="CR36" s="1">
        <v>3.81741167466E11</v>
      </c>
      <c r="CS36" s="73">
        <v>42348.424305555556</v>
      </c>
      <c r="CT36" s="73">
        <v>39814.0</v>
      </c>
      <c r="CU36" s="73">
        <v>40178.0</v>
      </c>
      <c r="CV36" s="1">
        <v>12.0</v>
      </c>
      <c r="CW36" s="1" t="s">
        <v>303</v>
      </c>
      <c r="CY36" s="1">
        <v>0.0</v>
      </c>
      <c r="DA36" s="1">
        <v>1.0</v>
      </c>
      <c r="DB36" s="1" t="b">
        <v>0</v>
      </c>
      <c r="DC36" s="1" t="b">
        <v>1</v>
      </c>
    </row>
    <row r="37" ht="12.75" customHeight="1">
      <c r="A37" s="1" t="s">
        <v>44</v>
      </c>
      <c r="B37" s="1">
        <v>2017.0</v>
      </c>
      <c r="C37" s="1">
        <v>5.0</v>
      </c>
      <c r="D37" s="4">
        <v>5.439994923898E12</v>
      </c>
      <c r="E37" s="4">
        <v>2.127742416343E12</v>
      </c>
      <c r="F37" s="1">
        <v>4.453370870333E12</v>
      </c>
      <c r="G37" s="1">
        <v>1.83614229316E11</v>
      </c>
      <c r="H37" s="1">
        <v>1.58069629316E11</v>
      </c>
      <c r="I37" s="1">
        <v>2.55446E10</v>
      </c>
      <c r="J37" s="1">
        <v>1.947310602864E12</v>
      </c>
      <c r="K37" s="1">
        <v>2.26442118138E11</v>
      </c>
      <c r="L37" s="1">
        <v>-3.9807398607E10</v>
      </c>
      <c r="M37" s="1">
        <v>9.43980011982E11</v>
      </c>
      <c r="N37" s="1">
        <v>9.18007817727E11</v>
      </c>
      <c r="O37" s="1">
        <v>2.755715302E9</v>
      </c>
      <c r="P37" s="1">
        <v>0.0</v>
      </c>
      <c r="Q37" s="1">
        <v>0.0</v>
      </c>
      <c r="R37" s="1">
        <v>2.69451254843E11</v>
      </c>
      <c r="S37" s="1">
        <v>-2.4623477589E11</v>
      </c>
      <c r="T37" s="1">
        <v>4.63792494E9</v>
      </c>
      <c r="U37" s="1">
        <v>4.63792494E9</v>
      </c>
      <c r="V37" s="1">
        <v>0.0</v>
      </c>
      <c r="W37" s="1">
        <v>2.3506449527E11</v>
      </c>
      <c r="X37" s="1">
        <v>2.32920692507E11</v>
      </c>
      <c r="Y37" s="1">
        <v>0.0</v>
      </c>
      <c r="Z37" s="1">
        <v>0.0</v>
      </c>
      <c r="AA37" s="1">
        <v>2.143802763E9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9.86624053565E11</v>
      </c>
      <c r="AH37" s="1">
        <v>4.01765741959E11</v>
      </c>
      <c r="AI37" s="1">
        <v>1.06144181658E11</v>
      </c>
      <c r="AJ37" s="1">
        <v>2.38636486745E11</v>
      </c>
      <c r="AK37" s="1">
        <v>-1.32492305087E11</v>
      </c>
      <c r="AL37" s="1">
        <v>0.0</v>
      </c>
      <c r="AM37" s="1">
        <v>0.0</v>
      </c>
      <c r="AN37" s="1">
        <v>0.0</v>
      </c>
      <c r="AO37" s="1">
        <v>2.87525539287E11</v>
      </c>
      <c r="AP37" s="1">
        <v>3.59922905914E11</v>
      </c>
      <c r="AQ37" s="1">
        <v>-7.2397366627E10</v>
      </c>
      <c r="AR37" s="1">
        <v>8.096021014E9</v>
      </c>
      <c r="AS37" s="1">
        <v>7.3661529897E10</v>
      </c>
      <c r="AT37" s="1">
        <v>8.5439019757E10</v>
      </c>
      <c r="AU37" s="1">
        <v>-1.177748986E10</v>
      </c>
      <c r="AV37" s="1">
        <v>4.759653E11</v>
      </c>
      <c r="AW37" s="1">
        <v>0.0</v>
      </c>
      <c r="AX37" s="1">
        <v>1.4535E11</v>
      </c>
      <c r="AY37" s="1">
        <v>5.76153E10</v>
      </c>
      <c r="AZ37" s="1">
        <v>0.0</v>
      </c>
      <c r="BA37" s="1">
        <v>2.3240567436E10</v>
      </c>
      <c r="BB37" s="1">
        <v>1.8097027903E10</v>
      </c>
      <c r="BC37" s="1">
        <v>5.143539533E9</v>
      </c>
      <c r="BD37" s="1">
        <v>0.0</v>
      </c>
      <c r="BE37" s="1">
        <v>0.0</v>
      </c>
      <c r="BF37" s="1">
        <v>5.439994923898E12</v>
      </c>
      <c r="BG37" s="1">
        <v>3.312252507555E12</v>
      </c>
      <c r="BH37" s="1">
        <v>3.312096138825E12</v>
      </c>
      <c r="BI37" s="1">
        <v>0.0</v>
      </c>
      <c r="BJ37" s="1">
        <v>5.37667249403E11</v>
      </c>
      <c r="BK37" s="1">
        <v>0.0</v>
      </c>
      <c r="BL37" s="1">
        <v>4.0824382936E10</v>
      </c>
      <c r="BM37" s="1">
        <v>1.35568645618E11</v>
      </c>
      <c r="BN37" s="1">
        <v>0.0</v>
      </c>
      <c r="BO37" s="1">
        <v>1.48222808171E11</v>
      </c>
      <c r="BP37" s="1">
        <v>2.5731306259E10</v>
      </c>
      <c r="BQ37" s="1">
        <v>0.0</v>
      </c>
      <c r="BR37" s="1">
        <v>0.0</v>
      </c>
      <c r="BS37" s="1">
        <v>0.0</v>
      </c>
      <c r="BT37" s="1">
        <v>1.5636873E8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  <c r="CD37" s="1">
        <v>0.0</v>
      </c>
      <c r="CE37" s="1">
        <v>2.127742416343E12</v>
      </c>
      <c r="CF37" s="1">
        <v>9.13540378E11</v>
      </c>
      <c r="CG37" s="1">
        <v>9.74943696449E11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8.1332734797E10</v>
      </c>
      <c r="CN37" s="1">
        <v>1.29840453658E11</v>
      </c>
      <c r="CO37" s="1">
        <v>0.0</v>
      </c>
      <c r="CP37" s="1">
        <v>0.0</v>
      </c>
      <c r="CQ37" s="1">
        <v>0.0</v>
      </c>
      <c r="CR37" s="1">
        <v>5.439994923898E12</v>
      </c>
      <c r="CS37" s="73">
        <v>43304.402083333334</v>
      </c>
      <c r="CT37" s="73">
        <v>42736.0</v>
      </c>
      <c r="CU37" s="73">
        <v>43100.0</v>
      </c>
      <c r="CV37" s="1">
        <v>12.0</v>
      </c>
      <c r="CW37" s="1" t="s">
        <v>304</v>
      </c>
      <c r="CY37" s="1">
        <v>0.0</v>
      </c>
      <c r="DB37" s="1" t="b">
        <v>0</v>
      </c>
      <c r="DC37" s="1" t="b">
        <v>1</v>
      </c>
    </row>
    <row r="38" ht="12.75" customHeight="1">
      <c r="A38" s="1" t="s">
        <v>44</v>
      </c>
      <c r="B38" s="1">
        <v>2016.0</v>
      </c>
      <c r="C38" s="1">
        <v>5.0</v>
      </c>
      <c r="D38" s="4">
        <v>5.125558803118E12</v>
      </c>
      <c r="E38" s="4">
        <v>2.171161527328E12</v>
      </c>
      <c r="F38" s="1">
        <v>3.905893539834E12</v>
      </c>
      <c r="G38" s="1">
        <v>3.09089283597E11</v>
      </c>
      <c r="H38" s="1">
        <v>2.84089283597E11</v>
      </c>
      <c r="I38" s="1">
        <v>2.5E10</v>
      </c>
      <c r="J38" s="1">
        <v>1.566966193488E12</v>
      </c>
      <c r="K38" s="1">
        <v>1.32640436783E11</v>
      </c>
      <c r="L38" s="1">
        <v>-3.3812501418E10</v>
      </c>
      <c r="M38" s="1">
        <v>9.16562339239E11</v>
      </c>
      <c r="N38" s="1">
        <v>9.23137492454E11</v>
      </c>
      <c r="O38" s="1">
        <v>2.93658129E9</v>
      </c>
      <c r="P38" s="1">
        <v>0.0</v>
      </c>
      <c r="Q38" s="1">
        <v>0.0</v>
      </c>
      <c r="R38" s="1">
        <v>2.2037450094E11</v>
      </c>
      <c r="S38" s="1">
        <v>-2.29886235445E11</v>
      </c>
      <c r="T38" s="1">
        <v>5.344816697E9</v>
      </c>
      <c r="U38" s="1">
        <v>5.344816697E9</v>
      </c>
      <c r="V38" s="1">
        <v>0.0</v>
      </c>
      <c r="W38" s="1">
        <v>3.5918945156E11</v>
      </c>
      <c r="X38" s="1">
        <v>3.52936125318E11</v>
      </c>
      <c r="Y38" s="1">
        <v>0.0</v>
      </c>
      <c r="Z38" s="1">
        <v>0.0</v>
      </c>
      <c r="AA38" s="1">
        <v>0.0</v>
      </c>
      <c r="AB38" s="1">
        <v>0.0</v>
      </c>
      <c r="AC38" s="1">
        <v>6.253326242E9</v>
      </c>
      <c r="AD38" s="1">
        <v>0.0</v>
      </c>
      <c r="AE38" s="1">
        <v>0.0</v>
      </c>
      <c r="AF38" s="1">
        <v>0.0</v>
      </c>
      <c r="AG38" s="1">
        <v>1.219665263284E12</v>
      </c>
      <c r="AH38" s="1">
        <v>3.92497039921E11</v>
      </c>
      <c r="AI38" s="1">
        <v>1.01856814298E11</v>
      </c>
      <c r="AJ38" s="1">
        <v>2.24670375911E11</v>
      </c>
      <c r="AK38" s="1">
        <v>-1.22813561613E11</v>
      </c>
      <c r="AL38" s="1">
        <v>0.0</v>
      </c>
      <c r="AM38" s="1">
        <v>0.0</v>
      </c>
      <c r="AN38" s="1">
        <v>0.0</v>
      </c>
      <c r="AO38" s="1">
        <v>2.90640225623E11</v>
      </c>
      <c r="AP38" s="1">
        <v>3.54244973547E11</v>
      </c>
      <c r="AQ38" s="1">
        <v>-6.3604747924E10</v>
      </c>
      <c r="AR38" s="1">
        <v>0.0</v>
      </c>
      <c r="AS38" s="1">
        <v>7.8119318566E10</v>
      </c>
      <c r="AT38" s="1">
        <v>8.6384943083E10</v>
      </c>
      <c r="AU38" s="1">
        <v>-8.265624517E9</v>
      </c>
      <c r="AV38" s="1">
        <v>7.12244558926E11</v>
      </c>
      <c r="AW38" s="1">
        <v>0.0</v>
      </c>
      <c r="AX38" s="1">
        <v>1.4535E11</v>
      </c>
      <c r="AY38" s="1">
        <v>6.9495638763E10</v>
      </c>
      <c r="AZ38" s="1">
        <v>-4.046205047E9</v>
      </c>
      <c r="BA38" s="1">
        <v>1.7339615876E10</v>
      </c>
      <c r="BB38" s="1">
        <v>1.3276804547E10</v>
      </c>
      <c r="BC38" s="1">
        <v>4.062811329E9</v>
      </c>
      <c r="BD38" s="1">
        <v>0.0</v>
      </c>
      <c r="BE38" s="1">
        <v>0.0</v>
      </c>
      <c r="BF38" s="1">
        <v>5.125558803118E12</v>
      </c>
      <c r="BG38" s="1">
        <v>2.95439727579E12</v>
      </c>
      <c r="BH38" s="1">
        <v>2.95423910706E12</v>
      </c>
      <c r="BI38" s="1">
        <v>0.0</v>
      </c>
      <c r="BJ38" s="1">
        <v>6.53575557329E11</v>
      </c>
      <c r="BK38" s="1">
        <v>0.0</v>
      </c>
      <c r="BL38" s="1">
        <v>5.8107328688E10</v>
      </c>
      <c r="BM38" s="1">
        <v>1.18033466072E11</v>
      </c>
      <c r="BN38" s="1">
        <v>0.0</v>
      </c>
      <c r="BO38" s="1">
        <v>5.3073083299E10</v>
      </c>
      <c r="BP38" s="1">
        <v>1.7077713507E10</v>
      </c>
      <c r="BQ38" s="1">
        <v>0.0</v>
      </c>
      <c r="BR38" s="1">
        <v>0.0</v>
      </c>
      <c r="BS38" s="1">
        <v>0.0</v>
      </c>
      <c r="BT38" s="1">
        <v>1.5816873E8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2.171161527328E12</v>
      </c>
      <c r="CF38" s="1">
        <v>9.13540378E11</v>
      </c>
      <c r="CG38" s="1">
        <v>9.74943696449E11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7.3173469646E10</v>
      </c>
      <c r="CN38" s="1">
        <v>1.81418829794E11</v>
      </c>
      <c r="CO38" s="1">
        <v>0.0</v>
      </c>
      <c r="CP38" s="1">
        <v>0.0</v>
      </c>
      <c r="CQ38" s="1">
        <v>0.0</v>
      </c>
      <c r="CR38" s="1">
        <v>5.125558803118E12</v>
      </c>
      <c r="CS38" s="73">
        <v>42828.43472222222</v>
      </c>
      <c r="CT38" s="73">
        <v>42370.0</v>
      </c>
      <c r="CU38" s="73">
        <v>42735.0</v>
      </c>
      <c r="CV38" s="1">
        <v>12.0</v>
      </c>
      <c r="CW38" s="1" t="s">
        <v>305</v>
      </c>
      <c r="CY38" s="1">
        <v>0.0</v>
      </c>
      <c r="DB38" s="1" t="b">
        <v>0</v>
      </c>
      <c r="DC38" s="1" t="b">
        <v>1</v>
      </c>
    </row>
    <row r="39" ht="12.75" customHeight="1">
      <c r="A39" s="1" t="s">
        <v>44</v>
      </c>
      <c r="B39" s="1">
        <v>2015.0</v>
      </c>
      <c r="C39" s="1">
        <v>5.0</v>
      </c>
      <c r="D39" s="4">
        <v>5.120400752433E12</v>
      </c>
      <c r="E39" s="4">
        <v>2.307031055135E12</v>
      </c>
      <c r="F39" s="1">
        <v>3.679788063188E12</v>
      </c>
      <c r="G39" s="1">
        <v>3.41247283181E11</v>
      </c>
      <c r="H39" s="1">
        <v>2.56247283181E11</v>
      </c>
      <c r="I39" s="1">
        <v>8.5E10</v>
      </c>
      <c r="J39" s="1">
        <v>1.372341420454E12</v>
      </c>
      <c r="K39" s="1">
        <v>7.1957007111E10</v>
      </c>
      <c r="L39" s="1">
        <v>-2.8432588869E10</v>
      </c>
      <c r="M39" s="1">
        <v>6.08785611176E11</v>
      </c>
      <c r="N39" s="1">
        <v>6.16776833121E11</v>
      </c>
      <c r="O39" s="1">
        <v>2.656612158E9</v>
      </c>
      <c r="P39" s="1">
        <v>0.0</v>
      </c>
      <c r="Q39" s="1">
        <v>0.0</v>
      </c>
      <c r="R39" s="1">
        <v>2.14082059231E11</v>
      </c>
      <c r="S39" s="1">
        <v>-2.24729893334E11</v>
      </c>
      <c r="T39" s="1">
        <v>4.099920334E9</v>
      </c>
      <c r="U39" s="1">
        <v>4.099920334E9</v>
      </c>
      <c r="V39" s="1">
        <v>0.0</v>
      </c>
      <c r="W39" s="1">
        <v>3.43975728084E11</v>
      </c>
      <c r="X39" s="1">
        <v>3.33438564701E11</v>
      </c>
      <c r="Y39" s="1">
        <v>0.0</v>
      </c>
      <c r="Z39" s="1">
        <v>0.0</v>
      </c>
      <c r="AA39" s="1">
        <v>0.0</v>
      </c>
      <c r="AB39" s="1">
        <v>0.0</v>
      </c>
      <c r="AC39" s="1">
        <v>1.0537163383E10</v>
      </c>
      <c r="AD39" s="1">
        <v>0.0</v>
      </c>
      <c r="AE39" s="1">
        <v>0.0</v>
      </c>
      <c r="AF39" s="1">
        <v>0.0</v>
      </c>
      <c r="AG39" s="1">
        <v>1.440612689245E12</v>
      </c>
      <c r="AH39" s="1">
        <v>4.39106877353E11</v>
      </c>
      <c r="AI39" s="1">
        <v>1.37312033718E11</v>
      </c>
      <c r="AJ39" s="1">
        <v>2.61194423493E11</v>
      </c>
      <c r="AK39" s="1">
        <v>-1.23882389775E11</v>
      </c>
      <c r="AL39" s="1">
        <v>0.0</v>
      </c>
      <c r="AM39" s="1">
        <v>0.0</v>
      </c>
      <c r="AN39" s="1">
        <v>0.0</v>
      </c>
      <c r="AO39" s="1">
        <v>3.01794843635E11</v>
      </c>
      <c r="AP39" s="1">
        <v>3.60607628587E11</v>
      </c>
      <c r="AQ39" s="1">
        <v>-5.8812784952E10</v>
      </c>
      <c r="AR39" s="1">
        <v>0.0</v>
      </c>
      <c r="AS39" s="1">
        <v>3.5815768131E10</v>
      </c>
      <c r="AT39" s="1">
        <v>4.0605175698E10</v>
      </c>
      <c r="AU39" s="1">
        <v>-4.789407567E9</v>
      </c>
      <c r="AV39" s="1">
        <v>9.19883729782E11</v>
      </c>
      <c r="AW39" s="1">
        <v>0.0</v>
      </c>
      <c r="AX39" s="1">
        <v>2.54744713557E11</v>
      </c>
      <c r="AY39" s="1">
        <v>1.99055804898E11</v>
      </c>
      <c r="AZ39" s="1">
        <v>-5.583169794E9</v>
      </c>
      <c r="BA39" s="1">
        <v>2.1915024626E10</v>
      </c>
      <c r="BB39" s="1">
        <v>1.6609574457E10</v>
      </c>
      <c r="BC39" s="1">
        <v>3.887379107E9</v>
      </c>
      <c r="BD39" s="1">
        <v>0.0</v>
      </c>
      <c r="BE39" s="1">
        <v>0.0</v>
      </c>
      <c r="BF39" s="1">
        <v>5.120400752433E12</v>
      </c>
      <c r="BG39" s="1">
        <v>2.813369697298E12</v>
      </c>
      <c r="BH39" s="1">
        <v>2.813215528578E12</v>
      </c>
      <c r="BI39" s="1">
        <v>0.0</v>
      </c>
      <c r="BJ39" s="1">
        <v>3.60997398706E11</v>
      </c>
      <c r="BK39" s="1">
        <v>0.0</v>
      </c>
      <c r="BL39" s="1">
        <v>4.7127311427E10</v>
      </c>
      <c r="BM39" s="1">
        <v>8.974547479E10</v>
      </c>
      <c r="BN39" s="1">
        <v>5.0991256E7</v>
      </c>
      <c r="BO39" s="1">
        <v>3.7509986989E10</v>
      </c>
      <c r="BP39" s="1">
        <v>1.1839669237E10</v>
      </c>
      <c r="BQ39" s="1">
        <v>0.0</v>
      </c>
      <c r="BR39" s="1">
        <v>0.0</v>
      </c>
      <c r="BS39" s="1">
        <v>0.0</v>
      </c>
      <c r="BT39" s="1">
        <v>1.5416872E8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2.307031055135E12</v>
      </c>
      <c r="CF39" s="1">
        <v>8.30498888E11</v>
      </c>
      <c r="CG39" s="1">
        <v>1.057985186449E12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7.3389443022E10</v>
      </c>
      <c r="CN39" s="1">
        <v>2.14378798892E11</v>
      </c>
      <c r="CO39" s="1">
        <v>0.0</v>
      </c>
      <c r="CP39" s="1">
        <v>0.0</v>
      </c>
      <c r="CQ39" s="1">
        <v>0.0</v>
      </c>
      <c r="CR39" s="1">
        <v>5.120400752433E12</v>
      </c>
      <c r="CS39" s="73">
        <v>42461.48125</v>
      </c>
      <c r="CT39" s="73">
        <v>42005.0</v>
      </c>
      <c r="CU39" s="73">
        <v>42369.0</v>
      </c>
      <c r="CV39" s="1">
        <v>12.0</v>
      </c>
      <c r="CW39" s="1" t="s">
        <v>306</v>
      </c>
      <c r="CY39" s="1">
        <v>0.0</v>
      </c>
      <c r="DB39" s="1" t="b">
        <v>0</v>
      </c>
      <c r="DC39" s="1" t="b">
        <v>1</v>
      </c>
    </row>
    <row r="40" ht="12.75" customHeight="1">
      <c r="A40" s="1" t="s">
        <v>44</v>
      </c>
      <c r="B40" s="1">
        <v>2014.0</v>
      </c>
      <c r="C40" s="1">
        <v>5.0</v>
      </c>
      <c r="D40" s="4">
        <v>5.340543568449E12</v>
      </c>
      <c r="E40" s="4">
        <v>2.185483883356E12</v>
      </c>
      <c r="F40" s="1">
        <v>3.055348311202E12</v>
      </c>
      <c r="G40" s="1">
        <v>2.85018753173E11</v>
      </c>
      <c r="H40" s="1">
        <v>2.85018753173E11</v>
      </c>
      <c r="I40" s="1">
        <v>0.0</v>
      </c>
      <c r="J40" s="1">
        <v>5.89655240529E11</v>
      </c>
      <c r="K40" s="1">
        <v>8.00362564728E11</v>
      </c>
      <c r="L40" s="1">
        <v>-2.10707324199E11</v>
      </c>
      <c r="M40" s="1">
        <v>7.63444908907E11</v>
      </c>
      <c r="N40" s="1">
        <v>7.7374003055E11</v>
      </c>
      <c r="O40" s="1">
        <v>2.585554896E9</v>
      </c>
      <c r="P40" s="1">
        <v>0.0</v>
      </c>
      <c r="Q40" s="1">
        <v>0.0</v>
      </c>
      <c r="R40" s="1">
        <v>1.62379237499E11</v>
      </c>
      <c r="S40" s="1">
        <v>-1.75259914038E11</v>
      </c>
      <c r="T40" s="1">
        <v>4.622935265E9</v>
      </c>
      <c r="U40" s="1">
        <v>4.622935265E9</v>
      </c>
      <c r="V40" s="1">
        <v>0.0</v>
      </c>
      <c r="W40" s="1">
        <v>3.23992008509E11</v>
      </c>
      <c r="X40" s="1">
        <v>3.11016395544E11</v>
      </c>
      <c r="Y40" s="1">
        <v>0.0</v>
      </c>
      <c r="Z40" s="1">
        <v>0.0</v>
      </c>
      <c r="AA40" s="1">
        <v>0.0</v>
      </c>
      <c r="AB40" s="1">
        <v>0.0</v>
      </c>
      <c r="AC40" s="1">
        <v>1.2975612965E10</v>
      </c>
      <c r="AD40" s="1">
        <v>0.0</v>
      </c>
      <c r="AE40" s="1">
        <v>0.0</v>
      </c>
      <c r="AF40" s="1">
        <v>0.0</v>
      </c>
      <c r="AG40" s="1">
        <v>2.285195257247E12</v>
      </c>
      <c r="AH40" s="1">
        <v>4.57822458517E11</v>
      </c>
      <c r="AI40" s="1">
        <v>9.8017842344E10</v>
      </c>
      <c r="AJ40" s="1">
        <v>2.16400551151E11</v>
      </c>
      <c r="AK40" s="1">
        <v>-1.18382708807E11</v>
      </c>
      <c r="AL40" s="1">
        <v>0.0</v>
      </c>
      <c r="AM40" s="1">
        <v>0.0</v>
      </c>
      <c r="AN40" s="1">
        <v>0.0</v>
      </c>
      <c r="AO40" s="1">
        <v>3.15679933546E11</v>
      </c>
      <c r="AP40" s="1">
        <v>3.72174434617E11</v>
      </c>
      <c r="AQ40" s="1">
        <v>-5.6494501071E10</v>
      </c>
      <c r="AR40" s="1">
        <v>4.4124682627E10</v>
      </c>
      <c r="AS40" s="1">
        <v>3.6963244132E10</v>
      </c>
      <c r="AT40" s="1">
        <v>4.0511535698E10</v>
      </c>
      <c r="AU40" s="1">
        <v>-3.548291566E9</v>
      </c>
      <c r="AV40" s="1">
        <v>1.724460127697E12</v>
      </c>
      <c r="AW40" s="1">
        <v>0.0</v>
      </c>
      <c r="AX40" s="1">
        <v>2.45246484844E11</v>
      </c>
      <c r="AY40" s="1">
        <v>1.541228055354E12</v>
      </c>
      <c r="AZ40" s="1">
        <v>-6.2014412501E10</v>
      </c>
      <c r="BA40" s="1">
        <v>1.6848576677E10</v>
      </c>
      <c r="BB40" s="1">
        <v>1.5367417198E10</v>
      </c>
      <c r="BC40" s="1">
        <v>1.330620979E9</v>
      </c>
      <c r="BD40" s="1">
        <v>0.0</v>
      </c>
      <c r="BE40" s="1">
        <v>1.505385E8</v>
      </c>
      <c r="BF40" s="1">
        <v>5.340543568449E12</v>
      </c>
      <c r="BG40" s="1">
        <v>3.058824964692E12</v>
      </c>
      <c r="BH40" s="1">
        <v>3.015812627218E12</v>
      </c>
      <c r="BI40" s="1">
        <v>0.0</v>
      </c>
      <c r="BJ40" s="1">
        <v>5.41439084983E11</v>
      </c>
      <c r="BK40" s="1">
        <v>3.3137992777E10</v>
      </c>
      <c r="BL40" s="1">
        <v>4.0415832721E10</v>
      </c>
      <c r="BM40" s="1">
        <v>8.5258760054E10</v>
      </c>
      <c r="BN40" s="1">
        <v>5.2189153E7</v>
      </c>
      <c r="BO40" s="1">
        <v>4.414003428E10</v>
      </c>
      <c r="BP40" s="1">
        <v>6.368576543E9</v>
      </c>
      <c r="BQ40" s="1">
        <v>0.0</v>
      </c>
      <c r="BR40" s="1">
        <v>0.0</v>
      </c>
      <c r="BS40" s="1">
        <v>0.0</v>
      </c>
      <c r="BT40" s="1">
        <v>4.3012337474E10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2.185483883356E12</v>
      </c>
      <c r="CF40" s="1">
        <v>7.55E11</v>
      </c>
      <c r="CG40" s="1">
        <v>1.133484074449E12</v>
      </c>
      <c r="CH40" s="1">
        <v>0.0</v>
      </c>
      <c r="CI40" s="1">
        <v>0.0</v>
      </c>
      <c r="CJ40" s="1">
        <v>0.0</v>
      </c>
      <c r="CK40" s="1">
        <v>2.5951947205E10</v>
      </c>
      <c r="CL40" s="1">
        <v>3.408895126E9</v>
      </c>
      <c r="CM40" s="1">
        <v>6.7486677371E10</v>
      </c>
      <c r="CN40" s="1">
        <v>2.00152289205E11</v>
      </c>
      <c r="CO40" s="1">
        <v>0.0</v>
      </c>
      <c r="CP40" s="1">
        <v>0.0</v>
      </c>
      <c r="CQ40" s="1">
        <v>9.6234720401E10</v>
      </c>
      <c r="CR40" s="1">
        <v>5.340543568449E12</v>
      </c>
      <c r="CS40" s="73">
        <v>42402.597916666666</v>
      </c>
      <c r="CT40" s="73">
        <v>41640.0</v>
      </c>
      <c r="CU40" s="73">
        <v>42004.0</v>
      </c>
      <c r="CV40" s="1">
        <v>12.0</v>
      </c>
      <c r="CW40" s="1" t="s">
        <v>288</v>
      </c>
      <c r="CY40" s="1">
        <v>0.0</v>
      </c>
      <c r="CZ40" s="1">
        <v>0.0</v>
      </c>
      <c r="DA40" s="1">
        <v>2.0</v>
      </c>
      <c r="DB40" s="1" t="b">
        <v>0</v>
      </c>
      <c r="DC40" s="1" t="b">
        <v>1</v>
      </c>
    </row>
    <row r="41" ht="12.75" customHeight="1">
      <c r="A41" s="1" t="s">
        <v>44</v>
      </c>
      <c r="B41" s="1">
        <v>2013.0</v>
      </c>
      <c r="C41" s="1">
        <v>5.0</v>
      </c>
      <c r="D41" s="4">
        <v>3.967680607949E12</v>
      </c>
      <c r="E41" s="4">
        <v>2.165839369158E12</v>
      </c>
      <c r="F41" s="1">
        <v>2.186534943813E12</v>
      </c>
      <c r="G41" s="1">
        <v>2.38679861123E11</v>
      </c>
      <c r="H41" s="1">
        <v>2.38679861123E11</v>
      </c>
      <c r="I41" s="1">
        <v>0.0</v>
      </c>
      <c r="J41" s="1">
        <v>9.81711376377E11</v>
      </c>
      <c r="K41" s="1">
        <v>1.169099400673E12</v>
      </c>
      <c r="L41" s="1">
        <v>-1.87388024296E11</v>
      </c>
      <c r="M41" s="1">
        <v>9.49626583977E11</v>
      </c>
      <c r="N41" s="1">
        <v>8.749334182E11</v>
      </c>
      <c r="O41" s="1">
        <v>2.392043494E9</v>
      </c>
      <c r="P41" s="1">
        <v>0.0</v>
      </c>
      <c r="Q41" s="1">
        <v>0.0</v>
      </c>
      <c r="R41" s="1">
        <v>2.64266196795E11</v>
      </c>
      <c r="S41" s="1">
        <v>-1.91965074512E11</v>
      </c>
      <c r="T41" s="1">
        <v>4.431496642E9</v>
      </c>
      <c r="U41" s="1">
        <v>4.431496642E9</v>
      </c>
      <c r="V41" s="1">
        <v>0.0</v>
      </c>
      <c r="W41" s="1">
        <v>1.2085625694E10</v>
      </c>
      <c r="X41" s="1">
        <v>1.666442786E9</v>
      </c>
      <c r="Y41" s="1">
        <v>0.0</v>
      </c>
      <c r="Z41" s="1">
        <v>0.0</v>
      </c>
      <c r="AA41" s="1">
        <v>1.330495304E9</v>
      </c>
      <c r="AB41" s="1">
        <v>0.0</v>
      </c>
      <c r="AC41" s="1">
        <v>9.088687604E9</v>
      </c>
      <c r="AD41" s="1">
        <v>0.0</v>
      </c>
      <c r="AE41" s="1">
        <v>0.0</v>
      </c>
      <c r="AF41" s="1">
        <v>0.0</v>
      </c>
      <c r="AG41" s="1">
        <v>1.781145664136E12</v>
      </c>
      <c r="AH41" s="1">
        <v>4.42633795554E11</v>
      </c>
      <c r="AI41" s="1">
        <v>8.7059934815E10</v>
      </c>
      <c r="AJ41" s="1">
        <v>2.05128396111E11</v>
      </c>
      <c r="AK41" s="1">
        <v>-1.18068461296E11</v>
      </c>
      <c r="AL41" s="1">
        <v>0.0</v>
      </c>
      <c r="AM41" s="1">
        <v>0.0</v>
      </c>
      <c r="AN41" s="1">
        <v>0.0</v>
      </c>
      <c r="AO41" s="1">
        <v>3.18405205522E11</v>
      </c>
      <c r="AP41" s="1">
        <v>3.64782678621E11</v>
      </c>
      <c r="AQ41" s="1">
        <v>-4.6377473099E10</v>
      </c>
      <c r="AR41" s="1">
        <v>3.7168655217E10</v>
      </c>
      <c r="AS41" s="1">
        <v>2.5078669699E10</v>
      </c>
      <c r="AT41" s="1">
        <v>2.7638017517E10</v>
      </c>
      <c r="AU41" s="1">
        <v>-2.559347818E9</v>
      </c>
      <c r="AV41" s="1">
        <v>1.038967072739E12</v>
      </c>
      <c r="AW41" s="1">
        <v>0.0</v>
      </c>
      <c r="AX41" s="1">
        <v>2.42750941472E11</v>
      </c>
      <c r="AY41" s="1">
        <v>8.44890128825E11</v>
      </c>
      <c r="AZ41" s="1">
        <v>-4.8673997558E10</v>
      </c>
      <c r="BA41" s="1">
        <v>2.2217845025E11</v>
      </c>
      <c r="BB41" s="1">
        <v>2.06592171747E11</v>
      </c>
      <c r="BC41" s="1">
        <v>2.810325896E9</v>
      </c>
      <c r="BD41" s="1">
        <v>6.954270626E9</v>
      </c>
      <c r="BE41" s="1">
        <v>5.821681981E9</v>
      </c>
      <c r="BF41" s="1">
        <v>3.967680607949E12</v>
      </c>
      <c r="BG41" s="1">
        <v>1.706963095329E12</v>
      </c>
      <c r="BH41" s="1">
        <v>7.31440434183E11</v>
      </c>
      <c r="BI41" s="1">
        <v>0.0</v>
      </c>
      <c r="BJ41" s="1">
        <v>4.13348055369E11</v>
      </c>
      <c r="BK41" s="1">
        <v>8.2674276166E10</v>
      </c>
      <c r="BL41" s="1">
        <v>2.3592077799E10</v>
      </c>
      <c r="BM41" s="1">
        <v>7.0304245277E10</v>
      </c>
      <c r="BN41" s="1">
        <v>4.4172493E7</v>
      </c>
      <c r="BO41" s="1">
        <v>1.40107896106E11</v>
      </c>
      <c r="BP41" s="1">
        <v>1.369710973E9</v>
      </c>
      <c r="BQ41" s="1">
        <v>0.0</v>
      </c>
      <c r="BR41" s="1">
        <v>0.0</v>
      </c>
      <c r="BS41" s="1">
        <v>0.0</v>
      </c>
      <c r="BT41" s="1">
        <v>3.4633917E8</v>
      </c>
      <c r="BU41" s="1">
        <v>0.0</v>
      </c>
      <c r="BV41" s="1">
        <v>0.0</v>
      </c>
      <c r="BW41" s="1">
        <v>0.0</v>
      </c>
      <c r="BX41" s="1">
        <v>9.75176321976E11</v>
      </c>
      <c r="BY41" s="1">
        <v>7.79744086555E11</v>
      </c>
      <c r="BZ41" s="1">
        <v>1.07489008967E11</v>
      </c>
      <c r="CA41" s="1">
        <v>0.0</v>
      </c>
      <c r="CB41" s="1">
        <v>8.7943226454E10</v>
      </c>
      <c r="CC41" s="1">
        <v>0.0</v>
      </c>
      <c r="CD41" s="1">
        <v>0.0</v>
      </c>
      <c r="CE41" s="1">
        <v>2.165839369158E12</v>
      </c>
      <c r="CF41" s="1">
        <v>7.55E11</v>
      </c>
      <c r="CG41" s="1">
        <v>1.133484074449E12</v>
      </c>
      <c r="CH41" s="1">
        <v>0.0</v>
      </c>
      <c r="CI41" s="1">
        <v>0.0</v>
      </c>
      <c r="CJ41" s="1">
        <v>0.0</v>
      </c>
      <c r="CK41" s="1">
        <v>0.0</v>
      </c>
      <c r="CL41" s="1">
        <v>2.911660504E9</v>
      </c>
      <c r="CM41" s="1">
        <v>6.0993712075E10</v>
      </c>
      <c r="CN41" s="1">
        <v>1.92489015727E11</v>
      </c>
      <c r="CO41" s="1">
        <v>0.0</v>
      </c>
      <c r="CP41" s="1">
        <v>0.0</v>
      </c>
      <c r="CQ41" s="1">
        <v>9.4878143462E10</v>
      </c>
      <c r="CR41" s="1">
        <v>3.967680607949E12</v>
      </c>
      <c r="CS41" s="73">
        <v>42402.688888888886</v>
      </c>
      <c r="CT41" s="73">
        <v>41275.0</v>
      </c>
      <c r="CU41" s="73">
        <v>41639.0</v>
      </c>
      <c r="CV41" s="1">
        <v>12.0</v>
      </c>
      <c r="CW41" s="1" t="s">
        <v>575</v>
      </c>
      <c r="CY41" s="1">
        <v>0.0</v>
      </c>
      <c r="CZ41" s="1">
        <v>0.0</v>
      </c>
      <c r="DA41" s="1">
        <v>2.0</v>
      </c>
      <c r="DB41" s="1" t="b">
        <v>0</v>
      </c>
      <c r="DC41" s="1" t="b">
        <v>1</v>
      </c>
    </row>
    <row r="42" ht="12.75" customHeight="1">
      <c r="A42" s="1" t="s">
        <v>44</v>
      </c>
      <c r="B42" s="1">
        <v>2012.0</v>
      </c>
      <c r="C42" s="1">
        <v>5.0</v>
      </c>
      <c r="D42" s="4">
        <v>3.868657678657E12</v>
      </c>
      <c r="E42" s="4">
        <v>2.185275346385E12</v>
      </c>
      <c r="F42" s="1">
        <v>2.333748569426E12</v>
      </c>
      <c r="G42" s="1">
        <v>2.44478136533E11</v>
      </c>
      <c r="H42" s="1">
        <v>1.93478136533E11</v>
      </c>
      <c r="I42" s="1">
        <v>5.1E10</v>
      </c>
      <c r="J42" s="1">
        <v>1.053989703821E12</v>
      </c>
      <c r="K42" s="1">
        <v>1.207866411243E12</v>
      </c>
      <c r="L42" s="1">
        <v>-1.53876707422E11</v>
      </c>
      <c r="M42" s="1">
        <v>1.00852619723E12</v>
      </c>
      <c r="N42" s="1">
        <v>7.31051330408E11</v>
      </c>
      <c r="O42" s="1">
        <v>3.177334427E9</v>
      </c>
      <c r="P42" s="1">
        <v>0.0</v>
      </c>
      <c r="Q42" s="1">
        <v>0.0</v>
      </c>
      <c r="R42" s="1">
        <v>4.16284322665E11</v>
      </c>
      <c r="S42" s="1">
        <v>-1.4198679027E11</v>
      </c>
      <c r="T42" s="1">
        <v>4.694795597E9</v>
      </c>
      <c r="U42" s="1">
        <v>4.694795597E9</v>
      </c>
      <c r="V42" s="1">
        <v>0.0</v>
      </c>
      <c r="W42" s="1">
        <v>2.2059736245E10</v>
      </c>
      <c r="X42" s="1">
        <v>1.569894396E9</v>
      </c>
      <c r="Y42" s="1">
        <v>0.0</v>
      </c>
      <c r="Z42" s="1">
        <v>0.0</v>
      </c>
      <c r="AA42" s="1">
        <v>1.2553160938E10</v>
      </c>
      <c r="AB42" s="1">
        <v>0.0</v>
      </c>
      <c r="AC42" s="1">
        <v>7.936680911E9</v>
      </c>
      <c r="AD42" s="1">
        <v>0.0</v>
      </c>
      <c r="AE42" s="1">
        <v>0.0</v>
      </c>
      <c r="AF42" s="1">
        <v>0.0</v>
      </c>
      <c r="AG42" s="1">
        <v>1.534909109231E12</v>
      </c>
      <c r="AH42" s="1">
        <v>4.45779902955E11</v>
      </c>
      <c r="AI42" s="1">
        <v>9.5325969279E10</v>
      </c>
      <c r="AJ42" s="1">
        <v>2.15599239662E11</v>
      </c>
      <c r="AK42" s="1">
        <v>-1.20273270383E11</v>
      </c>
      <c r="AL42" s="1">
        <v>0.0</v>
      </c>
      <c r="AM42" s="1">
        <v>0.0</v>
      </c>
      <c r="AN42" s="1">
        <v>0.0</v>
      </c>
      <c r="AO42" s="1">
        <v>3.17630229336E11</v>
      </c>
      <c r="AP42" s="1">
        <v>3.55508990022E11</v>
      </c>
      <c r="AQ42" s="1">
        <v>-3.7878760686E10</v>
      </c>
      <c r="AR42" s="1">
        <v>3.282370434E10</v>
      </c>
      <c r="AS42" s="1">
        <v>2.6672063858E10</v>
      </c>
      <c r="AT42" s="1">
        <v>2.7638017517E10</v>
      </c>
      <c r="AU42" s="1">
        <v>-9.65953659E8</v>
      </c>
      <c r="AV42" s="1">
        <v>8.76817635688E11</v>
      </c>
      <c r="AW42" s="1">
        <v>0.0</v>
      </c>
      <c r="AX42" s="1">
        <v>2.34945515601E11</v>
      </c>
      <c r="AY42" s="1">
        <v>6.61360824425E11</v>
      </c>
      <c r="AZ42" s="1">
        <v>-1.9488704338E10</v>
      </c>
      <c r="BA42" s="1">
        <v>1.39396630791E11</v>
      </c>
      <c r="BB42" s="1">
        <v>1.25288061283E11</v>
      </c>
      <c r="BC42" s="1">
        <v>2.057912598E9</v>
      </c>
      <c r="BD42" s="1">
        <v>6.0E9</v>
      </c>
      <c r="BE42" s="1">
        <v>6.05065691E9</v>
      </c>
      <c r="BF42" s="1">
        <v>3.868657678657E12</v>
      </c>
      <c r="BG42" s="1">
        <v>1.584239330487E12</v>
      </c>
      <c r="BH42" s="1">
        <v>6.18776075654E11</v>
      </c>
      <c r="BI42" s="1">
        <v>2.998985191E9</v>
      </c>
      <c r="BJ42" s="1">
        <v>3.34489724146E11</v>
      </c>
      <c r="BK42" s="1">
        <v>9.3101463387E10</v>
      </c>
      <c r="BL42" s="1">
        <v>2.5935971048E10</v>
      </c>
      <c r="BM42" s="1">
        <v>4.9845386007E10</v>
      </c>
      <c r="BN42" s="1">
        <v>2.55128651E8</v>
      </c>
      <c r="BO42" s="1">
        <v>1.11487710774E11</v>
      </c>
      <c r="BP42" s="1">
        <v>6.6170645E8</v>
      </c>
      <c r="BQ42" s="1">
        <v>0.0</v>
      </c>
      <c r="BR42" s="1">
        <v>0.0</v>
      </c>
      <c r="BS42" s="1">
        <v>0.0</v>
      </c>
      <c r="BT42" s="1">
        <v>5.30237066E8</v>
      </c>
      <c r="BU42" s="1">
        <v>0.0</v>
      </c>
      <c r="BV42" s="1">
        <v>0.0</v>
      </c>
      <c r="BW42" s="1">
        <v>0.0</v>
      </c>
      <c r="BX42" s="1">
        <v>9.64933017767E11</v>
      </c>
      <c r="BY42" s="1">
        <v>7.30797339404E11</v>
      </c>
      <c r="BZ42" s="1">
        <v>0.0</v>
      </c>
      <c r="CA42" s="1">
        <v>1.13139717906E11</v>
      </c>
      <c r="CB42" s="1">
        <v>1.20995960457E11</v>
      </c>
      <c r="CC42" s="1">
        <v>0.0</v>
      </c>
      <c r="CD42" s="1">
        <v>0.0</v>
      </c>
      <c r="CE42" s="1">
        <v>2.185275346385E12</v>
      </c>
      <c r="CF42" s="1">
        <v>7.55E11</v>
      </c>
      <c r="CG42" s="1">
        <v>1.133484074449E12</v>
      </c>
      <c r="CH42" s="1">
        <v>0.0</v>
      </c>
      <c r="CI42" s="1">
        <v>0.0</v>
      </c>
      <c r="CJ42" s="1">
        <v>0.0</v>
      </c>
      <c r="CK42" s="1">
        <v>0.0</v>
      </c>
      <c r="CL42" s="1">
        <v>2.755650645E9</v>
      </c>
      <c r="CM42" s="1">
        <v>5.1127490355E10</v>
      </c>
      <c r="CN42" s="1">
        <v>2.25990031889E11</v>
      </c>
      <c r="CO42" s="1">
        <v>0.0</v>
      </c>
      <c r="CP42" s="1">
        <v>0.0</v>
      </c>
      <c r="CQ42" s="1">
        <v>9.9143001785E10</v>
      </c>
      <c r="CR42" s="1">
        <v>3.868657678657E12</v>
      </c>
      <c r="CS42" s="73">
        <v>42161.63125</v>
      </c>
      <c r="CT42" s="73">
        <v>40909.0</v>
      </c>
      <c r="CU42" s="73">
        <v>41274.0</v>
      </c>
      <c r="CV42" s="1">
        <v>12.0</v>
      </c>
      <c r="CW42" s="1" t="s">
        <v>309</v>
      </c>
      <c r="CY42" s="1">
        <v>0.0</v>
      </c>
      <c r="CZ42" s="1">
        <v>0.0</v>
      </c>
      <c r="DA42" s="1">
        <v>5.0</v>
      </c>
      <c r="DB42" s="1" t="b">
        <v>0</v>
      </c>
      <c r="DC42" s="1" t="b">
        <v>1</v>
      </c>
    </row>
    <row r="43" ht="12.75" customHeight="1">
      <c r="A43" s="1" t="s">
        <v>44</v>
      </c>
      <c r="B43" s="1">
        <v>2011.0</v>
      </c>
      <c r="C43" s="1">
        <v>5.0</v>
      </c>
      <c r="D43" s="4">
        <v>4.071676040142E12</v>
      </c>
      <c r="E43" s="4">
        <v>2.270680057767E12</v>
      </c>
      <c r="F43" s="1">
        <v>2.513740908848E12</v>
      </c>
      <c r="G43" s="1">
        <v>4.38831019213E11</v>
      </c>
      <c r="H43" s="1">
        <v>1.73931019213E11</v>
      </c>
      <c r="I43" s="1">
        <v>2.649E11</v>
      </c>
      <c r="J43" s="1">
        <v>9.66902072671E11</v>
      </c>
      <c r="K43" s="1">
        <v>1.094612985645E12</v>
      </c>
      <c r="L43" s="1">
        <v>-1.27710912974E11</v>
      </c>
      <c r="M43" s="1">
        <v>1.095102779757E12</v>
      </c>
      <c r="N43" s="1">
        <v>7.51159359551E11</v>
      </c>
      <c r="O43" s="1">
        <v>2.562188442E9</v>
      </c>
      <c r="P43" s="1">
        <v>0.0</v>
      </c>
      <c r="Q43" s="1">
        <v>0.0</v>
      </c>
      <c r="R43" s="1">
        <v>3.79002976613E11</v>
      </c>
      <c r="S43" s="1">
        <v>-3.7621744849E10</v>
      </c>
      <c r="T43" s="1">
        <v>3.51413742E9</v>
      </c>
      <c r="U43" s="1">
        <v>3.51413742E9</v>
      </c>
      <c r="V43" s="1">
        <v>0.0</v>
      </c>
      <c r="W43" s="1">
        <v>9.390899787E9</v>
      </c>
      <c r="X43" s="1">
        <v>1.382223923E9</v>
      </c>
      <c r="Y43" s="1">
        <v>0.0</v>
      </c>
      <c r="Z43" s="1">
        <v>0.0</v>
      </c>
      <c r="AA43" s="1">
        <v>0.0</v>
      </c>
      <c r="AB43" s="1">
        <v>0.0</v>
      </c>
      <c r="AC43" s="1">
        <v>8.008675864E9</v>
      </c>
      <c r="AD43" s="1">
        <v>0.0</v>
      </c>
      <c r="AE43" s="1">
        <v>0.0</v>
      </c>
      <c r="AF43" s="1">
        <v>0.0</v>
      </c>
      <c r="AG43" s="1">
        <v>1.557935131294E12</v>
      </c>
      <c r="AH43" s="1">
        <v>4.61145729286E11</v>
      </c>
      <c r="AI43" s="1">
        <v>9.9823759416E10</v>
      </c>
      <c r="AJ43" s="1">
        <v>2.0951358672E11</v>
      </c>
      <c r="AK43" s="1">
        <v>-1.09689827304E11</v>
      </c>
      <c r="AL43" s="1">
        <v>0.0</v>
      </c>
      <c r="AM43" s="1">
        <v>0.0</v>
      </c>
      <c r="AN43" s="1">
        <v>0.0</v>
      </c>
      <c r="AO43" s="1">
        <v>3.12350076313E11</v>
      </c>
      <c r="AP43" s="1">
        <v>3.41038381245E11</v>
      </c>
      <c r="AQ43" s="1">
        <v>-2.8688304932E10</v>
      </c>
      <c r="AR43" s="1">
        <v>4.8971893557E10</v>
      </c>
      <c r="AS43" s="1">
        <v>7.6550425E9</v>
      </c>
      <c r="AT43" s="1">
        <v>7.6550425E9</v>
      </c>
      <c r="AU43" s="1">
        <v>0.0</v>
      </c>
      <c r="AV43" s="1">
        <v>9.33236255132E11</v>
      </c>
      <c r="AW43" s="1">
        <v>0.0</v>
      </c>
      <c r="AX43" s="1">
        <v>2.29452802279E11</v>
      </c>
      <c r="AY43" s="1">
        <v>7.09651619519E11</v>
      </c>
      <c r="AZ43" s="1">
        <v>-5.868166666E9</v>
      </c>
      <c r="BA43" s="1">
        <v>1.24709071489E11</v>
      </c>
      <c r="BB43" s="1">
        <v>1.12594653915E11</v>
      </c>
      <c r="BC43" s="1">
        <v>0.0</v>
      </c>
      <c r="BD43" s="1">
        <v>6.0E9</v>
      </c>
      <c r="BE43" s="1">
        <v>6.114417574E9</v>
      </c>
      <c r="BF43" s="1">
        <v>4.071676040142E12</v>
      </c>
      <c r="BG43" s="1">
        <v>1.701376760825E12</v>
      </c>
      <c r="BH43" s="1">
        <v>7.31843925326E11</v>
      </c>
      <c r="BI43" s="1">
        <v>0.0</v>
      </c>
      <c r="BJ43" s="1">
        <v>4.97862327273E11</v>
      </c>
      <c r="BK43" s="1">
        <v>9.4507656548E10</v>
      </c>
      <c r="BL43" s="1">
        <v>3.7453526701E10</v>
      </c>
      <c r="BM43" s="1">
        <v>3.3980718801E10</v>
      </c>
      <c r="BN43" s="1">
        <v>0.0</v>
      </c>
      <c r="BO43" s="1">
        <v>6.733207693E10</v>
      </c>
      <c r="BP43" s="1">
        <v>7.07619073E8</v>
      </c>
      <c r="BQ43" s="1">
        <v>0.0</v>
      </c>
      <c r="BR43" s="1">
        <v>0.0</v>
      </c>
      <c r="BS43" s="1">
        <v>0.0</v>
      </c>
      <c r="BT43" s="1">
        <v>3.25039529E8</v>
      </c>
      <c r="BU43" s="1">
        <v>0.0</v>
      </c>
      <c r="BV43" s="1">
        <v>0.0</v>
      </c>
      <c r="BW43" s="1">
        <v>7.1981019E7</v>
      </c>
      <c r="BX43" s="1">
        <v>9.6920779597E11</v>
      </c>
      <c r="BY43" s="1">
        <v>6.74364337276E11</v>
      </c>
      <c r="BZ43" s="1">
        <v>0.0</v>
      </c>
      <c r="CA43" s="1">
        <v>1.26305466773E11</v>
      </c>
      <c r="CB43" s="1">
        <v>1.68537991921E11</v>
      </c>
      <c r="CC43" s="1">
        <v>0.0</v>
      </c>
      <c r="CD43" s="1">
        <v>0.0</v>
      </c>
      <c r="CE43" s="1">
        <v>2.270680057767E12</v>
      </c>
      <c r="CF43" s="1">
        <v>7.55E11</v>
      </c>
      <c r="CG43" s="1">
        <v>1.133484074449E12</v>
      </c>
      <c r="CH43" s="1">
        <v>0.0</v>
      </c>
      <c r="CI43" s="1">
        <v>0.0</v>
      </c>
      <c r="CJ43" s="1">
        <v>0.0</v>
      </c>
      <c r="CK43" s="1">
        <v>0.0</v>
      </c>
      <c r="CL43" s="1">
        <v>1.953070906E9</v>
      </c>
      <c r="CM43" s="1">
        <v>4.8913068945E10</v>
      </c>
      <c r="CN43" s="1">
        <v>3.16290791314E11</v>
      </c>
      <c r="CO43" s="1">
        <v>0.0</v>
      </c>
      <c r="CP43" s="1">
        <v>0.0</v>
      </c>
      <c r="CQ43" s="1">
        <v>9.961922155E10</v>
      </c>
      <c r="CR43" s="1">
        <v>4.071676040142E12</v>
      </c>
      <c r="CS43" s="73">
        <v>41011.604166666664</v>
      </c>
      <c r="CT43" s="73">
        <v>40544.0</v>
      </c>
      <c r="CU43" s="73">
        <v>40908.0</v>
      </c>
      <c r="CV43" s="1">
        <v>12.0</v>
      </c>
      <c r="CW43" s="1" t="s">
        <v>310</v>
      </c>
      <c r="CY43" s="1">
        <v>0.0</v>
      </c>
      <c r="CZ43" s="1">
        <v>0.0</v>
      </c>
      <c r="DA43" s="1">
        <v>2.0</v>
      </c>
      <c r="DB43" s="1" t="b">
        <v>0</v>
      </c>
      <c r="DC43" s="1" t="b">
        <v>1</v>
      </c>
    </row>
    <row r="44" ht="12.75" customHeight="1">
      <c r="A44" s="1" t="s">
        <v>44</v>
      </c>
      <c r="B44" s="1">
        <v>2010.0</v>
      </c>
      <c r="C44" s="1">
        <v>5.0</v>
      </c>
      <c r="D44" s="4">
        <v>3.8173565507E12</v>
      </c>
      <c r="E44" s="4">
        <v>2.268141386309E12</v>
      </c>
      <c r="F44" s="1">
        <v>2.244251709541E12</v>
      </c>
      <c r="G44" s="1">
        <v>2.99668805582E11</v>
      </c>
      <c r="H44" s="1">
        <v>1.26468805582E11</v>
      </c>
      <c r="I44" s="1">
        <v>1.732E11</v>
      </c>
      <c r="J44" s="1">
        <v>1.02251968327E12</v>
      </c>
      <c r="K44" s="1">
        <v>1.02279853291E12</v>
      </c>
      <c r="L44" s="1">
        <v>-2.7884964E8</v>
      </c>
      <c r="M44" s="1">
        <v>9.08385228659E11</v>
      </c>
      <c r="N44" s="1">
        <v>5.12446575671E11</v>
      </c>
      <c r="O44" s="1">
        <v>7.1577340658E10</v>
      </c>
      <c r="P44" s="1">
        <v>0.0</v>
      </c>
      <c r="Q44" s="1">
        <v>0.0</v>
      </c>
      <c r="R44" s="1">
        <v>3.51658358963E11</v>
      </c>
      <c r="S44" s="1">
        <v>-2.7297046633E10</v>
      </c>
      <c r="T44" s="1">
        <v>4.155845788E9</v>
      </c>
      <c r="U44" s="1">
        <v>4.155845788E9</v>
      </c>
      <c r="V44" s="1">
        <v>0.0</v>
      </c>
      <c r="W44" s="1">
        <v>9.522146242E9</v>
      </c>
      <c r="X44" s="1">
        <v>1.114366848E9</v>
      </c>
      <c r="Y44" s="1">
        <v>0.0</v>
      </c>
      <c r="Z44" s="1">
        <v>0.0</v>
      </c>
      <c r="AA44" s="1">
        <v>0.0</v>
      </c>
      <c r="AB44" s="1">
        <v>0.0</v>
      </c>
      <c r="AC44" s="1">
        <v>8.407779394E9</v>
      </c>
      <c r="AD44" s="1">
        <v>0.0</v>
      </c>
      <c r="AE44" s="1">
        <v>0.0</v>
      </c>
      <c r="AF44" s="1">
        <v>0.0</v>
      </c>
      <c r="AG44" s="1">
        <v>1.573104841159E12</v>
      </c>
      <c r="AH44" s="1">
        <v>4.35153623817E11</v>
      </c>
      <c r="AI44" s="1">
        <v>9.6933444407E10</v>
      </c>
      <c r="AJ44" s="1">
        <v>1.92730126006E11</v>
      </c>
      <c r="AK44" s="1">
        <v>-9.5796681599E10</v>
      </c>
      <c r="AL44" s="1">
        <v>0.0</v>
      </c>
      <c r="AM44" s="1">
        <v>0.0</v>
      </c>
      <c r="AN44" s="1">
        <v>0.0</v>
      </c>
      <c r="AO44" s="1">
        <v>2.90280946728E11</v>
      </c>
      <c r="AP44" s="1">
        <v>3.10041721402E11</v>
      </c>
      <c r="AQ44" s="1">
        <v>-1.9760774674E10</v>
      </c>
      <c r="AR44" s="1">
        <v>4.7939232682E10</v>
      </c>
      <c r="AS44" s="1">
        <v>7.6550425E9</v>
      </c>
      <c r="AT44" s="1">
        <v>7.6550425E9</v>
      </c>
      <c r="AU44" s="1">
        <v>0.0</v>
      </c>
      <c r="AV44" s="1">
        <v>1.051926331906E12</v>
      </c>
      <c r="AW44" s="1">
        <v>0.0</v>
      </c>
      <c r="AX44" s="1">
        <v>2.06370536151E11</v>
      </c>
      <c r="AY44" s="1">
        <v>8.73061246913E11</v>
      </c>
      <c r="AZ44" s="1">
        <v>-2.7505451158E10</v>
      </c>
      <c r="BA44" s="1">
        <v>5.5017572891E10</v>
      </c>
      <c r="BB44" s="1">
        <v>4.5256496382E10</v>
      </c>
      <c r="BC44" s="1">
        <v>0.0</v>
      </c>
      <c r="BD44" s="1">
        <v>6.0E9</v>
      </c>
      <c r="BE44" s="1">
        <v>3.761076509E9</v>
      </c>
      <c r="BF44" s="1">
        <v>3.8173565507E12</v>
      </c>
      <c r="BG44" s="1">
        <v>1.452352426195E12</v>
      </c>
      <c r="BH44" s="1">
        <v>4.73466346282E11</v>
      </c>
      <c r="BI44" s="1">
        <v>0.0</v>
      </c>
      <c r="BJ44" s="1">
        <v>2.52143257644E11</v>
      </c>
      <c r="BK44" s="1">
        <v>1.07789847011E11</v>
      </c>
      <c r="BL44" s="1">
        <v>2.4809781876E10</v>
      </c>
      <c r="BM44" s="1">
        <v>1.7788545461E10</v>
      </c>
      <c r="BN44" s="1">
        <v>0.0</v>
      </c>
      <c r="BO44" s="1">
        <v>6.6023520232E10</v>
      </c>
      <c r="BP44" s="1">
        <v>4.911394058E9</v>
      </c>
      <c r="BQ44" s="1">
        <v>0.0</v>
      </c>
      <c r="BR44" s="1">
        <v>0.0</v>
      </c>
      <c r="BS44" s="1">
        <v>0.0</v>
      </c>
      <c r="BT44" s="1">
        <v>1.99089754E8</v>
      </c>
      <c r="BU44" s="1">
        <v>0.0</v>
      </c>
      <c r="BV44" s="1">
        <v>0.0</v>
      </c>
      <c r="BW44" s="1">
        <v>4.1921024E7</v>
      </c>
      <c r="BX44" s="1">
        <v>9.78686990159E11</v>
      </c>
      <c r="BY44" s="1">
        <v>6.42325349977E11</v>
      </c>
      <c r="BZ44" s="1">
        <v>0.0</v>
      </c>
      <c r="CA44" s="1">
        <v>1.68180397171E11</v>
      </c>
      <c r="CB44" s="1">
        <v>1.68181243011E11</v>
      </c>
      <c r="CC44" s="1">
        <v>0.0</v>
      </c>
      <c r="CD44" s="1">
        <v>0.0</v>
      </c>
      <c r="CE44" s="1">
        <v>2.268141386309E12</v>
      </c>
      <c r="CF44" s="1">
        <v>7.55E11</v>
      </c>
      <c r="CG44" s="1">
        <v>1.133484074449E12</v>
      </c>
      <c r="CH44" s="1">
        <v>0.0</v>
      </c>
      <c r="CI44" s="1">
        <v>0.0</v>
      </c>
      <c r="CJ44" s="1">
        <v>0.0</v>
      </c>
      <c r="CK44" s="1">
        <v>0.0</v>
      </c>
      <c r="CL44" s="1">
        <v>1.354440477E9</v>
      </c>
      <c r="CM44" s="1">
        <v>4.3381188412E10</v>
      </c>
      <c r="CN44" s="1">
        <v>3.24208660081E11</v>
      </c>
      <c r="CO44" s="1">
        <v>0.0</v>
      </c>
      <c r="CP44" s="1">
        <v>0.0</v>
      </c>
      <c r="CQ44" s="1">
        <v>9.6862738196E10</v>
      </c>
      <c r="CR44" s="1">
        <v>3.8173565507E12</v>
      </c>
      <c r="CS44" s="73">
        <v>41011.62430555555</v>
      </c>
      <c r="CT44" s="73">
        <v>40179.0</v>
      </c>
      <c r="CU44" s="73">
        <v>40543.0</v>
      </c>
      <c r="CV44" s="1">
        <v>12.0</v>
      </c>
      <c r="CW44" s="1" t="s">
        <v>576</v>
      </c>
      <c r="CX44" s="1" t="s">
        <v>577</v>
      </c>
      <c r="CY44" s="1">
        <v>0.0</v>
      </c>
      <c r="CZ44" s="1">
        <v>0.0</v>
      </c>
      <c r="DA44" s="1">
        <v>3.0</v>
      </c>
      <c r="DB44" s="1" t="b">
        <v>0</v>
      </c>
      <c r="DC44" s="1" t="b">
        <v>1</v>
      </c>
    </row>
    <row r="45" ht="12.75" customHeight="1">
      <c r="A45" s="1" t="s">
        <v>44</v>
      </c>
      <c r="B45" s="1">
        <v>2009.0</v>
      </c>
      <c r="C45" s="1">
        <v>5.0</v>
      </c>
      <c r="D45" s="4">
        <v>3.736848437036E12</v>
      </c>
      <c r="E45" s="4">
        <v>2.256583054685E12</v>
      </c>
      <c r="F45" s="1">
        <v>1.819329588283E12</v>
      </c>
      <c r="G45" s="1">
        <v>1.80798179549E11</v>
      </c>
      <c r="H45" s="1">
        <v>1.79798179549E11</v>
      </c>
      <c r="I45" s="1">
        <v>1.0E9</v>
      </c>
      <c r="J45" s="1">
        <v>8.31837197368E11</v>
      </c>
      <c r="K45" s="1">
        <v>8.39681491228E11</v>
      </c>
      <c r="L45" s="1">
        <v>-7.84429386E9</v>
      </c>
      <c r="M45" s="1">
        <v>7.95228929255E11</v>
      </c>
      <c r="N45" s="1">
        <v>4.49586732182E11</v>
      </c>
      <c r="O45" s="1">
        <v>5.4803054707E10</v>
      </c>
      <c r="P45" s="1">
        <v>0.0</v>
      </c>
      <c r="Q45" s="1">
        <v>0.0</v>
      </c>
      <c r="R45" s="1">
        <v>3.05933107986E11</v>
      </c>
      <c r="S45" s="1">
        <v>-1.509396562E10</v>
      </c>
      <c r="T45" s="1">
        <v>3.50764767E9</v>
      </c>
      <c r="U45" s="1">
        <v>3.50764767E9</v>
      </c>
      <c r="V45" s="1">
        <v>0.0</v>
      </c>
      <c r="W45" s="1">
        <v>7.957634441E9</v>
      </c>
      <c r="X45" s="1">
        <v>2.34872399E8</v>
      </c>
      <c r="Y45" s="1">
        <v>0.0</v>
      </c>
      <c r="Z45" s="1">
        <v>0.0</v>
      </c>
      <c r="AA45" s="1">
        <v>0.0</v>
      </c>
      <c r="AB45" s="1">
        <v>0.0</v>
      </c>
      <c r="AC45" s="1">
        <v>7.722762042E9</v>
      </c>
      <c r="AD45" s="1">
        <v>0.0</v>
      </c>
      <c r="AE45" s="1">
        <v>0.0</v>
      </c>
      <c r="AF45" s="1">
        <v>0.0</v>
      </c>
      <c r="AG45" s="1">
        <v>1.917518848753E12</v>
      </c>
      <c r="AH45" s="1">
        <v>4.00711114526E11</v>
      </c>
      <c r="AI45" s="1">
        <v>8.7306082107E10</v>
      </c>
      <c r="AJ45" s="1">
        <v>1.69649406613E11</v>
      </c>
      <c r="AK45" s="1">
        <v>-8.2343324506E10</v>
      </c>
      <c r="AL45" s="1">
        <v>0.0</v>
      </c>
      <c r="AM45" s="1">
        <v>0.0</v>
      </c>
      <c r="AN45" s="1">
        <v>0.0</v>
      </c>
      <c r="AO45" s="1">
        <v>2.69426134168E11</v>
      </c>
      <c r="AP45" s="1">
        <v>2.81783269431E11</v>
      </c>
      <c r="AQ45" s="1">
        <v>-1.2357135263E10</v>
      </c>
      <c r="AR45" s="1">
        <v>4.3978898251E10</v>
      </c>
      <c r="AS45" s="1">
        <v>7.6550425E9</v>
      </c>
      <c r="AT45" s="1">
        <v>7.6550425E9</v>
      </c>
      <c r="AU45" s="1">
        <v>0.0</v>
      </c>
      <c r="AV45" s="1">
        <v>1.435187824231E12</v>
      </c>
      <c r="AW45" s="1">
        <v>0.0</v>
      </c>
      <c r="AX45" s="1">
        <v>1.34662883183E11</v>
      </c>
      <c r="AY45" s="1">
        <v>1.303828274382E12</v>
      </c>
      <c r="AZ45" s="1">
        <v>-3.303333334E9</v>
      </c>
      <c r="BA45" s="1">
        <v>3.0375339334E10</v>
      </c>
      <c r="BB45" s="1">
        <v>2.1989511708E10</v>
      </c>
      <c r="BC45" s="1">
        <v>0.0</v>
      </c>
      <c r="BD45" s="1">
        <v>6.123849003E9</v>
      </c>
      <c r="BE45" s="1">
        <v>2.261978623E9</v>
      </c>
      <c r="BF45" s="1">
        <v>3.736848437036E12</v>
      </c>
      <c r="BG45" s="1">
        <v>1.388551474617E12</v>
      </c>
      <c r="BH45" s="1">
        <v>4.89244765897E11</v>
      </c>
      <c r="BI45" s="1">
        <v>1.0E11</v>
      </c>
      <c r="BJ45" s="1">
        <v>2.34587255568E11</v>
      </c>
      <c r="BK45" s="1">
        <v>4.0747867554E10</v>
      </c>
      <c r="BL45" s="1">
        <v>4.4520519487E10</v>
      </c>
      <c r="BM45" s="1">
        <v>1.386611117E9</v>
      </c>
      <c r="BN45" s="1">
        <v>0.0</v>
      </c>
      <c r="BO45" s="1">
        <v>6.8002512171E10</v>
      </c>
      <c r="BP45" s="1">
        <v>0.0</v>
      </c>
      <c r="BQ45" s="1">
        <v>0.0</v>
      </c>
      <c r="BR45" s="1">
        <v>0.0</v>
      </c>
      <c r="BS45" s="1">
        <v>0.0</v>
      </c>
      <c r="BT45" s="1">
        <v>1.96721024E8</v>
      </c>
      <c r="BU45" s="1">
        <v>0.0</v>
      </c>
      <c r="BV45" s="1">
        <v>0.0</v>
      </c>
      <c r="BW45" s="1">
        <v>4.1921024E7</v>
      </c>
      <c r="BX45" s="1">
        <v>8.99109987696E11</v>
      </c>
      <c r="BY45" s="1">
        <v>5.95143412219E11</v>
      </c>
      <c r="BZ45" s="1">
        <v>0.0</v>
      </c>
      <c r="CA45" s="1">
        <v>1.41011636374E11</v>
      </c>
      <c r="CB45" s="1">
        <v>1.62954939103E11</v>
      </c>
      <c r="CC45" s="1">
        <v>0.0</v>
      </c>
      <c r="CD45" s="1">
        <v>0.0</v>
      </c>
      <c r="CE45" s="1">
        <v>2.251905017248E12</v>
      </c>
      <c r="CF45" s="1">
        <v>7.55E11</v>
      </c>
      <c r="CG45" s="1">
        <v>1.133484074449E12</v>
      </c>
      <c r="CH45" s="1">
        <v>0.0</v>
      </c>
      <c r="CI45" s="1">
        <v>0.0</v>
      </c>
      <c r="CJ45" s="1">
        <v>1.7080372504E10</v>
      </c>
      <c r="CK45" s="1">
        <v>6.56021813E8</v>
      </c>
      <c r="CL45" s="1">
        <v>6.56021813E8</v>
      </c>
      <c r="CM45" s="1">
        <v>3.3365294003E10</v>
      </c>
      <c r="CN45" s="1">
        <v>3.16341270103E11</v>
      </c>
      <c r="CO45" s="1">
        <v>-4.678037437E9</v>
      </c>
      <c r="CP45" s="1">
        <v>-4.678037437E9</v>
      </c>
      <c r="CQ45" s="1">
        <v>9.6391945171E10</v>
      </c>
      <c r="CR45" s="1">
        <v>3.736848437036E12</v>
      </c>
      <c r="CS45" s="73">
        <v>40515.60277777778</v>
      </c>
      <c r="CT45" s="73">
        <v>39814.0</v>
      </c>
      <c r="CU45" s="73">
        <v>40178.0</v>
      </c>
      <c r="CV45" s="1">
        <v>12.0</v>
      </c>
      <c r="CW45" s="1" t="s">
        <v>321</v>
      </c>
      <c r="CY45" s="1">
        <v>0.0</v>
      </c>
      <c r="DA45" s="1">
        <v>1.0</v>
      </c>
      <c r="DB45" s="1" t="b">
        <v>0</v>
      </c>
      <c r="DC45" s="1" t="b">
        <v>1</v>
      </c>
    </row>
    <row r="46" ht="12.75" customHeight="1">
      <c r="A46" s="1" t="s">
        <v>44</v>
      </c>
      <c r="B46" s="1">
        <v>2008.0</v>
      </c>
      <c r="C46" s="1">
        <v>5.0</v>
      </c>
      <c r="D46" s="4">
        <v>3.398828924728E12</v>
      </c>
      <c r="E46" s="4">
        <v>2.193007808147E12</v>
      </c>
      <c r="F46" s="1">
        <v>2.086101843499E12</v>
      </c>
      <c r="G46" s="1">
        <v>2.29860955063E11</v>
      </c>
      <c r="H46" s="1">
        <v>2.29860955063E11</v>
      </c>
      <c r="I46" s="1">
        <v>0.0</v>
      </c>
      <c r="J46" s="1">
        <v>1.149587542151E12</v>
      </c>
      <c r="K46" s="1">
        <v>1.149631642151E12</v>
      </c>
      <c r="L46" s="1">
        <v>-4.41E7</v>
      </c>
      <c r="M46" s="1">
        <v>6.94449190367E11</v>
      </c>
      <c r="N46" s="1">
        <v>3.96951587587E11</v>
      </c>
      <c r="O46" s="1">
        <v>2.4632078797E10</v>
      </c>
      <c r="P46" s="1">
        <v>0.0</v>
      </c>
      <c r="Q46" s="1">
        <v>0.0</v>
      </c>
      <c r="R46" s="1">
        <v>2.74106762658E11</v>
      </c>
      <c r="S46" s="1">
        <v>-1.241238675E9</v>
      </c>
      <c r="T46" s="1">
        <v>2.301369002E9</v>
      </c>
      <c r="U46" s="1">
        <v>2.301369002E9</v>
      </c>
      <c r="V46" s="1">
        <v>0.0</v>
      </c>
      <c r="W46" s="1">
        <v>9.902786916E9</v>
      </c>
      <c r="X46" s="1">
        <v>1.7161386E8</v>
      </c>
      <c r="Y46" s="1">
        <v>0.0</v>
      </c>
      <c r="Z46" s="1">
        <v>454546.0</v>
      </c>
      <c r="AA46" s="1">
        <v>0.0</v>
      </c>
      <c r="AB46" s="1">
        <v>0.0</v>
      </c>
      <c r="AC46" s="1">
        <v>9.73071851E9</v>
      </c>
      <c r="AD46" s="1">
        <v>0.0</v>
      </c>
      <c r="AE46" s="1">
        <v>0.0</v>
      </c>
      <c r="AF46" s="1">
        <v>0.0</v>
      </c>
      <c r="AG46" s="1">
        <v>1.312727081229E12</v>
      </c>
      <c r="AH46" s="1">
        <v>2.02907941411E11</v>
      </c>
      <c r="AI46" s="1">
        <v>7.4827827768E10</v>
      </c>
      <c r="AJ46" s="1">
        <v>1.48595800985E11</v>
      </c>
      <c r="AK46" s="1">
        <v>-7.3767973217E10</v>
      </c>
      <c r="AL46" s="1">
        <v>0.0</v>
      </c>
      <c r="AM46" s="1">
        <v>0.0</v>
      </c>
      <c r="AN46" s="1">
        <v>0.0</v>
      </c>
      <c r="AO46" s="1">
        <v>2.8324715599E10</v>
      </c>
      <c r="AP46" s="1">
        <v>3.6320883148E10</v>
      </c>
      <c r="AQ46" s="1">
        <v>-7.996167549E9</v>
      </c>
      <c r="AR46" s="1">
        <v>9.9755398044E10</v>
      </c>
      <c r="AS46" s="1">
        <v>7.6550425E9</v>
      </c>
      <c r="AT46" s="1">
        <v>7.6550425E9</v>
      </c>
      <c r="AU46" s="1">
        <v>0.0</v>
      </c>
      <c r="AV46" s="1">
        <v>1.048554274862E12</v>
      </c>
      <c r="AW46" s="1">
        <v>0.0</v>
      </c>
      <c r="AX46" s="1">
        <v>1.41799152498E11</v>
      </c>
      <c r="AY46" s="1">
        <v>9.4693552606E11</v>
      </c>
      <c r="AZ46" s="1">
        <v>-4.0180403696E10</v>
      </c>
      <c r="BA46" s="1">
        <v>1.8218015341E10</v>
      </c>
      <c r="BB46" s="1">
        <v>9.942954622E9</v>
      </c>
      <c r="BC46" s="1">
        <v>0.0</v>
      </c>
      <c r="BD46" s="1">
        <v>6.12E9</v>
      </c>
      <c r="BE46" s="1">
        <v>2.155060719E9</v>
      </c>
      <c r="BF46" s="1">
        <v>3.398828924728E12</v>
      </c>
      <c r="BG46" s="1">
        <v>1.111967436363E12</v>
      </c>
      <c r="BH46" s="1">
        <v>2.9632465381E11</v>
      </c>
      <c r="BI46" s="1">
        <v>0.0</v>
      </c>
      <c r="BJ46" s="1">
        <v>1.91060389417E11</v>
      </c>
      <c r="BK46" s="1">
        <v>3.9448766217E10</v>
      </c>
      <c r="BL46" s="1">
        <v>2.8455397203E10</v>
      </c>
      <c r="BM46" s="1">
        <v>-6.705677268E9</v>
      </c>
      <c r="BN46" s="1">
        <v>0.0</v>
      </c>
      <c r="BO46" s="1">
        <v>4.4065778241E10</v>
      </c>
      <c r="BP46" s="1">
        <v>0.0</v>
      </c>
      <c r="BQ46" s="1">
        <v>0.0</v>
      </c>
      <c r="BR46" s="1">
        <v>0.0</v>
      </c>
      <c r="BS46" s="1">
        <v>0.0</v>
      </c>
      <c r="BT46" s="1">
        <v>1.49708128E8</v>
      </c>
      <c r="BU46" s="1">
        <v>0.0</v>
      </c>
      <c r="BV46" s="1">
        <v>0.0</v>
      </c>
      <c r="BW46" s="1">
        <v>0.0</v>
      </c>
      <c r="BX46" s="1">
        <v>8.15493074425E11</v>
      </c>
      <c r="BY46" s="1">
        <v>5.2810730248E11</v>
      </c>
      <c r="BZ46" s="1">
        <v>0.0</v>
      </c>
      <c r="CA46" s="1">
        <v>1.27473227854E11</v>
      </c>
      <c r="CB46" s="1">
        <v>1.59912544091E11</v>
      </c>
      <c r="CC46" s="1">
        <v>0.0</v>
      </c>
      <c r="CD46" s="1">
        <v>0.0</v>
      </c>
      <c r="CE46" s="1">
        <v>2.191675929409E12</v>
      </c>
      <c r="CF46" s="1">
        <v>7.55E11</v>
      </c>
      <c r="CG46" s="1">
        <v>1.140622846504E12</v>
      </c>
      <c r="CH46" s="1">
        <v>0.0</v>
      </c>
      <c r="CI46" s="1">
        <v>1.3502377616E10</v>
      </c>
      <c r="CJ46" s="1">
        <v>0.0</v>
      </c>
      <c r="CK46" s="1">
        <v>0.0</v>
      </c>
      <c r="CL46" s="1">
        <v>9.0541599E7</v>
      </c>
      <c r="CM46" s="1">
        <v>2.5689078679E10</v>
      </c>
      <c r="CN46" s="1">
        <v>2.58102963749E11</v>
      </c>
      <c r="CO46" s="1">
        <v>-1.331878738E9</v>
      </c>
      <c r="CP46" s="1">
        <v>-1.331878738E9</v>
      </c>
      <c r="CQ46" s="1">
        <v>9.5185558956E10</v>
      </c>
      <c r="CR46" s="1">
        <v>3.398828924728E12</v>
      </c>
      <c r="CS46" s="73">
        <v>40515.652083333334</v>
      </c>
      <c r="CT46" s="73">
        <v>39448.0</v>
      </c>
      <c r="CU46" s="73">
        <v>39813.0</v>
      </c>
      <c r="CV46" s="1">
        <v>12.0</v>
      </c>
      <c r="CW46" s="1" t="s">
        <v>578</v>
      </c>
      <c r="CY46" s="1">
        <v>0.0</v>
      </c>
      <c r="DA46" s="1">
        <v>1.0</v>
      </c>
      <c r="DB46" s="1" t="b">
        <v>0</v>
      </c>
      <c r="DC46" s="1" t="b">
        <v>1</v>
      </c>
    </row>
    <row r="47" ht="12.75" customHeight="1">
      <c r="A47" s="1" t="s">
        <v>44</v>
      </c>
      <c r="B47" s="1">
        <v>2007.0</v>
      </c>
      <c r="C47" s="1">
        <v>5.0</v>
      </c>
      <c r="D47" s="4">
        <v>3.107960138489E12</v>
      </c>
      <c r="E47" s="4">
        <v>2.052373567648E12</v>
      </c>
      <c r="F47" s="1">
        <v>1.902581767895E12</v>
      </c>
      <c r="G47" s="1">
        <v>4.04332055289E11</v>
      </c>
      <c r="H47" s="1">
        <v>2.34332055289E11</v>
      </c>
      <c r="I47" s="1">
        <v>1.7E11</v>
      </c>
      <c r="J47" s="1">
        <v>9.55411589374E11</v>
      </c>
      <c r="K47" s="1">
        <v>9.55411589374E11</v>
      </c>
      <c r="L47" s="1">
        <v>0.0</v>
      </c>
      <c r="M47" s="1">
        <v>5.30112904894E11</v>
      </c>
      <c r="N47" s="1">
        <v>3.1603711515E11</v>
      </c>
      <c r="O47" s="1">
        <v>1.1524937674E10</v>
      </c>
      <c r="P47" s="1">
        <v>0.0</v>
      </c>
      <c r="Q47" s="1">
        <v>0.0</v>
      </c>
      <c r="R47" s="1">
        <v>2.0374242171E11</v>
      </c>
      <c r="S47" s="1">
        <v>-1.19156964E9</v>
      </c>
      <c r="T47" s="1">
        <v>1.836755969E9</v>
      </c>
      <c r="U47" s="1">
        <v>1.836755969E9</v>
      </c>
      <c r="V47" s="1">
        <v>0.0</v>
      </c>
      <c r="W47" s="1">
        <v>1.0888462369E10</v>
      </c>
      <c r="X47" s="1">
        <v>0.0</v>
      </c>
      <c r="Y47" s="1">
        <v>0.0</v>
      </c>
      <c r="Z47" s="1">
        <v>1.38104929E8</v>
      </c>
      <c r="AA47" s="1">
        <v>3.16211343E8</v>
      </c>
      <c r="AB47" s="1">
        <v>0.0</v>
      </c>
      <c r="AC47" s="1">
        <v>1.0434146097E10</v>
      </c>
      <c r="AD47" s="1">
        <v>0.0</v>
      </c>
      <c r="AE47" s="1">
        <v>0.0</v>
      </c>
      <c r="AF47" s="1">
        <v>0.0</v>
      </c>
      <c r="AG47" s="1">
        <v>1.205378370594E12</v>
      </c>
      <c r="AH47" s="1">
        <v>1.7688463649E11</v>
      </c>
      <c r="AI47" s="1">
        <v>6.9450082369E10</v>
      </c>
      <c r="AJ47" s="1">
        <v>1.32290438434E11</v>
      </c>
      <c r="AK47" s="1">
        <v>-6.2840356065E10</v>
      </c>
      <c r="AL47" s="1">
        <v>0.0</v>
      </c>
      <c r="AM47" s="1">
        <v>0.0</v>
      </c>
      <c r="AN47" s="1">
        <v>0.0</v>
      </c>
      <c r="AO47" s="1">
        <v>2.3055007895E10</v>
      </c>
      <c r="AP47" s="1">
        <v>2.8141193509E10</v>
      </c>
      <c r="AQ47" s="1">
        <v>-5.086185614E9</v>
      </c>
      <c r="AR47" s="1">
        <v>8.4379546226E10</v>
      </c>
      <c r="AS47" s="1">
        <v>7.57925E9</v>
      </c>
      <c r="AT47" s="1">
        <v>7.57925E9</v>
      </c>
      <c r="AU47" s="1">
        <v>0.0</v>
      </c>
      <c r="AV47" s="1">
        <v>9.72112044972E11</v>
      </c>
      <c r="AW47" s="1">
        <v>0.0</v>
      </c>
      <c r="AX47" s="1">
        <v>7.31744325E10</v>
      </c>
      <c r="AY47" s="1">
        <v>8.98937612472E11</v>
      </c>
      <c r="AZ47" s="1">
        <v>0.0</v>
      </c>
      <c r="BA47" s="1">
        <v>1.4369502356E10</v>
      </c>
      <c r="BB47" s="1">
        <v>9.093664969E9</v>
      </c>
      <c r="BC47" s="1">
        <v>0.0</v>
      </c>
      <c r="BD47" s="1">
        <v>3.5E9</v>
      </c>
      <c r="BE47" s="1">
        <v>1.775837387E9</v>
      </c>
      <c r="BF47" s="1">
        <v>3.107960138489E12</v>
      </c>
      <c r="BG47" s="1">
        <v>1.046662037062E12</v>
      </c>
      <c r="BH47" s="1">
        <v>2.79531510871E11</v>
      </c>
      <c r="BI47" s="1">
        <v>0.0</v>
      </c>
      <c r="BJ47" s="1">
        <v>1.33583048314E11</v>
      </c>
      <c r="BK47" s="1">
        <v>2.8353071339E10</v>
      </c>
      <c r="BL47" s="1">
        <v>3.6605376815E10</v>
      </c>
      <c r="BM47" s="1">
        <v>2.6661077173E10</v>
      </c>
      <c r="BN47" s="1">
        <v>0.0</v>
      </c>
      <c r="BO47" s="1">
        <v>5.432893723E10</v>
      </c>
      <c r="BP47" s="1">
        <v>0.0</v>
      </c>
      <c r="BQ47" s="1">
        <v>0.0</v>
      </c>
      <c r="BR47" s="1">
        <v>0.0</v>
      </c>
      <c r="BS47" s="1">
        <v>0.0</v>
      </c>
      <c r="BT47" s="1">
        <v>1.218E8</v>
      </c>
      <c r="BU47" s="1">
        <v>0.0</v>
      </c>
      <c r="BV47" s="1">
        <v>0.0</v>
      </c>
      <c r="BW47" s="1">
        <v>0.0</v>
      </c>
      <c r="BX47" s="1">
        <v>7.67008726191E11</v>
      </c>
      <c r="BY47" s="1">
        <v>4.63645602312E11</v>
      </c>
      <c r="BZ47" s="1">
        <v>0.0</v>
      </c>
      <c r="CA47" s="1">
        <v>1.24333779677E11</v>
      </c>
      <c r="CB47" s="1">
        <v>1.79029344202E11</v>
      </c>
      <c r="CC47" s="1">
        <v>0.0</v>
      </c>
      <c r="CD47" s="1">
        <v>0.0</v>
      </c>
      <c r="CE47" s="1">
        <v>2.061298101427E12</v>
      </c>
      <c r="CF47" s="1">
        <v>7.55E11</v>
      </c>
      <c r="CG47" s="1">
        <v>1.133484074449E12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1.5652084484E10</v>
      </c>
      <c r="CN47" s="1">
        <v>1.48237408715E11</v>
      </c>
      <c r="CO47" s="1">
        <v>8.924533779E9</v>
      </c>
      <c r="CP47" s="1">
        <v>8.924533779E9</v>
      </c>
      <c r="CQ47" s="1">
        <v>0.0</v>
      </c>
      <c r="CR47" s="1">
        <v>3.107960138489E12</v>
      </c>
      <c r="CS47" s="73">
        <v>40515.657638888886</v>
      </c>
      <c r="CT47" s="73">
        <v>39083.0</v>
      </c>
      <c r="CU47" s="73">
        <v>39447.0</v>
      </c>
      <c r="CV47" s="1">
        <v>12.0</v>
      </c>
      <c r="CW47" s="1" t="s">
        <v>313</v>
      </c>
      <c r="CY47" s="1">
        <v>0.0</v>
      </c>
      <c r="DA47" s="1">
        <v>1.0</v>
      </c>
      <c r="DB47" s="1" t="b">
        <v>0</v>
      </c>
      <c r="DC47" s="1" t="b">
        <v>1</v>
      </c>
    </row>
    <row r="48" ht="12.75" customHeight="1">
      <c r="A48" s="1" t="s">
        <v>44</v>
      </c>
      <c r="B48" s="1">
        <v>2006.0</v>
      </c>
      <c r="C48" s="1">
        <v>5.0</v>
      </c>
      <c r="D48" s="4">
        <v>1.439210978969E12</v>
      </c>
      <c r="E48" s="4">
        <v>5.42925685041E11</v>
      </c>
      <c r="F48" s="1">
        <v>8.33970030058E11</v>
      </c>
      <c r="G48" s="1">
        <v>1.5328284384E11</v>
      </c>
      <c r="H48" s="1">
        <v>1.5328284384E11</v>
      </c>
      <c r="I48" s="1">
        <v>0.0</v>
      </c>
      <c r="J48" s="1">
        <v>3.34536061375E11</v>
      </c>
      <c r="K48" s="1">
        <v>3.34536061375E11</v>
      </c>
      <c r="L48" s="1">
        <v>0.0</v>
      </c>
      <c r="M48" s="1">
        <v>3.31979831472E11</v>
      </c>
      <c r="N48" s="1">
        <v>2.61064838115E11</v>
      </c>
      <c r="O48" s="1">
        <v>2.515205003E10</v>
      </c>
      <c r="P48" s="1">
        <v>0.0</v>
      </c>
      <c r="Q48" s="1">
        <v>0.0</v>
      </c>
      <c r="R48" s="1">
        <v>4.6241329873E10</v>
      </c>
      <c r="S48" s="1">
        <v>-4.78386546E8</v>
      </c>
      <c r="T48" s="1">
        <v>5.18009098E9</v>
      </c>
      <c r="U48" s="1">
        <v>5.18009098E9</v>
      </c>
      <c r="V48" s="1">
        <v>0.0</v>
      </c>
      <c r="W48" s="1">
        <v>8.991202391E9</v>
      </c>
      <c r="X48" s="1">
        <v>4.91155987E8</v>
      </c>
      <c r="Y48" s="1">
        <v>0.0</v>
      </c>
      <c r="Z48" s="1">
        <v>7.551E7</v>
      </c>
      <c r="AA48" s="1">
        <v>0.0</v>
      </c>
      <c r="AB48" s="1">
        <v>0.0</v>
      </c>
      <c r="AC48" s="1">
        <v>8.424536404E9</v>
      </c>
      <c r="AD48" s="1">
        <v>0.0</v>
      </c>
      <c r="AE48" s="1">
        <v>0.0</v>
      </c>
      <c r="AF48" s="1">
        <v>0.0</v>
      </c>
      <c r="AG48" s="1">
        <v>6.05240948911E11</v>
      </c>
      <c r="AH48" s="1">
        <v>1.18991526362E11</v>
      </c>
      <c r="AI48" s="1">
        <v>7.1633199966E10</v>
      </c>
      <c r="AJ48" s="1">
        <v>1.22199180124E11</v>
      </c>
      <c r="AK48" s="1">
        <v>-5.0565980158E10</v>
      </c>
      <c r="AL48" s="1">
        <v>0.0</v>
      </c>
      <c r="AM48" s="1">
        <v>0.0</v>
      </c>
      <c r="AN48" s="1">
        <v>0.0</v>
      </c>
      <c r="AO48" s="1">
        <v>1.5073586418E10</v>
      </c>
      <c r="AP48" s="1">
        <v>1.7943356327E10</v>
      </c>
      <c r="AQ48" s="1">
        <v>-2.869769909E9</v>
      </c>
      <c r="AR48" s="1">
        <v>3.2284739978E10</v>
      </c>
      <c r="AS48" s="1">
        <v>0.0</v>
      </c>
      <c r="AT48" s="1">
        <v>0.0</v>
      </c>
      <c r="AU48" s="1">
        <v>0.0</v>
      </c>
      <c r="AV48" s="1">
        <v>4.65501916972E11</v>
      </c>
      <c r="AW48" s="1">
        <v>0.0</v>
      </c>
      <c r="AX48" s="1">
        <v>1.340856325E11</v>
      </c>
      <c r="AY48" s="1">
        <v>3.31416284472E11</v>
      </c>
      <c r="AZ48" s="1">
        <v>0.0</v>
      </c>
      <c r="BA48" s="1">
        <v>1.542269158E10</v>
      </c>
      <c r="BB48" s="1">
        <v>1.0302899193E10</v>
      </c>
      <c r="BC48" s="1">
        <v>0.0</v>
      </c>
      <c r="BD48" s="1">
        <v>3.5E9</v>
      </c>
      <c r="BE48" s="1">
        <v>1.619792387E9</v>
      </c>
      <c r="BF48" s="1">
        <v>1.439210978969E12</v>
      </c>
      <c r="BG48" s="1">
        <v>8.83600802107E11</v>
      </c>
      <c r="BH48" s="1">
        <v>2.07432264772E11</v>
      </c>
      <c r="BI48" s="1">
        <v>0.0</v>
      </c>
      <c r="BJ48" s="1">
        <v>1.03383541033E11</v>
      </c>
      <c r="BK48" s="1">
        <v>1.4876816733E10</v>
      </c>
      <c r="BL48" s="1">
        <v>8.164602689E9</v>
      </c>
      <c r="BM48" s="1">
        <v>3.6108785593E10</v>
      </c>
      <c r="BN48" s="1">
        <v>0.0</v>
      </c>
      <c r="BO48" s="1">
        <v>4.4898518724E10</v>
      </c>
      <c r="BP48" s="1">
        <v>0.0</v>
      </c>
      <c r="BQ48" s="1">
        <v>0.0</v>
      </c>
      <c r="BR48" s="1">
        <v>0.0</v>
      </c>
      <c r="BS48" s="1">
        <v>0.0</v>
      </c>
      <c r="BT48" s="1">
        <v>1.033E8</v>
      </c>
      <c r="BU48" s="1">
        <v>0.0</v>
      </c>
      <c r="BV48" s="1">
        <v>0.0</v>
      </c>
      <c r="BW48" s="1">
        <v>0.0</v>
      </c>
      <c r="BX48" s="1">
        <v>6.76065237335E11</v>
      </c>
      <c r="BY48" s="1">
        <v>3.62671515939E11</v>
      </c>
      <c r="BZ48" s="1">
        <v>0.0</v>
      </c>
      <c r="CA48" s="1">
        <v>5.4033063353E10</v>
      </c>
      <c r="CB48" s="1">
        <v>2.59360658043E11</v>
      </c>
      <c r="CC48" s="1">
        <v>0.0</v>
      </c>
      <c r="CD48" s="1">
        <v>0.0</v>
      </c>
      <c r="CE48" s="1">
        <v>5.55610176862E11</v>
      </c>
      <c r="CF48" s="1">
        <v>4.34E11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5.147068995E9</v>
      </c>
      <c r="CN48" s="1">
        <v>1.03778616046E11</v>
      </c>
      <c r="CO48" s="1">
        <v>1.2684491821E10</v>
      </c>
      <c r="CP48" s="1">
        <v>1.2684491821E10</v>
      </c>
      <c r="CQ48" s="1">
        <v>0.0</v>
      </c>
      <c r="CR48" s="1">
        <v>1.439210978969E12</v>
      </c>
      <c r="CS48" s="73">
        <v>42942.69861111111</v>
      </c>
      <c r="CT48" s="73">
        <v>38718.0</v>
      </c>
      <c r="CU48" s="73">
        <v>39082.0</v>
      </c>
      <c r="CV48" s="1">
        <v>12.0</v>
      </c>
      <c r="CW48" s="1" t="s">
        <v>314</v>
      </c>
      <c r="CY48" s="1">
        <v>0.0</v>
      </c>
      <c r="DA48" s="1">
        <v>1.0</v>
      </c>
      <c r="DB48" s="1" t="b">
        <v>0</v>
      </c>
      <c r="DC48" s="1" t="b">
        <v>1</v>
      </c>
    </row>
    <row r="49" ht="12.75" customHeight="1">
      <c r="A49" s="1" t="s">
        <v>44</v>
      </c>
      <c r="B49" s="1">
        <v>2005.0</v>
      </c>
      <c r="C49" s="1">
        <v>5.0</v>
      </c>
      <c r="D49" s="4">
        <v>1.508325127719E12</v>
      </c>
      <c r="E49" s="4">
        <v>5.09938835624E11</v>
      </c>
      <c r="F49" s="1">
        <v>9.41899776918E11</v>
      </c>
      <c r="G49" s="1">
        <v>1.10654598998E11</v>
      </c>
      <c r="H49" s="1">
        <v>1.10654598998E11</v>
      </c>
      <c r="I49" s="1">
        <v>0.0</v>
      </c>
      <c r="J49" s="1">
        <v>4.97952827936E11</v>
      </c>
      <c r="K49" s="1">
        <v>4.97952827936E11</v>
      </c>
      <c r="L49" s="1">
        <v>0.0</v>
      </c>
      <c r="M49" s="1">
        <v>3.25734913185E11</v>
      </c>
      <c r="N49" s="1">
        <v>2.51212115318E11</v>
      </c>
      <c r="O49" s="1">
        <v>1.6767276263E10</v>
      </c>
      <c r="P49" s="1">
        <v>0.0</v>
      </c>
      <c r="Q49" s="1">
        <v>0.0</v>
      </c>
      <c r="R49" s="1">
        <v>5.7755521604E10</v>
      </c>
      <c r="S49" s="1">
        <v>0.0</v>
      </c>
      <c r="T49" s="1">
        <v>1.651297955E9</v>
      </c>
      <c r="U49" s="1">
        <v>1.651297955E9</v>
      </c>
      <c r="V49" s="1">
        <v>0.0</v>
      </c>
      <c r="W49" s="1">
        <v>5.906138844E9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5.906138844E9</v>
      </c>
      <c r="AD49" s="1">
        <v>0.0</v>
      </c>
      <c r="AE49" s="1">
        <v>0.0</v>
      </c>
      <c r="AF49" s="1">
        <v>0.0</v>
      </c>
      <c r="AG49" s="1">
        <v>5.66425350801E11</v>
      </c>
      <c r="AH49" s="1">
        <v>8.4336446872E10</v>
      </c>
      <c r="AI49" s="1">
        <v>5.4513358238E10</v>
      </c>
      <c r="AJ49" s="1">
        <v>9.3842530179E10</v>
      </c>
      <c r="AK49" s="1">
        <v>-3.9329171941E10</v>
      </c>
      <c r="AL49" s="1">
        <v>0.0</v>
      </c>
      <c r="AM49" s="1">
        <v>0.0</v>
      </c>
      <c r="AN49" s="1">
        <v>0.0</v>
      </c>
      <c r="AO49" s="1">
        <v>5.374135442E9</v>
      </c>
      <c r="AP49" s="1">
        <v>6.479463778E9</v>
      </c>
      <c r="AQ49" s="1">
        <v>-1.105328336E9</v>
      </c>
      <c r="AR49" s="1">
        <v>2.4448953192E10</v>
      </c>
      <c r="AS49" s="1">
        <v>0.0</v>
      </c>
      <c r="AT49" s="1">
        <v>0.0</v>
      </c>
      <c r="AU49" s="1">
        <v>0.0</v>
      </c>
      <c r="AV49" s="1">
        <v>4.624559195E11</v>
      </c>
      <c r="AW49" s="1">
        <v>0.0</v>
      </c>
      <c r="AX49" s="1">
        <v>1.340867325E11</v>
      </c>
      <c r="AY49" s="1">
        <v>3.28369187E11</v>
      </c>
      <c r="AZ49" s="1">
        <v>0.0</v>
      </c>
      <c r="BA49" s="1">
        <v>1.298428993E10</v>
      </c>
      <c r="BB49" s="1">
        <v>7.854278584E9</v>
      </c>
      <c r="BC49" s="1">
        <v>0.0</v>
      </c>
      <c r="BD49" s="1">
        <v>0.0</v>
      </c>
      <c r="BE49" s="1">
        <v>5.130011346E9</v>
      </c>
      <c r="BF49" s="1">
        <v>1.508325127719E12</v>
      </c>
      <c r="BG49" s="1">
        <v>9.97475963147E11</v>
      </c>
      <c r="BH49" s="1">
        <v>3.30595514112E11</v>
      </c>
      <c r="BI49" s="1">
        <v>0.0</v>
      </c>
      <c r="BJ49" s="1">
        <v>1.28311704107E11</v>
      </c>
      <c r="BK49" s="1">
        <v>7.38810157E9</v>
      </c>
      <c r="BL49" s="1">
        <v>1.4129264371E10</v>
      </c>
      <c r="BM49" s="1">
        <v>3.8962914253E10</v>
      </c>
      <c r="BN49" s="1">
        <v>0.0</v>
      </c>
      <c r="BO49" s="1">
        <v>1.41803529811E11</v>
      </c>
      <c r="BP49" s="1">
        <v>0.0</v>
      </c>
      <c r="BQ49" s="1">
        <v>0.0</v>
      </c>
      <c r="BR49" s="1">
        <v>0.0</v>
      </c>
      <c r="BS49" s="1">
        <v>0.0</v>
      </c>
      <c r="BT49" s="1">
        <v>3.5E7</v>
      </c>
      <c r="BU49" s="1">
        <v>0.0</v>
      </c>
      <c r="BV49" s="1">
        <v>0.0</v>
      </c>
      <c r="BW49" s="1">
        <v>0.0</v>
      </c>
      <c r="BX49" s="1">
        <v>6.66845449035E11</v>
      </c>
      <c r="BY49" s="1">
        <v>3.43950025434E11</v>
      </c>
      <c r="BZ49" s="1">
        <v>0.0</v>
      </c>
      <c r="CA49" s="1">
        <v>6.3534765558E10</v>
      </c>
      <c r="CB49" s="1">
        <v>2.59360658043E11</v>
      </c>
      <c r="CC49" s="1">
        <v>0.0</v>
      </c>
      <c r="CD49" s="1">
        <v>0.0</v>
      </c>
      <c r="CE49" s="1">
        <v>5.10849164572E11</v>
      </c>
      <c r="CF49" s="1">
        <v>4.34E11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5.147068995E9</v>
      </c>
      <c r="CN49" s="1">
        <v>7.0791766629E10</v>
      </c>
      <c r="CO49" s="1">
        <v>9.10328948E8</v>
      </c>
      <c r="CP49" s="1">
        <v>9.10328948E8</v>
      </c>
      <c r="CQ49" s="1">
        <v>0.0</v>
      </c>
      <c r="CR49" s="1">
        <v>1.508325127719E12</v>
      </c>
      <c r="CS49" s="73">
        <v>42942.68680555555</v>
      </c>
      <c r="CT49" s="73">
        <v>38353.0</v>
      </c>
      <c r="CU49" s="73">
        <v>38717.0</v>
      </c>
      <c r="CV49" s="1">
        <v>12.0</v>
      </c>
      <c r="CW49" s="1" t="s">
        <v>579</v>
      </c>
      <c r="CY49" s="1">
        <v>0.0</v>
      </c>
      <c r="DA49" s="1">
        <v>1.0</v>
      </c>
      <c r="DB49" s="1" t="b">
        <v>0</v>
      </c>
      <c r="DC49" s="1" t="b">
        <v>1</v>
      </c>
    </row>
    <row r="50" ht="12.75" customHeight="1">
      <c r="A50" s="1" t="s">
        <v>74</v>
      </c>
      <c r="B50" s="1">
        <v>2017.0</v>
      </c>
      <c r="C50" s="1">
        <v>5.0</v>
      </c>
      <c r="D50" s="4">
        <v>9.1402336076879E13</v>
      </c>
      <c r="E50" s="4">
        <v>1.4467397747794E13</v>
      </c>
      <c r="F50" s="1">
        <v>4.4962828647427E13</v>
      </c>
      <c r="G50" s="1">
        <v>3.789197489323E12</v>
      </c>
      <c r="H50" s="1">
        <v>1.600597489316E12</v>
      </c>
      <c r="I50" s="1">
        <v>2.188600000007E12</v>
      </c>
      <c r="J50" s="1">
        <v>3.1164822649629E13</v>
      </c>
      <c r="K50" s="1">
        <v>2.648743079467E12</v>
      </c>
      <c r="L50" s="1">
        <v>-2.97888188831E11</v>
      </c>
      <c r="M50" s="1">
        <v>6.915645602099E12</v>
      </c>
      <c r="N50" s="1">
        <v>5.437601516671E12</v>
      </c>
      <c r="O50" s="1">
        <v>2.2478515959E10</v>
      </c>
      <c r="P50" s="1">
        <v>0.0</v>
      </c>
      <c r="Q50" s="1">
        <v>0.0</v>
      </c>
      <c r="R50" s="1">
        <v>4.43869277418E11</v>
      </c>
      <c r="S50" s="1">
        <v>-3.97018937203E11</v>
      </c>
      <c r="T50" s="1">
        <v>1.44572406356E11</v>
      </c>
      <c r="U50" s="1">
        <v>1.44572406356E11</v>
      </c>
      <c r="V50" s="1">
        <v>0.0</v>
      </c>
      <c r="W50" s="1">
        <v>6.03935685514E11</v>
      </c>
      <c r="X50" s="1">
        <v>5.65835345145E11</v>
      </c>
      <c r="Y50" s="1">
        <v>0.0</v>
      </c>
      <c r="Z50" s="1">
        <v>3.037246215E10</v>
      </c>
      <c r="AA50" s="1">
        <v>0.0</v>
      </c>
      <c r="AB50" s="1">
        <v>0.0</v>
      </c>
      <c r="AC50" s="1">
        <v>7.727878219E9</v>
      </c>
      <c r="AD50" s="1">
        <v>0.0</v>
      </c>
      <c r="AE50" s="1">
        <v>0.0</v>
      </c>
      <c r="AF50" s="1">
        <v>0.0</v>
      </c>
      <c r="AG50" s="1">
        <v>4.6439507429452E13</v>
      </c>
      <c r="AH50" s="1">
        <v>1.657410869307E12</v>
      </c>
      <c r="AI50" s="1">
        <v>8.44838908301E11</v>
      </c>
      <c r="AJ50" s="1">
        <v>1.97349712378E12</v>
      </c>
      <c r="AK50" s="1">
        <v>-1.128658215479E12</v>
      </c>
      <c r="AL50" s="1">
        <v>0.0</v>
      </c>
      <c r="AM50" s="1">
        <v>0.0</v>
      </c>
      <c r="AN50" s="1">
        <v>0.0</v>
      </c>
      <c r="AO50" s="1">
        <v>8.12571961006E11</v>
      </c>
      <c r="AP50" s="1">
        <v>1.151467720071E12</v>
      </c>
      <c r="AQ50" s="1">
        <v>-3.38895759065E11</v>
      </c>
      <c r="AR50" s="1">
        <v>0.0</v>
      </c>
      <c r="AS50" s="1">
        <v>4.5388992E10</v>
      </c>
      <c r="AT50" s="1">
        <v>4.5388992E10</v>
      </c>
      <c r="AU50" s="1">
        <v>0.0</v>
      </c>
      <c r="AV50" s="1">
        <v>4.3820854114286E13</v>
      </c>
      <c r="AW50" s="1">
        <v>0.0</v>
      </c>
      <c r="AX50" s="1">
        <v>2.921475367471E12</v>
      </c>
      <c r="AY50" s="1">
        <v>3.66889741221E11</v>
      </c>
      <c r="AZ50" s="1">
        <v>-3.2058951786E10</v>
      </c>
      <c r="BA50" s="1">
        <v>3.94627382516E11</v>
      </c>
      <c r="BB50" s="1">
        <v>3.29934675506E11</v>
      </c>
      <c r="BC50" s="1">
        <v>5.2939546439E10</v>
      </c>
      <c r="BD50" s="1">
        <v>0.0</v>
      </c>
      <c r="BE50" s="1">
        <v>1.1753160571E10</v>
      </c>
      <c r="BF50" s="1">
        <v>9.1402336076879E13</v>
      </c>
      <c r="BG50" s="1">
        <v>7.6934938329085E13</v>
      </c>
      <c r="BH50" s="1">
        <v>2.2286031335459E13</v>
      </c>
      <c r="BI50" s="1">
        <v>9.1842475489E10</v>
      </c>
      <c r="BJ50" s="1">
        <v>2.694745921329E12</v>
      </c>
      <c r="BK50" s="1">
        <v>1.32060292425E11</v>
      </c>
      <c r="BL50" s="1">
        <v>1.09050213117E11</v>
      </c>
      <c r="BM50" s="1">
        <v>7.27386592336E11</v>
      </c>
      <c r="BN50" s="1">
        <v>5.8405565654E10</v>
      </c>
      <c r="BO50" s="1">
        <v>5.74150514863E11</v>
      </c>
      <c r="BP50" s="1">
        <v>1.15010713662E11</v>
      </c>
      <c r="BQ50" s="1">
        <v>0.0</v>
      </c>
      <c r="BR50" s="1">
        <v>0.0</v>
      </c>
      <c r="BS50" s="1">
        <v>0.0</v>
      </c>
      <c r="BT50" s="1">
        <v>1.38496567134E11</v>
      </c>
      <c r="BU50" s="1">
        <v>0.0</v>
      </c>
      <c r="BV50" s="1">
        <v>1.284976011E9</v>
      </c>
      <c r="BW50" s="1">
        <v>0.0</v>
      </c>
      <c r="BX50" s="1">
        <v>5.4510410426492E13</v>
      </c>
      <c r="BY50" s="1">
        <v>4.360283332177E12</v>
      </c>
      <c r="BZ50" s="1">
        <v>4.6210980584316E13</v>
      </c>
      <c r="CA50" s="1">
        <v>2.411767134999E12</v>
      </c>
      <c r="CB50" s="1">
        <v>2.3172011377E10</v>
      </c>
      <c r="CC50" s="1">
        <v>1.429375103187E12</v>
      </c>
      <c r="CD50" s="1">
        <v>7.4832260436E10</v>
      </c>
      <c r="CE50" s="1">
        <v>1.4467397747794E13</v>
      </c>
      <c r="CF50" s="1">
        <v>6.80471434E12</v>
      </c>
      <c r="CG50" s="1">
        <v>3.184332381197E12</v>
      </c>
      <c r="CH50" s="1">
        <v>0.0</v>
      </c>
      <c r="CI50" s="1">
        <v>0.0</v>
      </c>
      <c r="CJ50" s="1">
        <v>1.5445192E10</v>
      </c>
      <c r="CK50" s="1">
        <v>4.64777333764E11</v>
      </c>
      <c r="CL50" s="1">
        <v>0.0</v>
      </c>
      <c r="CM50" s="1">
        <v>3.85374992665E11</v>
      </c>
      <c r="CN50" s="1">
        <v>2.80818510621E12</v>
      </c>
      <c r="CO50" s="1">
        <v>0.0</v>
      </c>
      <c r="CP50" s="1">
        <v>0.0</v>
      </c>
      <c r="CQ50" s="1">
        <v>0.0</v>
      </c>
      <c r="CR50" s="1">
        <v>9.1402336076879E13</v>
      </c>
      <c r="CS50" s="73">
        <v>43200.42361111111</v>
      </c>
      <c r="CT50" s="73">
        <v>42736.0</v>
      </c>
      <c r="CU50" s="73">
        <v>43100.0</v>
      </c>
      <c r="CV50" s="1">
        <v>12.0</v>
      </c>
      <c r="CW50" s="1" t="s">
        <v>316</v>
      </c>
      <c r="CY50" s="1">
        <v>0.0</v>
      </c>
      <c r="DB50" s="1" t="b">
        <v>0</v>
      </c>
      <c r="DC50" s="1" t="b">
        <v>1</v>
      </c>
    </row>
    <row r="51" ht="12.75" customHeight="1">
      <c r="A51" s="1" t="s">
        <v>74</v>
      </c>
      <c r="B51" s="1">
        <v>2016.0</v>
      </c>
      <c r="C51" s="1">
        <v>5.0</v>
      </c>
      <c r="D51" s="4">
        <v>7.2996452507836E13</v>
      </c>
      <c r="E51" s="4">
        <v>1.3686535625044E13</v>
      </c>
      <c r="F51" s="1">
        <v>3.0299175462459E13</v>
      </c>
      <c r="G51" s="1">
        <v>2.88345810335E12</v>
      </c>
      <c r="H51" s="1">
        <v>1.384131258722E12</v>
      </c>
      <c r="I51" s="1">
        <v>1.499326844628E12</v>
      </c>
      <c r="J51" s="1">
        <v>2.0802681180898E13</v>
      </c>
      <c r="K51" s="1">
        <v>2.722178333317E12</v>
      </c>
      <c r="L51" s="1">
        <v>-3.49504452363E11</v>
      </c>
      <c r="M51" s="1">
        <v>4.706940319124E12</v>
      </c>
      <c r="N51" s="1">
        <v>3.466446831573E12</v>
      </c>
      <c r="O51" s="1">
        <v>2.20390172983E11</v>
      </c>
      <c r="P51" s="1">
        <v>0.0</v>
      </c>
      <c r="Q51" s="1">
        <v>0.0</v>
      </c>
      <c r="R51" s="1">
        <v>4.76921594426E11</v>
      </c>
      <c r="S51" s="1">
        <v>-3.76500335285E11</v>
      </c>
      <c r="T51" s="1">
        <v>1.18799477849E11</v>
      </c>
      <c r="U51" s="1">
        <v>1.18799477849E11</v>
      </c>
      <c r="V51" s="1">
        <v>0.0</v>
      </c>
      <c r="W51" s="1">
        <v>4.71008304527E11</v>
      </c>
      <c r="X51" s="1">
        <v>4.57355457431E11</v>
      </c>
      <c r="Y51" s="1">
        <v>0.0</v>
      </c>
      <c r="Z51" s="1">
        <v>3.530125211E9</v>
      </c>
      <c r="AA51" s="1">
        <v>0.0</v>
      </c>
      <c r="AB51" s="1">
        <v>0.0</v>
      </c>
      <c r="AC51" s="1">
        <v>1.0122721885E10</v>
      </c>
      <c r="AD51" s="1">
        <v>0.0</v>
      </c>
      <c r="AE51" s="1">
        <v>0.0</v>
      </c>
      <c r="AF51" s="1">
        <v>0.0</v>
      </c>
      <c r="AG51" s="1">
        <v>4.2697277045377E13</v>
      </c>
      <c r="AH51" s="1">
        <v>1.541816587616E12</v>
      </c>
      <c r="AI51" s="1">
        <v>7.22440067642E11</v>
      </c>
      <c r="AJ51" s="1">
        <v>1.715481727799E12</v>
      </c>
      <c r="AK51" s="1">
        <v>-9.93041660157E11</v>
      </c>
      <c r="AL51" s="1">
        <v>0.0</v>
      </c>
      <c r="AM51" s="1">
        <v>0.0</v>
      </c>
      <c r="AN51" s="1">
        <v>0.0</v>
      </c>
      <c r="AO51" s="1">
        <v>8.19376519974E11</v>
      </c>
      <c r="AP51" s="1">
        <v>1.1170264871E12</v>
      </c>
      <c r="AQ51" s="1">
        <v>-2.97649967126E11</v>
      </c>
      <c r="AR51" s="1">
        <v>0.0</v>
      </c>
      <c r="AS51" s="1">
        <v>1.38880906477E11</v>
      </c>
      <c r="AT51" s="1">
        <v>1.76246511406E11</v>
      </c>
      <c r="AU51" s="1">
        <v>-3.7365604929E10</v>
      </c>
      <c r="AV51" s="1">
        <v>4.0571759374173E13</v>
      </c>
      <c r="AW51" s="1">
        <v>0.0</v>
      </c>
      <c r="AX51" s="1">
        <v>2.795737018783E12</v>
      </c>
      <c r="AY51" s="1">
        <v>3.99533150523E11</v>
      </c>
      <c r="AZ51" s="1">
        <v>-3.4249995785E10</v>
      </c>
      <c r="BA51" s="1">
        <v>1.56476815885E11</v>
      </c>
      <c r="BB51" s="1">
        <v>9.7684821223E10</v>
      </c>
      <c r="BC51" s="1">
        <v>5.2886550943E10</v>
      </c>
      <c r="BD51" s="1">
        <v>0.0</v>
      </c>
      <c r="BE51" s="1">
        <v>5.905443719E9</v>
      </c>
      <c r="BF51" s="1">
        <v>7.2996452507836E13</v>
      </c>
      <c r="BG51" s="1">
        <v>5.9309916882792E13</v>
      </c>
      <c r="BH51" s="1">
        <v>1.623027111579E13</v>
      </c>
      <c r="BI51" s="1">
        <v>1.61009048468E11</v>
      </c>
      <c r="BJ51" s="1">
        <v>1.576935784713E12</v>
      </c>
      <c r="BK51" s="1">
        <v>1.0443709813E10</v>
      </c>
      <c r="BL51" s="1">
        <v>1.600412076E10</v>
      </c>
      <c r="BM51" s="1">
        <v>7.36503250494E11</v>
      </c>
      <c r="BN51" s="1">
        <v>5.6627960995E10</v>
      </c>
      <c r="BO51" s="1">
        <v>4.82252118261E11</v>
      </c>
      <c r="BP51" s="1">
        <v>7.8324934729E10</v>
      </c>
      <c r="BQ51" s="1">
        <v>0.0</v>
      </c>
      <c r="BR51" s="1">
        <v>0.0</v>
      </c>
      <c r="BS51" s="1">
        <v>0.0</v>
      </c>
      <c r="BT51" s="1">
        <v>1.03152922903E11</v>
      </c>
      <c r="BU51" s="1">
        <v>0.0</v>
      </c>
      <c r="BV51" s="1">
        <v>0.0</v>
      </c>
      <c r="BW51" s="1">
        <v>0.0</v>
      </c>
      <c r="BX51" s="1">
        <v>4.2976492844099E13</v>
      </c>
      <c r="BY51" s="1">
        <v>3.580814492786E12</v>
      </c>
      <c r="BZ51" s="1">
        <v>3.6280117678651E13</v>
      </c>
      <c r="CA51" s="1">
        <v>1.489052835548E12</v>
      </c>
      <c r="CB51" s="1">
        <v>1.76172011377E11</v>
      </c>
      <c r="CC51" s="1">
        <v>1.385613275857E12</v>
      </c>
      <c r="CD51" s="1">
        <v>6.472254988E10</v>
      </c>
      <c r="CE51" s="1">
        <v>1.3686535625044E13</v>
      </c>
      <c r="CF51" s="1">
        <v>6.80471434E12</v>
      </c>
      <c r="CG51" s="1">
        <v>3.184332381197E12</v>
      </c>
      <c r="CH51" s="1">
        <v>0.0</v>
      </c>
      <c r="CI51" s="1">
        <v>0.0</v>
      </c>
      <c r="CJ51" s="1">
        <v>1.5445192E10</v>
      </c>
      <c r="CK51" s="1">
        <v>3.01301554536E11</v>
      </c>
      <c r="CL51" s="1">
        <v>0.0</v>
      </c>
      <c r="CM51" s="1">
        <v>3.33123774337E11</v>
      </c>
      <c r="CN51" s="1">
        <v>2.28812940265E12</v>
      </c>
      <c r="CO51" s="1">
        <v>0.0</v>
      </c>
      <c r="CP51" s="1">
        <v>0.0</v>
      </c>
      <c r="CQ51" s="1">
        <v>0.0</v>
      </c>
      <c r="CR51" s="1">
        <v>7.2996452507836E13</v>
      </c>
      <c r="CS51" s="73">
        <v>42836.46805555555</v>
      </c>
      <c r="CT51" s="73">
        <v>42370.0</v>
      </c>
      <c r="CU51" s="73">
        <v>42735.0</v>
      </c>
      <c r="CV51" s="1">
        <v>12.0</v>
      </c>
      <c r="CW51" s="1" t="s">
        <v>580</v>
      </c>
      <c r="CY51" s="1">
        <v>0.0</v>
      </c>
      <c r="DB51" s="1" t="b">
        <v>0</v>
      </c>
      <c r="DC51" s="1" t="b">
        <v>1</v>
      </c>
    </row>
    <row r="52" ht="12.75" customHeight="1">
      <c r="A52" s="1" t="s">
        <v>74</v>
      </c>
      <c r="B52" s="1">
        <v>2015.0</v>
      </c>
      <c r="C52" s="1">
        <v>5.0</v>
      </c>
      <c r="D52" s="4">
        <v>5.8552564508777E13</v>
      </c>
      <c r="E52" s="4">
        <v>1.3198191246848E13</v>
      </c>
      <c r="F52" s="1">
        <v>2.2163065317844E13</v>
      </c>
      <c r="G52" s="1">
        <v>2.256691436043E12</v>
      </c>
      <c r="H52" s="1">
        <v>7.94330869093E11</v>
      </c>
      <c r="I52" s="1">
        <v>1.46236056695E12</v>
      </c>
      <c r="J52" s="1">
        <v>1.4882101197172E13</v>
      </c>
      <c r="K52" s="1">
        <v>1.747304210969E12</v>
      </c>
      <c r="L52" s="1">
        <v>-4.04600653219E11</v>
      </c>
      <c r="M52" s="1">
        <v>3.500078421014E12</v>
      </c>
      <c r="N52" s="1">
        <v>2.775359664688E12</v>
      </c>
      <c r="O52" s="1">
        <v>2.3739842786E10</v>
      </c>
      <c r="P52" s="1">
        <v>0.0</v>
      </c>
      <c r="Q52" s="1">
        <v>0.0</v>
      </c>
      <c r="R52" s="1">
        <v>2.6883449134E11</v>
      </c>
      <c r="S52" s="1">
        <v>-3.68491592709E11</v>
      </c>
      <c r="T52" s="1">
        <v>1.03010911121E11</v>
      </c>
      <c r="U52" s="1">
        <v>1.03010911121E11</v>
      </c>
      <c r="V52" s="1">
        <v>0.0</v>
      </c>
      <c r="W52" s="1">
        <v>4.14343543056E11</v>
      </c>
      <c r="X52" s="1">
        <v>3.52618039974E11</v>
      </c>
      <c r="Y52" s="1">
        <v>2.12964968E8</v>
      </c>
      <c r="Z52" s="1">
        <v>2.338528906E9</v>
      </c>
      <c r="AA52" s="1">
        <v>0.0</v>
      </c>
      <c r="AB52" s="1">
        <v>0.0</v>
      </c>
      <c r="AC52" s="1">
        <v>5.9174009208E10</v>
      </c>
      <c r="AD52" s="1">
        <v>0.0</v>
      </c>
      <c r="AE52" s="1">
        <v>0.0</v>
      </c>
      <c r="AF52" s="1">
        <v>0.0</v>
      </c>
      <c r="AG52" s="1">
        <v>3.6389499190933E13</v>
      </c>
      <c r="AH52" s="1">
        <v>1.678491603232E12</v>
      </c>
      <c r="AI52" s="1">
        <v>8.40816714658E11</v>
      </c>
      <c r="AJ52" s="1">
        <v>1.790944079137E12</v>
      </c>
      <c r="AK52" s="1">
        <v>-9.50127364479E11</v>
      </c>
      <c r="AL52" s="1">
        <v>0.0</v>
      </c>
      <c r="AM52" s="1">
        <v>0.0</v>
      </c>
      <c r="AN52" s="1">
        <v>0.0</v>
      </c>
      <c r="AO52" s="1">
        <v>8.37674888574E11</v>
      </c>
      <c r="AP52" s="1">
        <v>1.102012336024E12</v>
      </c>
      <c r="AQ52" s="1">
        <v>-2.6433744745E11</v>
      </c>
      <c r="AR52" s="1">
        <v>0.0</v>
      </c>
      <c r="AS52" s="1">
        <v>2.3448947E10</v>
      </c>
      <c r="AT52" s="1">
        <v>2.3448947E10</v>
      </c>
      <c r="AU52" s="1">
        <v>0.0</v>
      </c>
      <c r="AV52" s="1">
        <v>3.4352193347678E13</v>
      </c>
      <c r="AW52" s="1">
        <v>0.0</v>
      </c>
      <c r="AX52" s="1">
        <v>2.091160536985E12</v>
      </c>
      <c r="AY52" s="1">
        <v>5.63527138423E11</v>
      </c>
      <c r="AZ52" s="1">
        <v>-5.4239974693E10</v>
      </c>
      <c r="BA52" s="1">
        <v>1.03333425369E11</v>
      </c>
      <c r="BB52" s="1">
        <v>4.8518305909E10</v>
      </c>
      <c r="BC52" s="1">
        <v>3.2909174875E10</v>
      </c>
      <c r="BD52" s="1">
        <v>0.0</v>
      </c>
      <c r="BE52" s="1">
        <v>2.1905944585E10</v>
      </c>
      <c r="BF52" s="1">
        <v>5.8552564508777E13</v>
      </c>
      <c r="BG52" s="1">
        <v>4.5354373261929E13</v>
      </c>
      <c r="BH52" s="1">
        <v>1.0855723087317E13</v>
      </c>
      <c r="BI52" s="1">
        <v>2.9800759917E10</v>
      </c>
      <c r="BJ52" s="1">
        <v>1.12608262792E12</v>
      </c>
      <c r="BK52" s="1">
        <v>8.228873607E9</v>
      </c>
      <c r="BL52" s="1">
        <v>9.6679287168E10</v>
      </c>
      <c r="BM52" s="1">
        <v>6.21422411172E11</v>
      </c>
      <c r="BN52" s="1">
        <v>5.115963578E10</v>
      </c>
      <c r="BO52" s="1">
        <v>4.05716995604E11</v>
      </c>
      <c r="BP52" s="1">
        <v>1.09969996853E11</v>
      </c>
      <c r="BQ52" s="1">
        <v>0.0</v>
      </c>
      <c r="BR52" s="1">
        <v>0.0</v>
      </c>
      <c r="BS52" s="1">
        <v>0.0</v>
      </c>
      <c r="BT52" s="1">
        <v>8.1118146928E10</v>
      </c>
      <c r="BU52" s="1">
        <v>0.0</v>
      </c>
      <c r="BV52" s="1">
        <v>4.95149702E9</v>
      </c>
      <c r="BW52" s="1">
        <v>0.0</v>
      </c>
      <c r="BX52" s="1">
        <v>3.4417532027684E13</v>
      </c>
      <c r="BY52" s="1">
        <v>3.140292894461E12</v>
      </c>
      <c r="BZ52" s="1">
        <v>2.8462331338355E13</v>
      </c>
      <c r="CA52" s="1">
        <v>1.239012550325E12</v>
      </c>
      <c r="CB52" s="1">
        <v>1.5955433869E11</v>
      </c>
      <c r="CC52" s="1">
        <v>1.357955906231E12</v>
      </c>
      <c r="CD52" s="1">
        <v>5.8384999622E10</v>
      </c>
      <c r="CE52" s="1">
        <v>1.3198191246848E13</v>
      </c>
      <c r="CF52" s="1">
        <v>6.80471434E12</v>
      </c>
      <c r="CG52" s="1">
        <v>3.184332381197E12</v>
      </c>
      <c r="CH52" s="1">
        <v>0.0</v>
      </c>
      <c r="CI52" s="1">
        <v>0.0</v>
      </c>
      <c r="CJ52" s="1">
        <v>1.6075608E10</v>
      </c>
      <c r="CK52" s="1">
        <v>1.42369277946E11</v>
      </c>
      <c r="CL52" s="1">
        <v>0.0</v>
      </c>
      <c r="CM52" s="1">
        <v>0.0</v>
      </c>
      <c r="CN52" s="1">
        <v>2.038471565269E12</v>
      </c>
      <c r="CO52" s="1">
        <v>0.0</v>
      </c>
      <c r="CP52" s="1">
        <v>0.0</v>
      </c>
      <c r="CQ52" s="1">
        <v>0.0</v>
      </c>
      <c r="CR52" s="1">
        <v>5.8552564508777E13</v>
      </c>
      <c r="CS52" s="73">
        <v>42460.754166666666</v>
      </c>
      <c r="CT52" s="73">
        <v>42005.0</v>
      </c>
      <c r="CU52" s="73">
        <v>42369.0</v>
      </c>
      <c r="CV52" s="1">
        <v>12.0</v>
      </c>
      <c r="CW52" s="1" t="s">
        <v>306</v>
      </c>
      <c r="CY52" s="1">
        <v>0.0</v>
      </c>
      <c r="DB52" s="1" t="b">
        <v>0</v>
      </c>
      <c r="DC52" s="1" t="b">
        <v>1</v>
      </c>
    </row>
    <row r="53" ht="12.75" customHeight="1">
      <c r="A53" s="1" t="s">
        <v>74</v>
      </c>
      <c r="B53" s="1">
        <v>2014.0</v>
      </c>
      <c r="C53" s="1">
        <v>5.0</v>
      </c>
      <c r="D53" s="4">
        <v>4.7568465541972E13</v>
      </c>
      <c r="E53" s="4">
        <v>1.2243492774486E13</v>
      </c>
      <c r="F53" s="1">
        <v>2.0408869016006E13</v>
      </c>
      <c r="G53" s="1">
        <v>1.424818218079E12</v>
      </c>
      <c r="H53" s="1">
        <v>8.88582238243E11</v>
      </c>
      <c r="I53" s="1">
        <v>5.36235979836E11</v>
      </c>
      <c r="J53" s="1">
        <v>1.3518031045507E13</v>
      </c>
      <c r="K53" s="1">
        <v>1.5010454563443E13</v>
      </c>
      <c r="L53" s="1">
        <v>-1.492423517936E12</v>
      </c>
      <c r="M53" s="1">
        <v>3.6780824665E12</v>
      </c>
      <c r="N53" s="1">
        <v>1.024350822043E12</v>
      </c>
      <c r="O53" s="1">
        <v>3.8232919846E10</v>
      </c>
      <c r="P53" s="1">
        <v>4.0094558276E10</v>
      </c>
      <c r="Q53" s="1">
        <v>2.579403322877E12</v>
      </c>
      <c r="R53" s="1">
        <v>2.37648214856E11</v>
      </c>
      <c r="S53" s="1">
        <v>-2.41647371398E11</v>
      </c>
      <c r="T53" s="1">
        <v>1.75834608041E11</v>
      </c>
      <c r="U53" s="1">
        <v>1.75834608041E11</v>
      </c>
      <c r="V53" s="1">
        <v>0.0</v>
      </c>
      <c r="W53" s="1">
        <v>4.39410855488E11</v>
      </c>
      <c r="X53" s="1">
        <v>3.55830387676E11</v>
      </c>
      <c r="Y53" s="1">
        <v>2.12964968E8</v>
      </c>
      <c r="Z53" s="1">
        <v>2.92081594E8</v>
      </c>
      <c r="AA53" s="1">
        <v>0.0</v>
      </c>
      <c r="AB53" s="1">
        <v>3.2E7</v>
      </c>
      <c r="AC53" s="1">
        <v>8.304342125E10</v>
      </c>
      <c r="AD53" s="1">
        <v>0.0</v>
      </c>
      <c r="AE53" s="1">
        <v>0.0</v>
      </c>
      <c r="AF53" s="1">
        <v>0.0</v>
      </c>
      <c r="AG53" s="1">
        <v>2.7159596525966E13</v>
      </c>
      <c r="AH53" s="1">
        <v>1.920882590331E12</v>
      </c>
      <c r="AI53" s="1">
        <v>8.28237324885E11</v>
      </c>
      <c r="AJ53" s="1">
        <v>1.675503708489E12</v>
      </c>
      <c r="AK53" s="1">
        <v>-8.47266383604E11</v>
      </c>
      <c r="AL53" s="1">
        <v>0.0</v>
      </c>
      <c r="AM53" s="1">
        <v>0.0</v>
      </c>
      <c r="AN53" s="1">
        <v>0.0</v>
      </c>
      <c r="AO53" s="1">
        <v>7.85143844467E11</v>
      </c>
      <c r="AP53" s="1">
        <v>1.002787585824E12</v>
      </c>
      <c r="AQ53" s="1">
        <v>-2.17643741357E11</v>
      </c>
      <c r="AR53" s="1">
        <v>3.07501420979E11</v>
      </c>
      <c r="AS53" s="1">
        <v>2.3448947E10</v>
      </c>
      <c r="AT53" s="1">
        <v>2.3448947E10</v>
      </c>
      <c r="AU53" s="1">
        <v>0.0</v>
      </c>
      <c r="AV53" s="1">
        <v>2.5090572182729E13</v>
      </c>
      <c r="AW53" s="1">
        <v>0.0</v>
      </c>
      <c r="AX53" s="1">
        <v>2.13150855858E12</v>
      </c>
      <c r="AY53" s="1">
        <v>2.300368447804E13</v>
      </c>
      <c r="AZ53" s="1">
        <v>-4.4620853891E10</v>
      </c>
      <c r="BA53" s="1">
        <v>1.24692805906E11</v>
      </c>
      <c r="BB53" s="1">
        <v>4.2072590174E10</v>
      </c>
      <c r="BC53" s="1">
        <v>2.1056965443E10</v>
      </c>
      <c r="BD53" s="1">
        <v>3.8315757679E10</v>
      </c>
      <c r="BE53" s="1">
        <v>2.324749261E10</v>
      </c>
      <c r="BF53" s="1">
        <v>4.7568465541972E13</v>
      </c>
      <c r="BG53" s="1">
        <v>3.4751644468959E13</v>
      </c>
      <c r="BH53" s="1">
        <v>6.079889996571E12</v>
      </c>
      <c r="BI53" s="1">
        <v>3.517524546E9</v>
      </c>
      <c r="BJ53" s="1">
        <v>4.747075045036E12</v>
      </c>
      <c r="BK53" s="1">
        <v>1.0223801033E10</v>
      </c>
      <c r="BL53" s="1">
        <v>9.099817927E10</v>
      </c>
      <c r="BM53" s="1">
        <v>4.65165061497E11</v>
      </c>
      <c r="BN53" s="1">
        <v>4.7777057235E10</v>
      </c>
      <c r="BO53" s="1">
        <v>4.34663782012E11</v>
      </c>
      <c r="BP53" s="1">
        <v>1.29099449921E11</v>
      </c>
      <c r="BQ53" s="1">
        <v>0.0</v>
      </c>
      <c r="BR53" s="1">
        <v>0.0</v>
      </c>
      <c r="BS53" s="1">
        <v>0.0</v>
      </c>
      <c r="BT53" s="1">
        <v>6.0748933283E10</v>
      </c>
      <c r="BU53" s="1">
        <v>6.0748933283E10</v>
      </c>
      <c r="BV53" s="1">
        <v>0.0</v>
      </c>
      <c r="BW53" s="1">
        <v>0.0</v>
      </c>
      <c r="BX53" s="1">
        <v>2.8611005539105E13</v>
      </c>
      <c r="BY53" s="1">
        <v>3.05293204685E12</v>
      </c>
      <c r="BZ53" s="1">
        <v>2.2751838888341E13</v>
      </c>
      <c r="CA53" s="1">
        <v>1.354340693437E12</v>
      </c>
      <c r="CB53" s="1">
        <v>1.03589577559E11</v>
      </c>
      <c r="CC53" s="1">
        <v>1.298094354302E12</v>
      </c>
      <c r="CD53" s="1">
        <v>5.0209978616E10</v>
      </c>
      <c r="CE53" s="1">
        <v>1.2243492774486E13</v>
      </c>
      <c r="CF53" s="1">
        <v>6.80471434E12</v>
      </c>
      <c r="CG53" s="1">
        <v>3.184332381197E12</v>
      </c>
      <c r="CH53" s="1">
        <v>0.0</v>
      </c>
      <c r="CI53" s="1">
        <v>0.0</v>
      </c>
      <c r="CJ53" s="1">
        <v>1.6075608E10</v>
      </c>
      <c r="CK53" s="1">
        <v>1.0532317597E10</v>
      </c>
      <c r="CL53" s="1">
        <v>1.1180185968E10</v>
      </c>
      <c r="CM53" s="1">
        <v>2.46015752941E11</v>
      </c>
      <c r="CN53" s="1">
        <v>1.867073385965E12</v>
      </c>
      <c r="CO53" s="1">
        <v>0.0</v>
      </c>
      <c r="CP53" s="1">
        <v>0.0</v>
      </c>
      <c r="CQ53" s="1">
        <v>5.73328298527E11</v>
      </c>
      <c r="CR53" s="1">
        <v>4.7568465541972E13</v>
      </c>
      <c r="CS53" s="73">
        <v>42130.43958333333</v>
      </c>
      <c r="CT53" s="73">
        <v>41640.0</v>
      </c>
      <c r="CU53" s="73">
        <v>42004.0</v>
      </c>
      <c r="CV53" s="1">
        <v>12.0</v>
      </c>
      <c r="CW53" s="1" t="s">
        <v>581</v>
      </c>
      <c r="CY53" s="1">
        <v>0.0</v>
      </c>
      <c r="CZ53" s="1">
        <v>0.0</v>
      </c>
      <c r="DA53" s="1">
        <v>2.0</v>
      </c>
      <c r="DB53" s="1" t="b">
        <v>0</v>
      </c>
      <c r="DC53" s="1" t="b">
        <v>1</v>
      </c>
    </row>
    <row r="54" ht="12.75" customHeight="1">
      <c r="A54" s="1" t="s">
        <v>74</v>
      </c>
      <c r="B54" s="1">
        <v>2013.0</v>
      </c>
      <c r="C54" s="1">
        <v>5.0</v>
      </c>
      <c r="D54" s="4">
        <v>5.5093139820723E13</v>
      </c>
      <c r="E54" s="4">
        <v>1.212547223506E13</v>
      </c>
      <c r="F54" s="1">
        <v>2.3009687670927E13</v>
      </c>
      <c r="G54" s="1">
        <v>7.318047598296E12</v>
      </c>
      <c r="H54" s="1">
        <v>8.36894089325E11</v>
      </c>
      <c r="I54" s="1">
        <v>6.481153508971E12</v>
      </c>
      <c r="J54" s="1">
        <v>1.0995898404043E13</v>
      </c>
      <c r="K54" s="1">
        <v>1.2514663014621E13</v>
      </c>
      <c r="L54" s="1">
        <v>-1.518764610578E12</v>
      </c>
      <c r="M54" s="1">
        <v>4.397993530033E12</v>
      </c>
      <c r="N54" s="1">
        <v>1.824021478361E12</v>
      </c>
      <c r="O54" s="1">
        <v>8.8996179443E10</v>
      </c>
      <c r="P54" s="1">
        <v>4.1980266141E10</v>
      </c>
      <c r="Q54" s="1">
        <v>2.494816116126E12</v>
      </c>
      <c r="R54" s="1">
        <v>1.29887859063E11</v>
      </c>
      <c r="S54" s="1">
        <v>-1.81708369101E11</v>
      </c>
      <c r="T54" s="1">
        <v>1.62995465855E11</v>
      </c>
      <c r="U54" s="1">
        <v>1.62995465855E11</v>
      </c>
      <c r="V54" s="1">
        <v>0.0</v>
      </c>
      <c r="W54" s="1">
        <v>1.347526727E11</v>
      </c>
      <c r="X54" s="1">
        <v>6.8513237801E10</v>
      </c>
      <c r="Y54" s="1">
        <v>1.47390507E8</v>
      </c>
      <c r="Z54" s="1">
        <v>7.51544721E8</v>
      </c>
      <c r="AA54" s="1">
        <v>0.0</v>
      </c>
      <c r="AB54" s="1">
        <v>3.0E7</v>
      </c>
      <c r="AC54" s="1">
        <v>6.5310499671E10</v>
      </c>
      <c r="AD54" s="1">
        <v>7.886252689174E12</v>
      </c>
      <c r="AE54" s="1">
        <v>7.985891545791E12</v>
      </c>
      <c r="AF54" s="1">
        <v>-9.9638856617E10</v>
      </c>
      <c r="AG54" s="1">
        <v>2.4197199460622E13</v>
      </c>
      <c r="AH54" s="1">
        <v>1.948142084366E12</v>
      </c>
      <c r="AI54" s="1">
        <v>9.06048201009E11</v>
      </c>
      <c r="AJ54" s="1">
        <v>1.689832873731E12</v>
      </c>
      <c r="AK54" s="1">
        <v>-7.83784672722E11</v>
      </c>
      <c r="AL54" s="1">
        <v>0.0</v>
      </c>
      <c r="AM54" s="1">
        <v>0.0</v>
      </c>
      <c r="AN54" s="1">
        <v>0.0</v>
      </c>
      <c r="AO54" s="1">
        <v>7.55237331779E11</v>
      </c>
      <c r="AP54" s="1">
        <v>9.92696305284E11</v>
      </c>
      <c r="AQ54" s="1">
        <v>-2.37458973505E11</v>
      </c>
      <c r="AR54" s="1">
        <v>2.86856551578E11</v>
      </c>
      <c r="AS54" s="1">
        <v>2.3448947E10</v>
      </c>
      <c r="AT54" s="1">
        <v>2.3448947E10</v>
      </c>
      <c r="AU54" s="1">
        <v>0.0</v>
      </c>
      <c r="AV54" s="1">
        <v>2.2115641028608E13</v>
      </c>
      <c r="AW54" s="1">
        <v>0.0</v>
      </c>
      <c r="AX54" s="1">
        <v>3.68451544686E11</v>
      </c>
      <c r="AY54" s="1">
        <v>2.1794588483922E13</v>
      </c>
      <c r="AZ54" s="1">
        <v>-4.7399E10</v>
      </c>
      <c r="BA54" s="1">
        <v>1.09967400648E11</v>
      </c>
      <c r="BB54" s="1">
        <v>6.2857060931E10</v>
      </c>
      <c r="BC54" s="1">
        <v>1.0751442075E10</v>
      </c>
      <c r="BD54" s="1">
        <v>2.8902340251E10</v>
      </c>
      <c r="BE54" s="1">
        <v>7.456557391E9</v>
      </c>
      <c r="BF54" s="1">
        <v>5.5093139820723E13</v>
      </c>
      <c r="BG54" s="1">
        <v>4.0877671108929E13</v>
      </c>
      <c r="BH54" s="1">
        <v>5.778504510049E12</v>
      </c>
      <c r="BI54" s="1">
        <v>2.65151573583E11</v>
      </c>
      <c r="BJ54" s="1">
        <v>4.466973931161E12</v>
      </c>
      <c r="BK54" s="1">
        <v>3.632865493E9</v>
      </c>
      <c r="BL54" s="1">
        <v>1.34655736018E11</v>
      </c>
      <c r="BM54" s="1">
        <v>3.20061539134E11</v>
      </c>
      <c r="BN54" s="1">
        <v>2.5050208098E10</v>
      </c>
      <c r="BO54" s="1">
        <v>4.00881755465E11</v>
      </c>
      <c r="BP54" s="1">
        <v>1.04331010529E11</v>
      </c>
      <c r="BQ54" s="1">
        <v>1.1551571033756E13</v>
      </c>
      <c r="BR54" s="1">
        <v>4.517816221382E12</v>
      </c>
      <c r="BS54" s="1">
        <v>7.033754812374E12</v>
      </c>
      <c r="BT54" s="1">
        <v>4.9051501927E10</v>
      </c>
      <c r="BU54" s="1">
        <v>4.8257468453E10</v>
      </c>
      <c r="BV54" s="1">
        <v>7.94033474E8</v>
      </c>
      <c r="BW54" s="1">
        <v>0.0</v>
      </c>
      <c r="BX54" s="1">
        <v>2.3498544063197E13</v>
      </c>
      <c r="BY54" s="1">
        <v>2.316444731074E12</v>
      </c>
      <c r="BZ54" s="1">
        <v>1.8673827677728E13</v>
      </c>
      <c r="CA54" s="1">
        <v>1.229492036892E12</v>
      </c>
      <c r="CB54" s="1">
        <v>5.668068505E9</v>
      </c>
      <c r="CC54" s="1">
        <v>1.230452168754E12</v>
      </c>
      <c r="CD54" s="1">
        <v>4.2659380244E10</v>
      </c>
      <c r="CE54" s="1">
        <v>1.212547223506E13</v>
      </c>
      <c r="CF54" s="1">
        <v>6.80471434E12</v>
      </c>
      <c r="CG54" s="1">
        <v>3.184332381197E12</v>
      </c>
      <c r="CH54" s="1">
        <v>0.0</v>
      </c>
      <c r="CI54" s="1">
        <v>0.0</v>
      </c>
      <c r="CJ54" s="1">
        <v>1.6075608E10</v>
      </c>
      <c r="CK54" s="1">
        <v>2.3128503219E10</v>
      </c>
      <c r="CL54" s="1">
        <v>3.5756438161E10</v>
      </c>
      <c r="CM54" s="1">
        <v>2.04006060361E11</v>
      </c>
      <c r="CN54" s="1">
        <v>1.753890101304E12</v>
      </c>
      <c r="CO54" s="1">
        <v>0.0</v>
      </c>
      <c r="CP54" s="1">
        <v>0.0</v>
      </c>
      <c r="CQ54" s="1">
        <v>2.089996476734E12</v>
      </c>
      <c r="CR54" s="1">
        <v>5.5093139820723E13</v>
      </c>
      <c r="CS54" s="73">
        <v>41730.46666666667</v>
      </c>
      <c r="CT54" s="73">
        <v>41275.0</v>
      </c>
      <c r="CU54" s="73">
        <v>41639.0</v>
      </c>
      <c r="CV54" s="1">
        <v>12.0</v>
      </c>
      <c r="CW54" s="1" t="s">
        <v>582</v>
      </c>
      <c r="CY54" s="1">
        <v>0.0</v>
      </c>
      <c r="CZ54" s="1">
        <v>0.0</v>
      </c>
      <c r="DA54" s="1">
        <v>2.0</v>
      </c>
      <c r="DB54" s="1" t="b">
        <v>0</v>
      </c>
      <c r="DC54" s="1" t="b">
        <v>1</v>
      </c>
    </row>
    <row r="55" ht="12.75" customHeight="1">
      <c r="A55" s="1" t="s">
        <v>74</v>
      </c>
      <c r="B55" s="1">
        <v>2012.0</v>
      </c>
      <c r="C55" s="1">
        <v>5.0</v>
      </c>
      <c r="D55" s="4">
        <v>4.6225206155055E13</v>
      </c>
      <c r="E55" s="4">
        <v>1.2113876041877E13</v>
      </c>
      <c r="F55" s="1">
        <v>1.7778444201197E13</v>
      </c>
      <c r="G55" s="1">
        <v>4.077977824233E12</v>
      </c>
      <c r="H55" s="1">
        <v>1.945622912658E12</v>
      </c>
      <c r="I55" s="1">
        <v>2.132354911575E12</v>
      </c>
      <c r="J55" s="1">
        <v>9.327381495268E12</v>
      </c>
      <c r="K55" s="1">
        <v>1.0414796247039E13</v>
      </c>
      <c r="L55" s="1">
        <v>-1.087414751771E12</v>
      </c>
      <c r="M55" s="1">
        <v>4.168099088601E12</v>
      </c>
      <c r="N55" s="1">
        <v>2.074300750625E12</v>
      </c>
      <c r="O55" s="1">
        <v>5.1489130241E10</v>
      </c>
      <c r="P55" s="1">
        <v>3.7800374779E10</v>
      </c>
      <c r="Q55" s="1">
        <v>2.064848319861E12</v>
      </c>
      <c r="R55" s="1">
        <v>8.0506720647E10</v>
      </c>
      <c r="S55" s="1">
        <v>-1.40846207552E11</v>
      </c>
      <c r="T55" s="1">
        <v>1.2542430975E11</v>
      </c>
      <c r="U55" s="1">
        <v>1.2542430975E11</v>
      </c>
      <c r="V55" s="1">
        <v>0.0</v>
      </c>
      <c r="W55" s="1">
        <v>7.9561483345E10</v>
      </c>
      <c r="X55" s="1">
        <v>7.8219073858E10</v>
      </c>
      <c r="Y55" s="1">
        <v>1.64690507E8</v>
      </c>
      <c r="Z55" s="1">
        <v>1942748.0</v>
      </c>
      <c r="AA55" s="1">
        <v>4.15602249E8</v>
      </c>
      <c r="AB55" s="1">
        <v>3.0E7</v>
      </c>
      <c r="AC55" s="1">
        <v>7.30173983E8</v>
      </c>
      <c r="AD55" s="1">
        <v>7.042879686335E12</v>
      </c>
      <c r="AE55" s="1">
        <v>7.181296896386E12</v>
      </c>
      <c r="AF55" s="1">
        <v>-1.38417210051E11</v>
      </c>
      <c r="AG55" s="1">
        <v>2.1403882267523E13</v>
      </c>
      <c r="AH55" s="1">
        <v>1.985583550142E12</v>
      </c>
      <c r="AI55" s="1">
        <v>9.60799622487E11</v>
      </c>
      <c r="AJ55" s="1">
        <v>1.751548457078E12</v>
      </c>
      <c r="AK55" s="1">
        <v>-7.90748834591E11</v>
      </c>
      <c r="AL55" s="1">
        <v>0.0</v>
      </c>
      <c r="AM55" s="1">
        <v>0.0</v>
      </c>
      <c r="AN55" s="1">
        <v>0.0</v>
      </c>
      <c r="AO55" s="1">
        <v>7.85457387925E11</v>
      </c>
      <c r="AP55" s="1">
        <v>9.74047474075E11</v>
      </c>
      <c r="AQ55" s="1">
        <v>-1.8859008615E11</v>
      </c>
      <c r="AR55" s="1">
        <v>2.3932653973E11</v>
      </c>
      <c r="AS55" s="1">
        <v>2.3448947E10</v>
      </c>
      <c r="AT55" s="1">
        <v>2.3448947E10</v>
      </c>
      <c r="AU55" s="1">
        <v>0.0</v>
      </c>
      <c r="AV55" s="1">
        <v>1.9282761991644E13</v>
      </c>
      <c r="AW55" s="1">
        <v>0.0</v>
      </c>
      <c r="AX55" s="1">
        <v>3.66365372992E11</v>
      </c>
      <c r="AY55" s="1">
        <v>1.9469322932199E13</v>
      </c>
      <c r="AZ55" s="1">
        <v>-5.52926313547E11</v>
      </c>
      <c r="BA55" s="1">
        <v>1.12087778737E11</v>
      </c>
      <c r="BB55" s="1">
        <v>4.0935483284E10</v>
      </c>
      <c r="BC55" s="1">
        <v>3.7572956615E10</v>
      </c>
      <c r="BD55" s="1">
        <v>2.6406721414E10</v>
      </c>
      <c r="BE55" s="1">
        <v>7.172617424E9</v>
      </c>
      <c r="BF55" s="1">
        <v>4.6225206155055E13</v>
      </c>
      <c r="BG55" s="1">
        <v>3.2045837112707E13</v>
      </c>
      <c r="BH55" s="1">
        <v>3.812091377204E12</v>
      </c>
      <c r="BI55" s="1">
        <v>9.23705262994E11</v>
      </c>
      <c r="BJ55" s="1">
        <v>1.888571689158E12</v>
      </c>
      <c r="BK55" s="1">
        <v>4.522746642E9</v>
      </c>
      <c r="BL55" s="1">
        <v>1.03686164689E11</v>
      </c>
      <c r="BM55" s="1">
        <v>2.98578500742E11</v>
      </c>
      <c r="BN55" s="1">
        <v>2.4652065124E10</v>
      </c>
      <c r="BO55" s="1">
        <v>4.45597835967E11</v>
      </c>
      <c r="BP55" s="1">
        <v>7.5293993458E10</v>
      </c>
      <c r="BQ55" s="1">
        <v>7.148473125999E12</v>
      </c>
      <c r="BR55" s="1">
        <v>2.636138607863E12</v>
      </c>
      <c r="BS55" s="1">
        <v>4.512334518136E12</v>
      </c>
      <c r="BT55" s="1">
        <v>3.9192814605E10</v>
      </c>
      <c r="BU55" s="1">
        <v>3.9192814605E10</v>
      </c>
      <c r="BV55" s="1">
        <v>0.0</v>
      </c>
      <c r="BW55" s="1">
        <v>0.0</v>
      </c>
      <c r="BX55" s="1">
        <v>2.1046079794899E13</v>
      </c>
      <c r="BY55" s="1">
        <v>2.04404982941E12</v>
      </c>
      <c r="BZ55" s="1">
        <v>1.6144557359748E13</v>
      </c>
      <c r="CA55" s="1">
        <v>1.558099012989E12</v>
      </c>
      <c r="CB55" s="1">
        <v>1.40727302811E11</v>
      </c>
      <c r="CC55" s="1">
        <v>1.123018043453E12</v>
      </c>
      <c r="CD55" s="1">
        <v>3.5628246488E10</v>
      </c>
      <c r="CE55" s="1">
        <v>1.2113876041877E13</v>
      </c>
      <c r="CF55" s="1">
        <v>6.80471434E12</v>
      </c>
      <c r="CG55" s="1">
        <v>3.184332381197E12</v>
      </c>
      <c r="CH55" s="1">
        <v>0.0</v>
      </c>
      <c r="CI55" s="1">
        <v>0.0</v>
      </c>
      <c r="CJ55" s="1">
        <v>1.6075608E10</v>
      </c>
      <c r="CK55" s="1">
        <v>2.0372157338E10</v>
      </c>
      <c r="CL55" s="1">
        <v>2.9808118286E10</v>
      </c>
      <c r="CM55" s="1">
        <v>1.62698505129E11</v>
      </c>
      <c r="CN55" s="1">
        <v>1.792306129109E12</v>
      </c>
      <c r="CO55" s="1">
        <v>0.0</v>
      </c>
      <c r="CP55" s="1">
        <v>0.0</v>
      </c>
      <c r="CQ55" s="1">
        <v>2.065493000471E12</v>
      </c>
      <c r="CR55" s="1">
        <v>4.6225206155055E13</v>
      </c>
      <c r="CS55" s="73">
        <v>42884.75486111111</v>
      </c>
      <c r="CT55" s="73">
        <v>40909.0</v>
      </c>
      <c r="CU55" s="73">
        <v>41274.0</v>
      </c>
      <c r="CV55" s="1">
        <v>12.0</v>
      </c>
      <c r="CW55" s="1" t="s">
        <v>300</v>
      </c>
      <c r="CY55" s="1">
        <v>0.0</v>
      </c>
      <c r="CZ55" s="1">
        <v>0.0</v>
      </c>
      <c r="DA55" s="1">
        <v>2.0</v>
      </c>
      <c r="DB55" s="1" t="b">
        <v>0</v>
      </c>
      <c r="DC55" s="1" t="b">
        <v>1</v>
      </c>
    </row>
    <row r="56" ht="12.75" customHeight="1">
      <c r="A56" s="1" t="s">
        <v>74</v>
      </c>
      <c r="B56" s="1">
        <v>2011.0</v>
      </c>
      <c r="C56" s="1">
        <v>5.0</v>
      </c>
      <c r="D56" s="4">
        <v>4.3581307668726E13</v>
      </c>
      <c r="E56" s="4">
        <v>1.1665524425266E13</v>
      </c>
      <c r="F56" s="1">
        <v>1.5646291187169E13</v>
      </c>
      <c r="G56" s="1">
        <v>5.479823264414E12</v>
      </c>
      <c r="H56" s="1">
        <v>7.06845847624E11</v>
      </c>
      <c r="I56" s="1">
        <v>4.77297741679E12</v>
      </c>
      <c r="J56" s="1">
        <v>6.332020534627E12</v>
      </c>
      <c r="K56" s="1">
        <v>7.589621158904E12</v>
      </c>
      <c r="L56" s="1">
        <v>-1.257600624277E12</v>
      </c>
      <c r="M56" s="1">
        <v>3.62504887491E12</v>
      </c>
      <c r="N56" s="1">
        <v>1.883664341342E12</v>
      </c>
      <c r="O56" s="1">
        <v>5.8694312636E10</v>
      </c>
      <c r="P56" s="1">
        <v>3.0890483699E10</v>
      </c>
      <c r="Q56" s="1">
        <v>1.664984667705E12</v>
      </c>
      <c r="R56" s="1">
        <v>9.1237837604E10</v>
      </c>
      <c r="S56" s="1">
        <v>-1.04422768076E11</v>
      </c>
      <c r="T56" s="1">
        <v>1.29608522838E11</v>
      </c>
      <c r="U56" s="1">
        <v>1.29608522838E11</v>
      </c>
      <c r="V56" s="1">
        <v>0.0</v>
      </c>
      <c r="W56" s="1">
        <v>7.978999038E10</v>
      </c>
      <c r="X56" s="1">
        <v>6.6485172573E10</v>
      </c>
      <c r="Y56" s="1">
        <v>1.53240507E8</v>
      </c>
      <c r="Z56" s="1">
        <v>4.458773716E9</v>
      </c>
      <c r="AA56" s="1">
        <v>7.885701446E9</v>
      </c>
      <c r="AB56" s="1">
        <v>2.64963E8</v>
      </c>
      <c r="AC56" s="1">
        <v>5.42139138E8</v>
      </c>
      <c r="AD56" s="1">
        <v>6.596062750804E12</v>
      </c>
      <c r="AE56" s="1">
        <v>6.676233013411E12</v>
      </c>
      <c r="AF56" s="1">
        <v>-8.0170262607E10</v>
      </c>
      <c r="AG56" s="1">
        <v>2.1338953730753E13</v>
      </c>
      <c r="AH56" s="1">
        <v>2.077760301108E12</v>
      </c>
      <c r="AI56" s="1">
        <v>8.97065791661E11</v>
      </c>
      <c r="AJ56" s="1">
        <v>1.603090679286E12</v>
      </c>
      <c r="AK56" s="1">
        <v>-7.06024887625E11</v>
      </c>
      <c r="AL56" s="1">
        <v>0.0</v>
      </c>
      <c r="AM56" s="1">
        <v>0.0</v>
      </c>
      <c r="AN56" s="1">
        <v>0.0</v>
      </c>
      <c r="AO56" s="1">
        <v>8.10095983982E11</v>
      </c>
      <c r="AP56" s="1">
        <v>9.49202185111E11</v>
      </c>
      <c r="AQ56" s="1">
        <v>-1.39106201129E11</v>
      </c>
      <c r="AR56" s="1">
        <v>3.70598525465E11</v>
      </c>
      <c r="AS56" s="1">
        <v>2.3448947E10</v>
      </c>
      <c r="AT56" s="1">
        <v>2.3448947E10</v>
      </c>
      <c r="AU56" s="1">
        <v>0.0</v>
      </c>
      <c r="AV56" s="1">
        <v>1.9130063138265E13</v>
      </c>
      <c r="AW56" s="1">
        <v>0.0</v>
      </c>
      <c r="AX56" s="1">
        <v>3.73783823698E11</v>
      </c>
      <c r="AY56" s="1">
        <v>1.9194165643746E13</v>
      </c>
      <c r="AZ56" s="1">
        <v>-4.37886329179E11</v>
      </c>
      <c r="BA56" s="1">
        <v>1.0768134438E11</v>
      </c>
      <c r="BB56" s="1">
        <v>5.9278302318E10</v>
      </c>
      <c r="BC56" s="1">
        <v>1.3955800374E10</v>
      </c>
      <c r="BD56" s="1">
        <v>2.8246657871E10</v>
      </c>
      <c r="BE56" s="1">
        <v>6.200583817E9</v>
      </c>
      <c r="BF56" s="1">
        <v>4.3581307668726E13</v>
      </c>
      <c r="BG56" s="1">
        <v>3.0600121303842E13</v>
      </c>
      <c r="BH56" s="1">
        <v>3.897017157734E12</v>
      </c>
      <c r="BI56" s="1">
        <v>8.62076552375E11</v>
      </c>
      <c r="BJ56" s="1">
        <v>2.133872709472E12</v>
      </c>
      <c r="BK56" s="1">
        <v>7.399113413E9</v>
      </c>
      <c r="BL56" s="1">
        <v>1.0240156474E11</v>
      </c>
      <c r="BM56" s="1">
        <v>2.68554314117E11</v>
      </c>
      <c r="BN56" s="1">
        <v>6.2356742817E10</v>
      </c>
      <c r="BO56" s="1">
        <v>3.33656373975E11</v>
      </c>
      <c r="BP56" s="1">
        <v>6.9026615476E10</v>
      </c>
      <c r="BQ56" s="1">
        <v>6.949493427792E12</v>
      </c>
      <c r="BR56" s="1">
        <v>3.572928705159E12</v>
      </c>
      <c r="BS56" s="1">
        <v>3.376564722633E12</v>
      </c>
      <c r="BT56" s="1">
        <v>7.8761469271E10</v>
      </c>
      <c r="BU56" s="1">
        <v>3.2497502176E10</v>
      </c>
      <c r="BV56" s="1">
        <v>1.007051923E9</v>
      </c>
      <c r="BW56" s="1">
        <v>4.5256915172E10</v>
      </c>
      <c r="BX56" s="1">
        <v>1.9674849249045E13</v>
      </c>
      <c r="BY56" s="1">
        <v>2.730916914012E12</v>
      </c>
      <c r="BZ56" s="1">
        <v>1.420574035146E13</v>
      </c>
      <c r="CA56" s="1">
        <v>1.409062738303E12</v>
      </c>
      <c r="CB56" s="1">
        <v>2.53629412392E11</v>
      </c>
      <c r="CC56" s="1">
        <v>1.046811596357E12</v>
      </c>
      <c r="CD56" s="1">
        <v>2.8688236521E10</v>
      </c>
      <c r="CE56" s="1">
        <v>1.1665524425266E13</v>
      </c>
      <c r="CF56" s="1">
        <v>6.80471434E12</v>
      </c>
      <c r="CG56" s="1">
        <v>3.184332381197E12</v>
      </c>
      <c r="CH56" s="1">
        <v>0.0</v>
      </c>
      <c r="CI56" s="1">
        <v>0.0</v>
      </c>
      <c r="CJ56" s="1">
        <v>1.6075608E10</v>
      </c>
      <c r="CK56" s="1">
        <v>1.6808794107E10</v>
      </c>
      <c r="CL56" s="1">
        <v>2.4323877509E10</v>
      </c>
      <c r="CM56" s="1">
        <v>1.1937556107E11</v>
      </c>
      <c r="CN56" s="1">
        <v>1.396325060565E12</v>
      </c>
      <c r="CO56" s="1">
        <v>0.0</v>
      </c>
      <c r="CP56" s="1">
        <v>0.0</v>
      </c>
      <c r="CQ56" s="1">
        <v>1.315661939618E12</v>
      </c>
      <c r="CR56" s="1">
        <v>4.3581307668726E13</v>
      </c>
      <c r="CS56" s="73">
        <v>42884.745833333334</v>
      </c>
      <c r="CT56" s="73">
        <v>40544.0</v>
      </c>
      <c r="CU56" s="73">
        <v>40908.0</v>
      </c>
      <c r="CV56" s="1">
        <v>12.0</v>
      </c>
      <c r="CW56" s="1" t="s">
        <v>319</v>
      </c>
      <c r="CY56" s="1">
        <v>0.0</v>
      </c>
      <c r="CZ56" s="1">
        <v>0.0</v>
      </c>
      <c r="DA56" s="1">
        <v>2.0</v>
      </c>
      <c r="DB56" s="1" t="b">
        <v>0</v>
      </c>
      <c r="DC56" s="1" t="b">
        <v>1</v>
      </c>
    </row>
    <row r="57" ht="12.75" customHeight="1">
      <c r="A57" s="1" t="s">
        <v>74</v>
      </c>
      <c r="B57" s="1">
        <v>2010.0</v>
      </c>
      <c r="C57" s="1">
        <v>5.0</v>
      </c>
      <c r="D57" s="4">
        <v>4.4789848038998E13</v>
      </c>
      <c r="E57" s="4">
        <v>1.0697786472739E13</v>
      </c>
      <c r="F57" s="1">
        <v>1.8314754599165E13</v>
      </c>
      <c r="G57" s="1">
        <v>5.844707147758E12</v>
      </c>
      <c r="H57" s="1">
        <v>7.23039874862E11</v>
      </c>
      <c r="I57" s="1">
        <v>5.121667272896E12</v>
      </c>
      <c r="J57" s="1">
        <v>9.039371897708E12</v>
      </c>
      <c r="K57" s="1">
        <v>9.88589407559E12</v>
      </c>
      <c r="L57" s="1">
        <v>-8.46522177882E11</v>
      </c>
      <c r="M57" s="1">
        <v>3.23265069814E12</v>
      </c>
      <c r="N57" s="1">
        <v>1.443796780257E12</v>
      </c>
      <c r="O57" s="1">
        <v>5.1438200967E10</v>
      </c>
      <c r="P57" s="1">
        <v>1.5004672895E10</v>
      </c>
      <c r="Q57" s="1">
        <v>1.514815111839E12</v>
      </c>
      <c r="R57" s="1">
        <v>2.75120277339E11</v>
      </c>
      <c r="S57" s="1">
        <v>-6.7524345157E10</v>
      </c>
      <c r="T57" s="1">
        <v>1.17366502155E11</v>
      </c>
      <c r="U57" s="1">
        <v>1.17366502155E11</v>
      </c>
      <c r="V57" s="1">
        <v>0.0</v>
      </c>
      <c r="W57" s="1">
        <v>8.0658353404E10</v>
      </c>
      <c r="X57" s="1">
        <v>6.6108428802E10</v>
      </c>
      <c r="Y57" s="1">
        <v>1.49740507E8</v>
      </c>
      <c r="Z57" s="1">
        <v>1.431426197E9</v>
      </c>
      <c r="AA57" s="1">
        <v>8.967622683E9</v>
      </c>
      <c r="AB57" s="1">
        <v>2.994243432E9</v>
      </c>
      <c r="AC57" s="1">
        <v>1.006891783E9</v>
      </c>
      <c r="AD57" s="1">
        <v>5.889067477368E12</v>
      </c>
      <c r="AE57" s="1">
        <v>5.924279393498E12</v>
      </c>
      <c r="AF57" s="1">
        <v>-3.521191613E10</v>
      </c>
      <c r="AG57" s="1">
        <v>2.0586025962465E13</v>
      </c>
      <c r="AH57" s="1">
        <v>1.937973831095E12</v>
      </c>
      <c r="AI57" s="1">
        <v>8.87777414572E11</v>
      </c>
      <c r="AJ57" s="1">
        <v>1.500539180456E12</v>
      </c>
      <c r="AK57" s="1">
        <v>-6.12761765884E11</v>
      </c>
      <c r="AL57" s="1">
        <v>0.0</v>
      </c>
      <c r="AM57" s="1">
        <v>0.0</v>
      </c>
      <c r="AN57" s="1">
        <v>0.0</v>
      </c>
      <c r="AO57" s="1">
        <v>7.09889590027E11</v>
      </c>
      <c r="AP57" s="1">
        <v>7.93216117611E11</v>
      </c>
      <c r="AQ57" s="1">
        <v>-8.3326527584E10</v>
      </c>
      <c r="AR57" s="1">
        <v>3.40306826496E11</v>
      </c>
      <c r="AS57" s="1">
        <v>2.3448947E10</v>
      </c>
      <c r="AT57" s="1">
        <v>2.3448947E10</v>
      </c>
      <c r="AU57" s="1">
        <v>0.0</v>
      </c>
      <c r="AV57" s="1">
        <v>1.852955540508E13</v>
      </c>
      <c r="AW57" s="1">
        <v>0.0</v>
      </c>
      <c r="AX57" s="1">
        <v>3.38561803678E11</v>
      </c>
      <c r="AY57" s="1">
        <v>1.8402589538431E13</v>
      </c>
      <c r="AZ57" s="1">
        <v>-2.11595937029E11</v>
      </c>
      <c r="BA57" s="1">
        <v>9.504777929E10</v>
      </c>
      <c r="BB57" s="1">
        <v>5.2937881844E10</v>
      </c>
      <c r="BC57" s="1">
        <v>1.2668907308E10</v>
      </c>
      <c r="BD57" s="1">
        <v>2.5654827632E10</v>
      </c>
      <c r="BE57" s="1">
        <v>3.786162506E9</v>
      </c>
      <c r="BF57" s="1">
        <v>4.4789848038998E13</v>
      </c>
      <c r="BG57" s="1">
        <v>3.2743318212327E13</v>
      </c>
      <c r="BH57" s="1">
        <v>6.226392149942E12</v>
      </c>
      <c r="BI57" s="1">
        <v>1.593235333373E12</v>
      </c>
      <c r="BJ57" s="1">
        <v>3.095835597563E12</v>
      </c>
      <c r="BK57" s="1">
        <v>3.5305467978E10</v>
      </c>
      <c r="BL57" s="1">
        <v>9.892187179E10</v>
      </c>
      <c r="BM57" s="1">
        <v>2.03459588453E11</v>
      </c>
      <c r="BN57" s="1">
        <v>2.337533862E10</v>
      </c>
      <c r="BO57" s="1">
        <v>1.107145570686E12</v>
      </c>
      <c r="BP57" s="1">
        <v>6.9113381479E10</v>
      </c>
      <c r="BQ57" s="1">
        <v>7.597839409023E12</v>
      </c>
      <c r="BR57" s="1">
        <v>3.019960785943E12</v>
      </c>
      <c r="BS57" s="1">
        <v>4.57787862308E12</v>
      </c>
      <c r="BT57" s="1">
        <v>8.0826657494E10</v>
      </c>
      <c r="BU57" s="1">
        <v>2.7376215506E10</v>
      </c>
      <c r="BV57" s="1">
        <v>8.613670942E9</v>
      </c>
      <c r="BW57" s="1">
        <v>4.4836771046E10</v>
      </c>
      <c r="BX57" s="1">
        <v>1.8838259995868E13</v>
      </c>
      <c r="BY57" s="1">
        <v>2.448142299449E12</v>
      </c>
      <c r="BZ57" s="1">
        <v>1.394773587426E13</v>
      </c>
      <c r="CA57" s="1">
        <v>1.20558900244E12</v>
      </c>
      <c r="CB57" s="1">
        <v>3.07012203931E11</v>
      </c>
      <c r="CC57" s="1">
        <v>9.06960197603E11</v>
      </c>
      <c r="CD57" s="1">
        <v>2.2820418185E10</v>
      </c>
      <c r="CE57" s="1">
        <v>1.0697786472739E13</v>
      </c>
      <c r="CF57" s="1">
        <v>6.26709079E12</v>
      </c>
      <c r="CG57" s="1">
        <v>3.076807671197E12</v>
      </c>
      <c r="CH57" s="1">
        <v>1.03568802818E11</v>
      </c>
      <c r="CI57" s="1">
        <v>0.0</v>
      </c>
      <c r="CJ57" s="1">
        <v>1.6075608E10</v>
      </c>
      <c r="CK57" s="1">
        <v>1.3810688873E10</v>
      </c>
      <c r="CL57" s="1">
        <v>1.8316956265E10</v>
      </c>
      <c r="CM57" s="1">
        <v>7.9245733155E10</v>
      </c>
      <c r="CN57" s="1">
        <v>1.122870222431E12</v>
      </c>
      <c r="CO57" s="1">
        <v>0.0</v>
      </c>
      <c r="CP57" s="1">
        <v>0.0</v>
      </c>
      <c r="CQ57" s="1">
        <v>1.348743353932E12</v>
      </c>
      <c r="CR57" s="1">
        <v>4.4789848038998E13</v>
      </c>
      <c r="CS57" s="73">
        <v>42884.74166666667</v>
      </c>
      <c r="CT57" s="73">
        <v>40179.0</v>
      </c>
      <c r="CU57" s="73">
        <v>40543.0</v>
      </c>
      <c r="CV57" s="1">
        <v>12.0</v>
      </c>
      <c r="CW57" s="1" t="s">
        <v>583</v>
      </c>
      <c r="CY57" s="1">
        <v>0.0</v>
      </c>
      <c r="CZ57" s="1">
        <v>0.0</v>
      </c>
      <c r="DA57" s="1">
        <v>3.0</v>
      </c>
      <c r="DB57" s="1" t="b">
        <v>0</v>
      </c>
      <c r="DC57" s="1" t="b">
        <v>1</v>
      </c>
    </row>
    <row r="58" ht="12.75" customHeight="1">
      <c r="A58" s="1" t="s">
        <v>74</v>
      </c>
      <c r="B58" s="1">
        <v>2009.0</v>
      </c>
      <c r="C58" s="1">
        <v>5.0</v>
      </c>
      <c r="D58" s="4">
        <v>3.3714616663671E13</v>
      </c>
      <c r="E58" s="4">
        <v>8.538814868317E12</v>
      </c>
      <c r="F58" s="1">
        <v>1.3673103807542E13</v>
      </c>
      <c r="G58" s="1">
        <v>2.532644263412E12</v>
      </c>
      <c r="H58" s="1">
        <v>5.40937036319E11</v>
      </c>
      <c r="I58" s="1">
        <v>1.991707227093E12</v>
      </c>
      <c r="J58" s="1">
        <v>8.576063696075E12</v>
      </c>
      <c r="K58" s="1">
        <v>8.939362811569E12</v>
      </c>
      <c r="L58" s="1">
        <v>-3.63299115494E11</v>
      </c>
      <c r="M58" s="1">
        <v>2.427630124465E12</v>
      </c>
      <c r="N58" s="1">
        <v>1.273174332975E12</v>
      </c>
      <c r="O58" s="1">
        <v>9.351089507E9</v>
      </c>
      <c r="P58" s="1">
        <v>1.416985036E10</v>
      </c>
      <c r="Q58" s="1">
        <v>1.068732816372E12</v>
      </c>
      <c r="R58" s="1">
        <v>1.00924531492E11</v>
      </c>
      <c r="S58" s="1">
        <v>-3.8722496241E10</v>
      </c>
      <c r="T58" s="1">
        <v>1.07121526352E11</v>
      </c>
      <c r="U58" s="1">
        <v>1.07121526352E11</v>
      </c>
      <c r="V58" s="1">
        <v>0.0</v>
      </c>
      <c r="W58" s="1">
        <v>2.9644197238E10</v>
      </c>
      <c r="X58" s="1">
        <v>1.8119677599E10</v>
      </c>
      <c r="Y58" s="1">
        <v>1.3794202E8</v>
      </c>
      <c r="Z58" s="1">
        <v>1.073545982E9</v>
      </c>
      <c r="AA58" s="1">
        <v>5.32297922E9</v>
      </c>
      <c r="AB58" s="1">
        <v>3.599500616E9</v>
      </c>
      <c r="AC58" s="1">
        <v>1.390551801E9</v>
      </c>
      <c r="AD58" s="1">
        <v>2.624756884104E12</v>
      </c>
      <c r="AE58" s="1">
        <v>2.633023390293E12</v>
      </c>
      <c r="AF58" s="1">
        <v>-8.266506189E9</v>
      </c>
      <c r="AG58" s="1">
        <v>1.7416755972025E13</v>
      </c>
      <c r="AH58" s="1">
        <v>1.7026793604E12</v>
      </c>
      <c r="AI58" s="1">
        <v>5.69869121953E11</v>
      </c>
      <c r="AJ58" s="1">
        <v>1.100690387362E12</v>
      </c>
      <c r="AK58" s="1">
        <v>-5.30821265409E11</v>
      </c>
      <c r="AL58" s="1">
        <v>0.0</v>
      </c>
      <c r="AM58" s="1">
        <v>0.0</v>
      </c>
      <c r="AN58" s="1">
        <v>0.0</v>
      </c>
      <c r="AO58" s="1">
        <v>6.50130000618E11</v>
      </c>
      <c r="AP58" s="1">
        <v>7.07105030491E11</v>
      </c>
      <c r="AQ58" s="1">
        <v>-5.6975029873E10</v>
      </c>
      <c r="AR58" s="1">
        <v>4.82680237829E11</v>
      </c>
      <c r="AS58" s="1">
        <v>2.3448947E10</v>
      </c>
      <c r="AT58" s="1">
        <v>2.3448947E10</v>
      </c>
      <c r="AU58" s="1">
        <v>0.0</v>
      </c>
      <c r="AV58" s="1">
        <v>1.5630164051412E13</v>
      </c>
      <c r="AW58" s="1">
        <v>0.0</v>
      </c>
      <c r="AX58" s="1">
        <v>3.13559572889E11</v>
      </c>
      <c r="AY58" s="1">
        <v>1.5512602012844E13</v>
      </c>
      <c r="AZ58" s="1">
        <v>-1.95997534321E11</v>
      </c>
      <c r="BA58" s="1">
        <v>6.0463613213E10</v>
      </c>
      <c r="BB58" s="1">
        <v>1.8120011138E10</v>
      </c>
      <c r="BC58" s="1">
        <v>1.0654317835E10</v>
      </c>
      <c r="BD58" s="1">
        <v>2.0641706845E10</v>
      </c>
      <c r="BE58" s="1">
        <v>1.1047577395E10</v>
      </c>
      <c r="BF58" s="1">
        <v>3.3714616663671E13</v>
      </c>
      <c r="BG58" s="1">
        <v>2.3777028786063E13</v>
      </c>
      <c r="BH58" s="1">
        <v>2.450954959306E12</v>
      </c>
      <c r="BI58" s="1">
        <v>4.20948732663E11</v>
      </c>
      <c r="BJ58" s="1">
        <v>9.60615920164E11</v>
      </c>
      <c r="BK58" s="1">
        <v>4.3226021957E10</v>
      </c>
      <c r="BL58" s="1">
        <v>1.28841596905E11</v>
      </c>
      <c r="BM58" s="1">
        <v>1.35423296316E11</v>
      </c>
      <c r="BN58" s="1">
        <v>1.7242129166E10</v>
      </c>
      <c r="BO58" s="1">
        <v>7.44657262135E11</v>
      </c>
      <c r="BP58" s="1">
        <v>0.0</v>
      </c>
      <c r="BQ58" s="1">
        <v>3.786961866864E12</v>
      </c>
      <c r="BR58" s="1">
        <v>1.709021432606E12</v>
      </c>
      <c r="BS58" s="1">
        <v>2.077940434258E12</v>
      </c>
      <c r="BT58" s="1">
        <v>7.3239449605E10</v>
      </c>
      <c r="BU58" s="1">
        <v>2.4444886406E10</v>
      </c>
      <c r="BV58" s="1">
        <v>4.476408636E9</v>
      </c>
      <c r="BW58" s="1">
        <v>4.4318154563E10</v>
      </c>
      <c r="BX58" s="1">
        <v>1.7465872510288E13</v>
      </c>
      <c r="BY58" s="1">
        <v>2.219898075597E12</v>
      </c>
      <c r="BZ58" s="1">
        <v>1.314969315587E13</v>
      </c>
      <c r="CA58" s="1">
        <v>1.096611181704E12</v>
      </c>
      <c r="CB58" s="1">
        <v>1.93572226768E11</v>
      </c>
      <c r="CC58" s="1">
        <v>7.893602454E11</v>
      </c>
      <c r="CD58" s="1">
        <v>1.6737624949E10</v>
      </c>
      <c r="CE58" s="1">
        <v>8.588671366438E12</v>
      </c>
      <c r="CF58" s="1">
        <v>5.73026605E12</v>
      </c>
      <c r="CG58" s="1">
        <v>1.838314624015E12</v>
      </c>
      <c r="CH58" s="1">
        <v>0.0</v>
      </c>
      <c r="CI58" s="1">
        <v>-9.0775901E7</v>
      </c>
      <c r="CJ58" s="1">
        <v>1.8387227948E10</v>
      </c>
      <c r="CK58" s="1">
        <v>1.0222384015E10</v>
      </c>
      <c r="CL58" s="1">
        <v>1.1699111508E10</v>
      </c>
      <c r="CM58" s="1">
        <v>4.3521050471E10</v>
      </c>
      <c r="CN58" s="1">
        <v>8.86495196261E11</v>
      </c>
      <c r="CO58" s="1">
        <v>4.9856498121E10</v>
      </c>
      <c r="CP58" s="1">
        <v>4.9856498121E10</v>
      </c>
      <c r="CQ58" s="1">
        <v>1.34891651117E12</v>
      </c>
      <c r="CR58" s="1">
        <v>3.3714616663671E13</v>
      </c>
      <c r="CS58" s="73">
        <v>42884.73819444444</v>
      </c>
      <c r="CT58" s="73">
        <v>39814.0</v>
      </c>
      <c r="CU58" s="73">
        <v>40178.0</v>
      </c>
      <c r="CV58" s="1">
        <v>12.0</v>
      </c>
      <c r="CW58" s="1" t="s">
        <v>584</v>
      </c>
      <c r="CY58" s="1">
        <v>0.0</v>
      </c>
      <c r="DA58" s="1">
        <v>1.0</v>
      </c>
      <c r="DB58" s="1" t="b">
        <v>0</v>
      </c>
      <c r="DC58" s="1" t="b">
        <v>1</v>
      </c>
    </row>
    <row r="59" ht="12.75" customHeight="1">
      <c r="A59" s="1" t="s">
        <v>74</v>
      </c>
      <c r="B59" s="1">
        <v>2008.0</v>
      </c>
      <c r="C59" s="1">
        <v>5.0</v>
      </c>
      <c r="D59" s="4">
        <v>2.5317575407946E13</v>
      </c>
      <c r="E59" s="4">
        <v>8.265011167953E12</v>
      </c>
      <c r="F59" s="1">
        <v>9.240785580591E12</v>
      </c>
      <c r="G59" s="1">
        <v>4.80836990174E11</v>
      </c>
      <c r="H59" s="1">
        <v>4.25836990174E11</v>
      </c>
      <c r="I59" s="1">
        <v>5.5E10</v>
      </c>
      <c r="J59" s="1">
        <v>6.553383666012E12</v>
      </c>
      <c r="K59" s="1">
        <v>7.532933455546E12</v>
      </c>
      <c r="L59" s="1">
        <v>-9.79549789534E11</v>
      </c>
      <c r="M59" s="1">
        <v>2.173634060603E12</v>
      </c>
      <c r="N59" s="1">
        <v>1.111198411133E12</v>
      </c>
      <c r="O59" s="1">
        <v>8.5476953156E10</v>
      </c>
      <c r="P59" s="1">
        <v>3.0720937225E10</v>
      </c>
      <c r="Q59" s="1">
        <v>8.9768155236E11</v>
      </c>
      <c r="R59" s="1">
        <v>7.0462532593E10</v>
      </c>
      <c r="S59" s="1">
        <v>-2.1906325864E10</v>
      </c>
      <c r="T59" s="1">
        <v>2.4620153079E10</v>
      </c>
      <c r="U59" s="1">
        <v>2.4620153079E10</v>
      </c>
      <c r="V59" s="1">
        <v>0.0</v>
      </c>
      <c r="W59" s="1">
        <v>8.310710723E9</v>
      </c>
      <c r="X59" s="1">
        <v>6.884008763E9</v>
      </c>
      <c r="Y59" s="1">
        <v>1.3794202E8</v>
      </c>
      <c r="Z59" s="1">
        <v>0.0</v>
      </c>
      <c r="AA59" s="1">
        <v>0.0</v>
      </c>
      <c r="AB59" s="1">
        <v>1.319464E8</v>
      </c>
      <c r="AC59" s="1">
        <v>1.15681354E9</v>
      </c>
      <c r="AD59" s="1">
        <v>0.0</v>
      </c>
      <c r="AE59" s="1">
        <v>0.0</v>
      </c>
      <c r="AF59" s="1">
        <v>0.0</v>
      </c>
      <c r="AG59" s="1">
        <v>1.6076789827355E13</v>
      </c>
      <c r="AH59" s="1">
        <v>1.208962426952E12</v>
      </c>
      <c r="AI59" s="1">
        <v>4.4932096135E11</v>
      </c>
      <c r="AJ59" s="1">
        <v>9.13178189403E11</v>
      </c>
      <c r="AK59" s="1">
        <v>-4.63857228053E11</v>
      </c>
      <c r="AL59" s="1">
        <v>0.0</v>
      </c>
      <c r="AM59" s="1">
        <v>0.0</v>
      </c>
      <c r="AN59" s="1">
        <v>0.0</v>
      </c>
      <c r="AO59" s="1">
        <v>4.60102383374E11</v>
      </c>
      <c r="AP59" s="1">
        <v>4.94464745098E11</v>
      </c>
      <c r="AQ59" s="1">
        <v>-3.4362361724E10</v>
      </c>
      <c r="AR59" s="1">
        <v>2.99539082228E11</v>
      </c>
      <c r="AS59" s="1">
        <v>2.3448947E10</v>
      </c>
      <c r="AT59" s="1">
        <v>2.3448947E10</v>
      </c>
      <c r="AU59" s="1">
        <v>0.0</v>
      </c>
      <c r="AV59" s="1">
        <v>1.478778913432E13</v>
      </c>
      <c r="AW59" s="1">
        <v>0.0</v>
      </c>
      <c r="AX59" s="1">
        <v>2.54445095067E11</v>
      </c>
      <c r="AY59" s="1">
        <v>1.4749224268905E13</v>
      </c>
      <c r="AZ59" s="1">
        <v>-2.15880229652E11</v>
      </c>
      <c r="BA59" s="1">
        <v>5.6589319083E10</v>
      </c>
      <c r="BB59" s="1">
        <v>1.8692585177E10</v>
      </c>
      <c r="BC59" s="1">
        <v>6.857264826E9</v>
      </c>
      <c r="BD59" s="1">
        <v>2.3544891651E10</v>
      </c>
      <c r="BE59" s="1">
        <v>7.494577429E9</v>
      </c>
      <c r="BF59" s="1">
        <v>2.5317575407946E13</v>
      </c>
      <c r="BG59" s="1">
        <v>1.6526705083134E13</v>
      </c>
      <c r="BH59" s="1">
        <v>1.039136692088E12</v>
      </c>
      <c r="BI59" s="1">
        <v>0.0</v>
      </c>
      <c r="BJ59" s="1">
        <v>6.33081394176E11</v>
      </c>
      <c r="BK59" s="1">
        <v>2.5035032294E10</v>
      </c>
      <c r="BL59" s="1">
        <v>1.01161318444E11</v>
      </c>
      <c r="BM59" s="1">
        <v>1.25518508376E11</v>
      </c>
      <c r="BN59" s="1">
        <v>7.07410431E8</v>
      </c>
      <c r="BO59" s="1">
        <v>1.53633028367E11</v>
      </c>
      <c r="BP59" s="1">
        <v>0.0</v>
      </c>
      <c r="BQ59" s="1">
        <v>0.0</v>
      </c>
      <c r="BR59" s="1">
        <v>0.0</v>
      </c>
      <c r="BS59" s="1">
        <v>0.0</v>
      </c>
      <c r="BT59" s="1">
        <v>4.7074847732E10</v>
      </c>
      <c r="BU59" s="1">
        <v>2.1541973411E10</v>
      </c>
      <c r="BV59" s="1">
        <v>9.45805444E8</v>
      </c>
      <c r="BW59" s="1">
        <v>2.4587068877E10</v>
      </c>
      <c r="BX59" s="1">
        <v>1.5440493543314E13</v>
      </c>
      <c r="BY59" s="1">
        <v>1.852969674763E12</v>
      </c>
      <c r="BZ59" s="1">
        <v>1.2049168352666E13</v>
      </c>
      <c r="CA59" s="1">
        <v>8.99888531738E11</v>
      </c>
      <c r="CB59" s="1">
        <v>9.5439760649E10</v>
      </c>
      <c r="CC59" s="1">
        <v>5.30846019579E11</v>
      </c>
      <c r="CD59" s="1">
        <v>1.2181203919E10</v>
      </c>
      <c r="CE59" s="1">
        <v>8.301511202912E12</v>
      </c>
      <c r="CF59" s="1">
        <v>5.73026605E12</v>
      </c>
      <c r="CG59" s="1">
        <v>1.840007252773E12</v>
      </c>
      <c r="CH59" s="1">
        <v>0.0</v>
      </c>
      <c r="CI59" s="1">
        <v>9.01691533E8</v>
      </c>
      <c r="CJ59" s="1">
        <v>1.6075608E10</v>
      </c>
      <c r="CK59" s="1">
        <v>8.609458421E9</v>
      </c>
      <c r="CL59" s="1">
        <v>8.609458421E9</v>
      </c>
      <c r="CM59" s="1">
        <v>1.7067266899E10</v>
      </c>
      <c r="CN59" s="1">
        <v>6.43474381906E11</v>
      </c>
      <c r="CO59" s="1">
        <v>3.6500034959E10</v>
      </c>
      <c r="CP59" s="1">
        <v>3.6500034959E10</v>
      </c>
      <c r="CQ59" s="1">
        <v>4.893591219E11</v>
      </c>
      <c r="CR59" s="1">
        <v>2.5317575407946E13</v>
      </c>
      <c r="CS59" s="73">
        <v>40519.399305555555</v>
      </c>
      <c r="CT59" s="73">
        <v>39448.0</v>
      </c>
      <c r="CU59" s="73">
        <v>39813.0</v>
      </c>
      <c r="CV59" s="1">
        <v>12.0</v>
      </c>
      <c r="CW59" s="1" t="s">
        <v>321</v>
      </c>
      <c r="CY59" s="1">
        <v>0.0</v>
      </c>
      <c r="DA59" s="1">
        <v>1.0</v>
      </c>
      <c r="DB59" s="1" t="b">
        <v>0</v>
      </c>
      <c r="DC59" s="1" t="b">
        <v>1</v>
      </c>
    </row>
    <row r="60" ht="12.75" customHeight="1">
      <c r="A60" s="1" t="s">
        <v>322</v>
      </c>
      <c r="B60" s="1">
        <v>2015.0</v>
      </c>
      <c r="C60" s="1">
        <v>5.0</v>
      </c>
      <c r="D60" s="4">
        <v>4.0030011E13</v>
      </c>
      <c r="E60" s="4">
        <v>2.490699E12</v>
      </c>
      <c r="F60" s="1">
        <v>4.879873E12</v>
      </c>
      <c r="G60" s="1">
        <v>6.4397E11</v>
      </c>
      <c r="H60" s="1">
        <v>0.0</v>
      </c>
      <c r="I60" s="1">
        <v>0.0</v>
      </c>
      <c r="J60" s="1">
        <v>2.631341E12</v>
      </c>
      <c r="K60" s="1">
        <v>0.0</v>
      </c>
      <c r="L60" s="1">
        <v>0.0</v>
      </c>
      <c r="M60" s="1">
        <v>1.550353E12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2.4513E10</v>
      </c>
      <c r="U60" s="1">
        <v>0.0</v>
      </c>
      <c r="V60" s="1">
        <v>0.0</v>
      </c>
      <c r="W60" s="1">
        <v>2.9696E10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3.5150138E13</v>
      </c>
      <c r="AH60" s="1">
        <v>6.2893E11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3.4486086E13</v>
      </c>
      <c r="AW60" s="1">
        <v>0.0</v>
      </c>
      <c r="AX60" s="1">
        <v>0.0</v>
      </c>
      <c r="AY60" s="1">
        <v>0.0</v>
      </c>
      <c r="AZ60" s="1">
        <v>0.0</v>
      </c>
      <c r="BA60" s="1">
        <v>2.3122E10</v>
      </c>
      <c r="BB60" s="1">
        <v>0.0</v>
      </c>
      <c r="BC60" s="1">
        <v>0.0</v>
      </c>
      <c r="BD60" s="1">
        <v>0.0</v>
      </c>
      <c r="BE60" s="1">
        <v>0.0</v>
      </c>
      <c r="BF60" s="1">
        <v>4.0030011E13</v>
      </c>
      <c r="BG60" s="1">
        <v>3.7539312E13</v>
      </c>
      <c r="BH60" s="1">
        <v>7.438433E12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1.03402E11</v>
      </c>
      <c r="BU60" s="1">
        <v>0.0</v>
      </c>
      <c r="BV60" s="1">
        <v>0.0</v>
      </c>
      <c r="BW60" s="1">
        <v>0.0</v>
      </c>
      <c r="BX60" s="1">
        <v>2.9997477E13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2.490699E12</v>
      </c>
      <c r="CF60" s="1">
        <v>2.0E12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1.87727E11</v>
      </c>
      <c r="CN60" s="1">
        <v>3.02972E11</v>
      </c>
      <c r="CO60" s="1">
        <v>0.0</v>
      </c>
      <c r="CP60" s="1">
        <v>0.0</v>
      </c>
      <c r="CQ60" s="1">
        <v>0.0</v>
      </c>
      <c r="CR60" s="1">
        <v>4.0030011E13</v>
      </c>
      <c r="CS60" s="73">
        <v>42485.65</v>
      </c>
      <c r="CT60" s="73">
        <v>42005.0</v>
      </c>
      <c r="CU60" s="73">
        <v>42369.0</v>
      </c>
      <c r="CV60" s="1">
        <v>12.0</v>
      </c>
      <c r="CW60" s="1" t="s">
        <v>323</v>
      </c>
      <c r="CY60" s="1">
        <v>0.0</v>
      </c>
      <c r="DB60" s="1" t="b">
        <v>0</v>
      </c>
      <c r="DC60" s="1" t="b">
        <v>1</v>
      </c>
    </row>
    <row r="61" ht="12.75" customHeight="1">
      <c r="A61" s="1" t="s">
        <v>322</v>
      </c>
      <c r="B61" s="1">
        <v>2014.0</v>
      </c>
      <c r="C61" s="1">
        <v>5.0</v>
      </c>
      <c r="D61" s="4">
        <v>3.062835E13</v>
      </c>
      <c r="E61" s="4">
        <v>2.368686E12</v>
      </c>
      <c r="F61" s="1">
        <v>6.174407E12</v>
      </c>
      <c r="G61" s="1">
        <v>8.57662E11</v>
      </c>
      <c r="H61" s="1">
        <v>0.0</v>
      </c>
      <c r="I61" s="1">
        <v>0.0</v>
      </c>
      <c r="J61" s="1">
        <v>3.994903E12</v>
      </c>
      <c r="K61" s="1">
        <v>0.0</v>
      </c>
      <c r="L61" s="1">
        <v>0.0</v>
      </c>
      <c r="M61" s="1">
        <v>1.269232E12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1.5185E10</v>
      </c>
      <c r="U61" s="1">
        <v>0.0</v>
      </c>
      <c r="V61" s="1">
        <v>0.0</v>
      </c>
      <c r="W61" s="1">
        <v>3.7425E10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2.4453943E13</v>
      </c>
      <c r="AH61" s="1">
        <v>6.30601E11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2.3802158E13</v>
      </c>
      <c r="AW61" s="1">
        <v>0.0</v>
      </c>
      <c r="AX61" s="1">
        <v>0.0</v>
      </c>
      <c r="AY61" s="1">
        <v>0.0</v>
      </c>
      <c r="AZ61" s="1">
        <v>0.0</v>
      </c>
      <c r="BA61" s="1">
        <v>9.184E9</v>
      </c>
      <c r="BB61" s="1">
        <v>0.0</v>
      </c>
      <c r="BC61" s="1">
        <v>0.0</v>
      </c>
      <c r="BD61" s="1">
        <v>0.0</v>
      </c>
      <c r="BE61" s="1">
        <v>0.0</v>
      </c>
      <c r="BF61" s="1">
        <v>3.062835E13</v>
      </c>
      <c r="BG61" s="1">
        <v>2.8259664E13</v>
      </c>
      <c r="BH61" s="1">
        <v>3.950373E12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1.10783E11</v>
      </c>
      <c r="BU61" s="1">
        <v>0.0</v>
      </c>
      <c r="BV61" s="1">
        <v>0.0</v>
      </c>
      <c r="BW61" s="1">
        <v>0.0</v>
      </c>
      <c r="BX61" s="1">
        <v>2.4198508E13</v>
      </c>
      <c r="BY61" s="1">
        <v>0.0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2.368686E12</v>
      </c>
      <c r="CF61" s="1">
        <v>2.0E12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1.55816E11</v>
      </c>
      <c r="CN61" s="1">
        <v>2.1287E11</v>
      </c>
      <c r="CO61" s="1">
        <v>0.0</v>
      </c>
      <c r="CP61" s="1">
        <v>0.0</v>
      </c>
      <c r="CQ61" s="1">
        <v>0.0</v>
      </c>
      <c r="CR61" s="1">
        <v>3.062835E13</v>
      </c>
      <c r="CS61" s="73">
        <v>42485.64166666667</v>
      </c>
      <c r="CT61" s="73">
        <v>41640.0</v>
      </c>
      <c r="CU61" s="73">
        <v>42004.0</v>
      </c>
      <c r="CV61" s="1">
        <v>12.0</v>
      </c>
      <c r="CW61" s="1" t="s">
        <v>323</v>
      </c>
      <c r="CY61" s="1">
        <v>0.0</v>
      </c>
      <c r="DB61" s="1" t="b">
        <v>0</v>
      </c>
      <c r="DC61" s="1" t="b">
        <v>1</v>
      </c>
    </row>
    <row r="62" ht="12.75" customHeight="1">
      <c r="A62" s="1" t="s">
        <v>46</v>
      </c>
      <c r="B62" s="1">
        <v>2017.0</v>
      </c>
      <c r="C62" s="1">
        <v>5.0</v>
      </c>
      <c r="D62" s="4">
        <v>3.013480368912E12</v>
      </c>
      <c r="E62" s="4">
        <v>8.90273594467E11</v>
      </c>
      <c r="F62" s="1">
        <v>2.247541568844E12</v>
      </c>
      <c r="G62" s="1">
        <v>3.4586834339E10</v>
      </c>
      <c r="H62" s="1">
        <v>9.086834339E9</v>
      </c>
      <c r="I62" s="1">
        <v>2.55E10</v>
      </c>
      <c r="J62" s="1">
        <v>1.36666346733E12</v>
      </c>
      <c r="K62" s="1">
        <v>1.382842815935E12</v>
      </c>
      <c r="L62" s="1">
        <v>-1.6179348605E10</v>
      </c>
      <c r="M62" s="1">
        <v>3.91861091626E11</v>
      </c>
      <c r="N62" s="1">
        <v>1.41263778072E11</v>
      </c>
      <c r="O62" s="1">
        <v>1.15841203087E11</v>
      </c>
      <c r="P62" s="1">
        <v>0.0</v>
      </c>
      <c r="Q62" s="1">
        <v>0.0</v>
      </c>
      <c r="R62" s="1">
        <v>1.40691880754E11</v>
      </c>
      <c r="S62" s="1">
        <v>-5.935770287E9</v>
      </c>
      <c r="T62" s="1">
        <v>1.2529823211E10</v>
      </c>
      <c r="U62" s="1">
        <v>1.2529823211E10</v>
      </c>
      <c r="V62" s="1">
        <v>0.0</v>
      </c>
      <c r="W62" s="1">
        <v>8.2969676654E10</v>
      </c>
      <c r="X62" s="1">
        <v>6.9485647657E10</v>
      </c>
      <c r="Y62" s="1">
        <v>0.0</v>
      </c>
      <c r="Z62" s="1">
        <v>9.41106269E9</v>
      </c>
      <c r="AA62" s="1">
        <v>4.072966307E9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7.65938800068E11</v>
      </c>
      <c r="AH62" s="1">
        <v>9.8793422214E10</v>
      </c>
      <c r="AI62" s="1">
        <v>8.1701515998E10</v>
      </c>
      <c r="AJ62" s="1">
        <v>1.30961125754E11</v>
      </c>
      <c r="AK62" s="1">
        <v>-4.9259609756E10</v>
      </c>
      <c r="AL62" s="1">
        <v>0.0</v>
      </c>
      <c r="AM62" s="1">
        <v>0.0</v>
      </c>
      <c r="AN62" s="1">
        <v>0.0</v>
      </c>
      <c r="AO62" s="1">
        <v>1.7091906216E10</v>
      </c>
      <c r="AP62" s="1">
        <v>1.905853338E10</v>
      </c>
      <c r="AQ62" s="1">
        <v>-1.966627164E9</v>
      </c>
      <c r="AR62" s="1">
        <v>0.0</v>
      </c>
      <c r="AS62" s="1">
        <v>0.0</v>
      </c>
      <c r="AT62" s="1">
        <v>0.0</v>
      </c>
      <c r="AU62" s="1">
        <v>0.0</v>
      </c>
      <c r="AV62" s="1">
        <v>3.0E11</v>
      </c>
      <c r="AW62" s="1">
        <v>0.0</v>
      </c>
      <c r="AX62" s="1">
        <v>0.0</v>
      </c>
      <c r="AY62" s="1">
        <v>3.00007005E11</v>
      </c>
      <c r="AZ62" s="1">
        <v>-7005000.0</v>
      </c>
      <c r="BA62" s="1">
        <v>5.7967004463E10</v>
      </c>
      <c r="BB62" s="1">
        <v>5.7967004463E10</v>
      </c>
      <c r="BC62" s="1">
        <v>0.0</v>
      </c>
      <c r="BD62" s="1">
        <v>0.0</v>
      </c>
      <c r="BE62" s="1">
        <v>0.0</v>
      </c>
      <c r="BF62" s="1">
        <v>3.013480368912E12</v>
      </c>
      <c r="BG62" s="1">
        <v>2.123206774445E12</v>
      </c>
      <c r="BH62" s="1">
        <v>2.075755431198E12</v>
      </c>
      <c r="BI62" s="1">
        <v>2.04371547925E11</v>
      </c>
      <c r="BJ62" s="1">
        <v>1.51221010205E11</v>
      </c>
      <c r="BK62" s="1">
        <v>6.544539813E9</v>
      </c>
      <c r="BL62" s="1">
        <v>2.0015099656E10</v>
      </c>
      <c r="BM62" s="1">
        <v>2.8028119828E10</v>
      </c>
      <c r="BN62" s="1">
        <v>1.1630454107E10</v>
      </c>
      <c r="BO62" s="1">
        <v>2.8628524322E10</v>
      </c>
      <c r="BP62" s="1">
        <v>0.0</v>
      </c>
      <c r="BQ62" s="1">
        <v>0.0</v>
      </c>
      <c r="BR62" s="1">
        <v>0.0</v>
      </c>
      <c r="BS62" s="1">
        <v>0.0</v>
      </c>
      <c r="BT62" s="1">
        <v>4.7451343247E10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0.0</v>
      </c>
      <c r="CD62" s="1">
        <v>0.0</v>
      </c>
      <c r="CE62" s="1">
        <v>8.90273594467E11</v>
      </c>
      <c r="CF62" s="1">
        <v>8.0E11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1.7563123329E10</v>
      </c>
      <c r="CN62" s="1">
        <v>6.5466584984E10</v>
      </c>
      <c r="CO62" s="1">
        <v>0.0</v>
      </c>
      <c r="CP62" s="1">
        <v>0.0</v>
      </c>
      <c r="CQ62" s="1">
        <v>0.0</v>
      </c>
      <c r="CR62" s="1">
        <v>3.013480368912E12</v>
      </c>
      <c r="CS62" s="73">
        <v>43188.62986111111</v>
      </c>
      <c r="CT62" s="73">
        <v>42736.0</v>
      </c>
      <c r="CU62" s="73">
        <v>43100.0</v>
      </c>
      <c r="CV62" s="1">
        <v>12.0</v>
      </c>
      <c r="CW62" s="1" t="s">
        <v>324</v>
      </c>
      <c r="CY62" s="1">
        <v>0.0</v>
      </c>
      <c r="DB62" s="1" t="b">
        <v>0</v>
      </c>
      <c r="DC62" s="1" t="b">
        <v>1</v>
      </c>
    </row>
    <row r="63" ht="12.75" customHeight="1">
      <c r="A63" s="1" t="s">
        <v>46</v>
      </c>
      <c r="B63" s="1">
        <v>2016.0</v>
      </c>
      <c r="C63" s="1">
        <v>5.0</v>
      </c>
      <c r="D63" s="4">
        <v>2.949899089983E12</v>
      </c>
      <c r="E63" s="4">
        <v>8.53975165492E11</v>
      </c>
      <c r="F63" s="1">
        <v>2.411559110733E12</v>
      </c>
      <c r="G63" s="1">
        <v>4.0777971735E10</v>
      </c>
      <c r="H63" s="1">
        <v>1.2777971735E10</v>
      </c>
      <c r="I63" s="1">
        <v>2.8E10</v>
      </c>
      <c r="J63" s="1">
        <v>1.554510345107E12</v>
      </c>
      <c r="K63" s="1">
        <v>1.571329693712E12</v>
      </c>
      <c r="L63" s="1">
        <v>-1.6819348605E10</v>
      </c>
      <c r="M63" s="1">
        <v>4.37129569968E11</v>
      </c>
      <c r="N63" s="1">
        <v>1.81629573523E11</v>
      </c>
      <c r="O63" s="1">
        <v>1.27226184811E11</v>
      </c>
      <c r="P63" s="1">
        <v>0.0</v>
      </c>
      <c r="Q63" s="1">
        <v>0.0</v>
      </c>
      <c r="R63" s="1">
        <v>1.34020546772E11</v>
      </c>
      <c r="S63" s="1">
        <v>-5.746735138E9</v>
      </c>
      <c r="T63" s="1">
        <v>1.4610495172E10</v>
      </c>
      <c r="U63" s="1">
        <v>1.4610495172E10</v>
      </c>
      <c r="V63" s="1">
        <v>0.0</v>
      </c>
      <c r="W63" s="1">
        <v>6.9457558949E10</v>
      </c>
      <c r="X63" s="1">
        <v>5.8800710337E10</v>
      </c>
      <c r="Y63" s="1">
        <v>0.0</v>
      </c>
      <c r="Z63" s="1">
        <v>9.104890308E9</v>
      </c>
      <c r="AA63" s="1">
        <v>1.551958304E9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5.3833997925E11</v>
      </c>
      <c r="AH63" s="1">
        <v>1.06854058493E11</v>
      </c>
      <c r="AI63" s="1">
        <v>8.9733800609E10</v>
      </c>
      <c r="AJ63" s="1">
        <v>1.31795130426E11</v>
      </c>
      <c r="AK63" s="1">
        <v>-4.2061329817E10</v>
      </c>
      <c r="AL63" s="1">
        <v>0.0</v>
      </c>
      <c r="AM63" s="1">
        <v>0.0</v>
      </c>
      <c r="AN63" s="1">
        <v>0.0</v>
      </c>
      <c r="AO63" s="1">
        <v>1.7120257884E10</v>
      </c>
      <c r="AP63" s="1">
        <v>1.905853338E10</v>
      </c>
      <c r="AQ63" s="1">
        <v>-1.938275496E9</v>
      </c>
      <c r="AR63" s="1">
        <v>0.0</v>
      </c>
      <c r="AS63" s="1">
        <v>0.0</v>
      </c>
      <c r="AT63" s="1">
        <v>0.0</v>
      </c>
      <c r="AU63" s="1">
        <v>0.0</v>
      </c>
      <c r="AV63" s="1">
        <v>1.0E11</v>
      </c>
      <c r="AW63" s="1">
        <v>0.0</v>
      </c>
      <c r="AX63" s="1">
        <v>0.0</v>
      </c>
      <c r="AY63" s="1">
        <v>1.00007005E11</v>
      </c>
      <c r="AZ63" s="1">
        <v>-7005000.0</v>
      </c>
      <c r="BA63" s="1">
        <v>2.3577152604E10</v>
      </c>
      <c r="BB63" s="1">
        <v>2.3577152604E10</v>
      </c>
      <c r="BC63" s="1">
        <v>0.0</v>
      </c>
      <c r="BD63" s="1">
        <v>0.0</v>
      </c>
      <c r="BE63" s="1">
        <v>0.0</v>
      </c>
      <c r="BF63" s="1">
        <v>2.949899089983E12</v>
      </c>
      <c r="BG63" s="1">
        <v>2.095923924491E12</v>
      </c>
      <c r="BH63" s="1">
        <v>2.043278240235E12</v>
      </c>
      <c r="BI63" s="1">
        <v>2.33002843898E11</v>
      </c>
      <c r="BJ63" s="1">
        <v>1.40196734944E11</v>
      </c>
      <c r="BK63" s="1">
        <v>5.672735267E9</v>
      </c>
      <c r="BL63" s="1">
        <v>2.6001673089E10</v>
      </c>
      <c r="BM63" s="1">
        <v>5.6277148134E10</v>
      </c>
      <c r="BN63" s="1">
        <v>1.1727098345E10</v>
      </c>
      <c r="BO63" s="1">
        <v>2.74217532614E11</v>
      </c>
      <c r="BP63" s="1">
        <v>0.0</v>
      </c>
      <c r="BQ63" s="1">
        <v>0.0</v>
      </c>
      <c r="BR63" s="1">
        <v>0.0</v>
      </c>
      <c r="BS63" s="1">
        <v>0.0</v>
      </c>
      <c r="BT63" s="1">
        <v>5.2645684256E10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8.53975165492E11</v>
      </c>
      <c r="CF63" s="1">
        <v>8.0E11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1.535175732E10</v>
      </c>
      <c r="CN63" s="1">
        <v>3.1445695393E10</v>
      </c>
      <c r="CO63" s="1">
        <v>0.0</v>
      </c>
      <c r="CP63" s="1">
        <v>0.0</v>
      </c>
      <c r="CQ63" s="1">
        <v>0.0</v>
      </c>
      <c r="CR63" s="1">
        <v>2.949899089983E12</v>
      </c>
      <c r="CS63" s="73">
        <v>42822.44027777778</v>
      </c>
      <c r="CT63" s="73">
        <v>42370.0</v>
      </c>
      <c r="CU63" s="73">
        <v>42735.0</v>
      </c>
      <c r="CV63" s="1">
        <v>12.0</v>
      </c>
      <c r="CW63" s="1" t="s">
        <v>325</v>
      </c>
      <c r="CY63" s="1">
        <v>0.0</v>
      </c>
      <c r="DB63" s="1" t="b">
        <v>0</v>
      </c>
      <c r="DC63" s="1" t="b">
        <v>1</v>
      </c>
    </row>
    <row r="64" ht="12.75" customHeight="1">
      <c r="A64" s="1" t="s">
        <v>46</v>
      </c>
      <c r="B64" s="1">
        <v>2015.0</v>
      </c>
      <c r="C64" s="1">
        <v>5.0</v>
      </c>
      <c r="D64" s="4">
        <v>2.255325423256E12</v>
      </c>
      <c r="E64" s="4">
        <v>5.57841449752E11</v>
      </c>
      <c r="F64" s="1">
        <v>1.758772376265E12</v>
      </c>
      <c r="G64" s="1">
        <v>2.54065943324E11</v>
      </c>
      <c r="H64" s="1">
        <v>1.6953443324E10</v>
      </c>
      <c r="I64" s="1">
        <v>2.371125E11</v>
      </c>
      <c r="J64" s="1">
        <v>8.48547451608E11</v>
      </c>
      <c r="K64" s="1">
        <v>1.83319865935E11</v>
      </c>
      <c r="L64" s="1">
        <v>-1.5203348605E10</v>
      </c>
      <c r="M64" s="1">
        <v>3.94330866229E11</v>
      </c>
      <c r="N64" s="1">
        <v>1.6562508059E11</v>
      </c>
      <c r="O64" s="1">
        <v>1.15044492568E11</v>
      </c>
      <c r="P64" s="1">
        <v>0.0</v>
      </c>
      <c r="Q64" s="1">
        <v>0.0</v>
      </c>
      <c r="R64" s="1">
        <v>1.17818086093E11</v>
      </c>
      <c r="S64" s="1">
        <v>-5.234793022E9</v>
      </c>
      <c r="T64" s="1">
        <v>8.213611768E9</v>
      </c>
      <c r="U64" s="1">
        <v>8.213611768E9</v>
      </c>
      <c r="V64" s="1">
        <v>0.0</v>
      </c>
      <c r="W64" s="1">
        <v>6.7674364702E10</v>
      </c>
      <c r="X64" s="1">
        <v>6.2866213908E10</v>
      </c>
      <c r="Y64" s="1">
        <v>0.0</v>
      </c>
      <c r="Z64" s="1">
        <v>4.064769435E9</v>
      </c>
      <c r="AA64" s="1">
        <v>7.43381359E8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4.96553046991E11</v>
      </c>
      <c r="AH64" s="1">
        <v>1.0080951019E11</v>
      </c>
      <c r="AI64" s="1">
        <v>8.365590496E10</v>
      </c>
      <c r="AJ64" s="1">
        <v>1.16209831789E11</v>
      </c>
      <c r="AK64" s="1">
        <v>-3.2553926829E10</v>
      </c>
      <c r="AL64" s="1">
        <v>0.0</v>
      </c>
      <c r="AM64" s="1">
        <v>0.0</v>
      </c>
      <c r="AN64" s="1">
        <v>0.0</v>
      </c>
      <c r="AO64" s="1">
        <v>1.715360523E10</v>
      </c>
      <c r="AP64" s="1">
        <v>1.899353338E10</v>
      </c>
      <c r="AQ64" s="1">
        <v>-1.83992815E9</v>
      </c>
      <c r="AR64" s="1">
        <v>0.0</v>
      </c>
      <c r="AS64" s="1">
        <v>0.0</v>
      </c>
      <c r="AT64" s="1">
        <v>0.0</v>
      </c>
      <c r="AU64" s="1">
        <v>0.0</v>
      </c>
      <c r="AV64" s="1">
        <v>1.3E11</v>
      </c>
      <c r="AW64" s="1">
        <v>0.0</v>
      </c>
      <c r="AX64" s="1">
        <v>0.0</v>
      </c>
      <c r="AY64" s="1">
        <v>0.0</v>
      </c>
      <c r="AZ64" s="1">
        <v>-7005000.0</v>
      </c>
      <c r="BA64" s="1">
        <v>1.6946734292E10</v>
      </c>
      <c r="BB64" s="1">
        <v>1.6946734292E10</v>
      </c>
      <c r="BC64" s="1">
        <v>0.0</v>
      </c>
      <c r="BD64" s="1">
        <v>0.0</v>
      </c>
      <c r="BE64" s="1">
        <v>0.0</v>
      </c>
      <c r="BF64" s="1">
        <v>2.255325423256E12</v>
      </c>
      <c r="BG64" s="1">
        <v>1.697483973504E12</v>
      </c>
      <c r="BH64" s="1">
        <v>1.642213699527E12</v>
      </c>
      <c r="BI64" s="1">
        <v>2.07091470239E11</v>
      </c>
      <c r="BJ64" s="1">
        <v>8.9899174957E10</v>
      </c>
      <c r="BK64" s="1">
        <v>1.0536940863E10</v>
      </c>
      <c r="BL64" s="1">
        <v>2.3226767368E10</v>
      </c>
      <c r="BM64" s="1">
        <v>4.3204840518E10</v>
      </c>
      <c r="BN64" s="1">
        <v>7.488269606E9</v>
      </c>
      <c r="BO64" s="1">
        <v>2.522464722E11</v>
      </c>
      <c r="BP64" s="1">
        <v>0.0</v>
      </c>
      <c r="BQ64" s="1">
        <v>0.0</v>
      </c>
      <c r="BR64" s="1">
        <v>0.0</v>
      </c>
      <c r="BS64" s="1">
        <v>0.0</v>
      </c>
      <c r="BT64" s="1">
        <v>5.5270273977E10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5.57841449752E11</v>
      </c>
      <c r="CF64" s="1">
        <v>5.0E11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1.1840159333E10</v>
      </c>
      <c r="CN64" s="1">
        <v>3.8237672015E10</v>
      </c>
      <c r="CO64" s="1">
        <v>0.0</v>
      </c>
      <c r="CP64" s="1">
        <v>0.0</v>
      </c>
      <c r="CQ64" s="1">
        <v>0.0</v>
      </c>
      <c r="CR64" s="1">
        <v>2.255325423256E12</v>
      </c>
      <c r="CS64" s="73">
        <v>42454.683333333334</v>
      </c>
      <c r="CT64" s="73">
        <v>42005.0</v>
      </c>
      <c r="CU64" s="73">
        <v>42369.0</v>
      </c>
      <c r="CV64" s="1">
        <v>12.0</v>
      </c>
      <c r="CW64" s="1" t="s">
        <v>326</v>
      </c>
      <c r="CY64" s="1">
        <v>0.0</v>
      </c>
      <c r="DB64" s="1" t="b">
        <v>0</v>
      </c>
      <c r="DC64" s="1" t="b">
        <v>1</v>
      </c>
    </row>
    <row r="65" ht="12.75" customHeight="1">
      <c r="A65" s="1" t="s">
        <v>46</v>
      </c>
      <c r="B65" s="1">
        <v>2014.0</v>
      </c>
      <c r="C65" s="1">
        <v>5.0</v>
      </c>
      <c r="D65" s="4">
        <v>2.012692024083E12</v>
      </c>
      <c r="E65" s="4">
        <v>5.39505901053E11</v>
      </c>
      <c r="F65" s="1">
        <v>1.363270926672E12</v>
      </c>
      <c r="G65" s="1">
        <v>4.8680279021E10</v>
      </c>
      <c r="H65" s="1">
        <v>4.8680279021E10</v>
      </c>
      <c r="I65" s="1">
        <v>0.0</v>
      </c>
      <c r="J65" s="1">
        <v>5.7590921733E11</v>
      </c>
      <c r="K65" s="1">
        <v>5.87928315935E11</v>
      </c>
      <c r="L65" s="1">
        <v>-1.2019098605E10</v>
      </c>
      <c r="M65" s="1">
        <v>3.2117947661E11</v>
      </c>
      <c r="N65" s="1">
        <v>1.47083203665E11</v>
      </c>
      <c r="O65" s="1">
        <v>1.36608547115E11</v>
      </c>
      <c r="P65" s="1">
        <v>0.0</v>
      </c>
      <c r="Q65" s="1">
        <v>0.0</v>
      </c>
      <c r="R65" s="1">
        <v>4.2604762558E10</v>
      </c>
      <c r="S65" s="1">
        <v>-5.117036728E9</v>
      </c>
      <c r="T65" s="1">
        <v>8.073496331E9</v>
      </c>
      <c r="U65" s="1">
        <v>8.073496331E9</v>
      </c>
      <c r="V65" s="1">
        <v>0.0</v>
      </c>
      <c r="W65" s="1">
        <v>1.54732988849E11</v>
      </c>
      <c r="X65" s="1">
        <v>5.103277705E10</v>
      </c>
      <c r="Y65" s="1">
        <v>0.0</v>
      </c>
      <c r="Z65" s="1">
        <v>4.070232065E9</v>
      </c>
      <c r="AA65" s="1">
        <v>1.53046524E8</v>
      </c>
      <c r="AB65" s="1">
        <v>0.0</v>
      </c>
      <c r="AC65" s="1">
        <v>9.947693321E10</v>
      </c>
      <c r="AD65" s="1">
        <v>0.0</v>
      </c>
      <c r="AE65" s="1">
        <v>0.0</v>
      </c>
      <c r="AF65" s="1">
        <v>0.0</v>
      </c>
      <c r="AG65" s="1">
        <v>6.49421097411E11</v>
      </c>
      <c r="AH65" s="1">
        <v>3.03349643121E11</v>
      </c>
      <c r="AI65" s="1">
        <v>7.3730791256E10</v>
      </c>
      <c r="AJ65" s="1">
        <v>9.7943122921E10</v>
      </c>
      <c r="AK65" s="1">
        <v>-2.4212331665E10</v>
      </c>
      <c r="AL65" s="1">
        <v>0.0</v>
      </c>
      <c r="AM65" s="1">
        <v>0.0</v>
      </c>
      <c r="AN65" s="1">
        <v>0.0</v>
      </c>
      <c r="AO65" s="1">
        <v>1.5141998985E10</v>
      </c>
      <c r="AP65" s="1">
        <v>1.682093338E10</v>
      </c>
      <c r="AQ65" s="1">
        <v>-1.678934395E9</v>
      </c>
      <c r="AR65" s="1">
        <v>2.1447685288E11</v>
      </c>
      <c r="AS65" s="1">
        <v>0.0</v>
      </c>
      <c r="AT65" s="1">
        <v>0.0</v>
      </c>
      <c r="AU65" s="1">
        <v>0.0</v>
      </c>
      <c r="AV65" s="1">
        <v>3.25068196332E11</v>
      </c>
      <c r="AW65" s="1">
        <v>0.0</v>
      </c>
      <c r="AX65" s="1">
        <v>0.0</v>
      </c>
      <c r="AY65" s="1">
        <v>3.25165079332E11</v>
      </c>
      <c r="AZ65" s="1">
        <v>-9.6883E7</v>
      </c>
      <c r="BA65" s="1">
        <v>1.5003257958E10</v>
      </c>
      <c r="BB65" s="1">
        <v>1.2651175339E10</v>
      </c>
      <c r="BC65" s="1">
        <v>0.0</v>
      </c>
      <c r="BD65" s="1">
        <v>0.0</v>
      </c>
      <c r="BE65" s="1">
        <v>2.352082619E9</v>
      </c>
      <c r="BF65" s="1">
        <v>2.012692024083E12</v>
      </c>
      <c r="BG65" s="1">
        <v>1.465426414667E12</v>
      </c>
      <c r="BH65" s="1">
        <v>1.400405633228E12</v>
      </c>
      <c r="BI65" s="1">
        <v>2.58976788622E11</v>
      </c>
      <c r="BJ65" s="1">
        <v>6.776078881E10</v>
      </c>
      <c r="BK65" s="1">
        <v>1.2676102727E10</v>
      </c>
      <c r="BL65" s="1">
        <v>2.0170919521E10</v>
      </c>
      <c r="BM65" s="1">
        <v>2.9517789232E10</v>
      </c>
      <c r="BN65" s="1">
        <v>8.77950568E9</v>
      </c>
      <c r="BO65" s="1">
        <v>1.67759102602E11</v>
      </c>
      <c r="BP65" s="1">
        <v>0.0</v>
      </c>
      <c r="BQ65" s="1">
        <v>0.0</v>
      </c>
      <c r="BR65" s="1">
        <v>0.0</v>
      </c>
      <c r="BS65" s="1">
        <v>0.0</v>
      </c>
      <c r="BT65" s="1">
        <v>6.5020781439E10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5.39505901053E11</v>
      </c>
      <c r="CF65" s="1">
        <v>5.0E11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9.914105107E9</v>
      </c>
      <c r="CN65" s="1">
        <v>2.9591795946E10</v>
      </c>
      <c r="CO65" s="1">
        <v>0.0</v>
      </c>
      <c r="CP65" s="1">
        <v>0.0</v>
      </c>
      <c r="CQ65" s="1">
        <v>7.759708363E9</v>
      </c>
      <c r="CR65" s="1">
        <v>2.012692024083E12</v>
      </c>
      <c r="CS65" s="73">
        <v>42290.41736111111</v>
      </c>
      <c r="CT65" s="73">
        <v>41640.0</v>
      </c>
      <c r="CU65" s="73">
        <v>42004.0</v>
      </c>
      <c r="CV65" s="1">
        <v>12.0</v>
      </c>
      <c r="CW65" s="1" t="s">
        <v>327</v>
      </c>
      <c r="CY65" s="1">
        <v>0.0</v>
      </c>
      <c r="DA65" s="1">
        <v>1.0</v>
      </c>
      <c r="DB65" s="1" t="b">
        <v>0</v>
      </c>
      <c r="DC65" s="1" t="b">
        <v>1</v>
      </c>
    </row>
    <row r="66" ht="12.75" customHeight="1">
      <c r="A66" s="1" t="s">
        <v>46</v>
      </c>
      <c r="B66" s="1">
        <v>2013.0</v>
      </c>
      <c r="C66" s="1">
        <v>5.0</v>
      </c>
      <c r="D66" s="4">
        <v>1.344998563174E12</v>
      </c>
      <c r="E66" s="4">
        <v>4.38044762338E11</v>
      </c>
      <c r="F66" s="1">
        <v>8.24888607508E11</v>
      </c>
      <c r="G66" s="1">
        <v>9.0866613613E10</v>
      </c>
      <c r="H66" s="1">
        <v>9.0866613613E10</v>
      </c>
      <c r="I66" s="1">
        <v>0.0</v>
      </c>
      <c r="J66" s="1">
        <v>2.1127846733E11</v>
      </c>
      <c r="K66" s="1">
        <v>2.21718087935E11</v>
      </c>
      <c r="L66" s="1">
        <v>-1.0439620605E10</v>
      </c>
      <c r="M66" s="1">
        <v>4.39055795669E11</v>
      </c>
      <c r="N66" s="1">
        <v>1.16672307969E11</v>
      </c>
      <c r="O66" s="1">
        <v>9.9316532654E10</v>
      </c>
      <c r="P66" s="1">
        <v>0.0</v>
      </c>
      <c r="Q66" s="1">
        <v>0.0</v>
      </c>
      <c r="R66" s="1">
        <v>2.28097597471E11</v>
      </c>
      <c r="S66" s="1">
        <v>-5.030642425E9</v>
      </c>
      <c r="T66" s="1">
        <v>6.086410552E9</v>
      </c>
      <c r="U66" s="1">
        <v>6.086410552E9</v>
      </c>
      <c r="V66" s="1">
        <v>0.0</v>
      </c>
      <c r="W66" s="1">
        <v>7.7601320344E10</v>
      </c>
      <c r="X66" s="1">
        <v>5.2031040661E10</v>
      </c>
      <c r="Y66" s="1">
        <v>0.0</v>
      </c>
      <c r="Z66" s="1">
        <v>2.100014875E9</v>
      </c>
      <c r="AA66" s="1">
        <v>0.0</v>
      </c>
      <c r="AB66" s="1">
        <v>0.0</v>
      </c>
      <c r="AC66" s="1">
        <v>2.3470264808E10</v>
      </c>
      <c r="AD66" s="1">
        <v>0.0</v>
      </c>
      <c r="AE66" s="1">
        <v>0.0</v>
      </c>
      <c r="AF66" s="1">
        <v>0.0</v>
      </c>
      <c r="AG66" s="1">
        <v>5.20109955666E11</v>
      </c>
      <c r="AH66" s="1">
        <v>4.0867289378E10</v>
      </c>
      <c r="AI66" s="1">
        <v>2.5801233644E10</v>
      </c>
      <c r="AJ66" s="1">
        <v>4.4485629452E10</v>
      </c>
      <c r="AK66" s="1">
        <v>-1.8684395808E10</v>
      </c>
      <c r="AL66" s="1">
        <v>0.0</v>
      </c>
      <c r="AM66" s="1">
        <v>0.0</v>
      </c>
      <c r="AN66" s="1">
        <v>0.0</v>
      </c>
      <c r="AO66" s="1">
        <v>1.5066055734E10</v>
      </c>
      <c r="AP66" s="1">
        <v>1.663023338E10</v>
      </c>
      <c r="AQ66" s="1">
        <v>-1.564177646E9</v>
      </c>
      <c r="AR66" s="1">
        <v>0.0</v>
      </c>
      <c r="AS66" s="1">
        <v>0.0</v>
      </c>
      <c r="AT66" s="1">
        <v>0.0</v>
      </c>
      <c r="AU66" s="1">
        <v>0.0</v>
      </c>
      <c r="AV66" s="1">
        <v>2.830669405E11</v>
      </c>
      <c r="AW66" s="1">
        <v>0.0</v>
      </c>
      <c r="AX66" s="1">
        <v>0.0</v>
      </c>
      <c r="AY66" s="1">
        <v>2.830669405E11</v>
      </c>
      <c r="AZ66" s="1">
        <v>0.0</v>
      </c>
      <c r="BA66" s="1">
        <v>8.046069923E9</v>
      </c>
      <c r="BB66" s="1">
        <v>2.08218669E8</v>
      </c>
      <c r="BC66" s="1">
        <v>0.0</v>
      </c>
      <c r="BD66" s="1">
        <v>6.0E9</v>
      </c>
      <c r="BE66" s="1">
        <v>1.837851254E9</v>
      </c>
      <c r="BF66" s="1">
        <v>1.344998563174E12</v>
      </c>
      <c r="BG66" s="1">
        <v>8.99508089366E11</v>
      </c>
      <c r="BH66" s="1">
        <v>8.64172854024E11</v>
      </c>
      <c r="BI66" s="1">
        <v>1.16969113278E11</v>
      </c>
      <c r="BJ66" s="1">
        <v>4.7416146756E10</v>
      </c>
      <c r="BK66" s="1">
        <v>9.061862012E9</v>
      </c>
      <c r="BL66" s="1">
        <v>1.6175109421E10</v>
      </c>
      <c r="BM66" s="1">
        <v>1.6493130211E10</v>
      </c>
      <c r="BN66" s="1">
        <v>0.0</v>
      </c>
      <c r="BO66" s="1">
        <v>2.79615433601E11</v>
      </c>
      <c r="BP66" s="1">
        <v>0.0</v>
      </c>
      <c r="BQ66" s="1">
        <v>0.0</v>
      </c>
      <c r="BR66" s="1">
        <v>0.0</v>
      </c>
      <c r="BS66" s="1">
        <v>0.0</v>
      </c>
      <c r="BT66" s="1">
        <v>3.5335235342E10</v>
      </c>
      <c r="BU66" s="1">
        <v>2.7760396207E10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4.38044762338E11</v>
      </c>
      <c r="CF66" s="1">
        <v>4.0E11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8.448395288E9</v>
      </c>
      <c r="CN66" s="1">
        <v>2.959636705E10</v>
      </c>
      <c r="CO66" s="1">
        <v>0.0</v>
      </c>
      <c r="CP66" s="1">
        <v>0.0</v>
      </c>
      <c r="CQ66" s="1">
        <v>7.44571147E9</v>
      </c>
      <c r="CR66" s="1">
        <v>1.344998563174E12</v>
      </c>
      <c r="CS66" s="73">
        <v>42291.72708333333</v>
      </c>
      <c r="CT66" s="73">
        <v>41275.0</v>
      </c>
      <c r="CU66" s="73">
        <v>41639.0</v>
      </c>
      <c r="CV66" s="1">
        <v>12.0</v>
      </c>
      <c r="CW66" s="1" t="s">
        <v>328</v>
      </c>
      <c r="CY66" s="1">
        <v>0.0</v>
      </c>
      <c r="DA66" s="1">
        <v>1.0</v>
      </c>
      <c r="DB66" s="1" t="b">
        <v>0</v>
      </c>
      <c r="DC66" s="1" t="b">
        <v>1</v>
      </c>
    </row>
    <row r="67" ht="12.75" customHeight="1">
      <c r="A67" s="1" t="s">
        <v>46</v>
      </c>
      <c r="B67" s="1">
        <v>2012.0</v>
      </c>
      <c r="C67" s="1">
        <v>5.0</v>
      </c>
      <c r="D67" s="4">
        <v>9.72333246893E11</v>
      </c>
      <c r="E67" s="4">
        <v>4.2865375062E11</v>
      </c>
      <c r="F67" s="1">
        <v>4.88139487041E11</v>
      </c>
      <c r="G67" s="1">
        <v>2.9547239793E10</v>
      </c>
      <c r="H67" s="1">
        <v>2.9498195793E10</v>
      </c>
      <c r="I67" s="1">
        <v>4.9044E7</v>
      </c>
      <c r="J67" s="1">
        <v>2.01918262228E11</v>
      </c>
      <c r="K67" s="1">
        <v>2.14734627023E11</v>
      </c>
      <c r="L67" s="1">
        <v>-1.2816364795E10</v>
      </c>
      <c r="M67" s="1">
        <v>2.24125166109E11</v>
      </c>
      <c r="N67" s="1">
        <v>1.07692000192E11</v>
      </c>
      <c r="O67" s="1">
        <v>6.17031838E10</v>
      </c>
      <c r="P67" s="1">
        <v>0.0</v>
      </c>
      <c r="Q67" s="1">
        <v>0.0</v>
      </c>
      <c r="R67" s="1">
        <v>5.7071175376E10</v>
      </c>
      <c r="S67" s="1">
        <v>-2.341193259E9</v>
      </c>
      <c r="T67" s="1">
        <v>5.426557054E9</v>
      </c>
      <c r="U67" s="1">
        <v>5.426557054E9</v>
      </c>
      <c r="V67" s="1">
        <v>0.0</v>
      </c>
      <c r="W67" s="1">
        <v>2.7122261857E10</v>
      </c>
      <c r="X67" s="1">
        <v>4.394275559E9</v>
      </c>
      <c r="Y67" s="1">
        <v>0.0</v>
      </c>
      <c r="Z67" s="1">
        <v>0.0</v>
      </c>
      <c r="AA67" s="1">
        <v>0.0</v>
      </c>
      <c r="AB67" s="1">
        <v>0.0</v>
      </c>
      <c r="AC67" s="1">
        <v>2.2727986298E10</v>
      </c>
      <c r="AD67" s="1">
        <v>0.0</v>
      </c>
      <c r="AE67" s="1">
        <v>0.0</v>
      </c>
      <c r="AF67" s="1">
        <v>0.0</v>
      </c>
      <c r="AG67" s="1">
        <v>4.84193759852E11</v>
      </c>
      <c r="AH67" s="1">
        <v>4.3816940018E10</v>
      </c>
      <c r="AI67" s="1">
        <v>2.8734699203E10</v>
      </c>
      <c r="AJ67" s="1">
        <v>4.8264456107E10</v>
      </c>
      <c r="AK67" s="1">
        <v>-1.9529756904E10</v>
      </c>
      <c r="AL67" s="1">
        <v>0.0</v>
      </c>
      <c r="AM67" s="1">
        <v>0.0</v>
      </c>
      <c r="AN67" s="1">
        <v>0.0</v>
      </c>
      <c r="AO67" s="1">
        <v>1.5082240815E10</v>
      </c>
      <c r="AP67" s="1">
        <v>1.6679155926E10</v>
      </c>
      <c r="AQ67" s="1">
        <v>-1.596915111E9</v>
      </c>
      <c r="AR67" s="1">
        <v>0.0</v>
      </c>
      <c r="AS67" s="1">
        <v>0.0</v>
      </c>
      <c r="AT67" s="1">
        <v>0.0</v>
      </c>
      <c r="AU67" s="1">
        <v>0.0</v>
      </c>
      <c r="AV67" s="1">
        <v>2.64909601786E11</v>
      </c>
      <c r="AW67" s="1">
        <v>0.0</v>
      </c>
      <c r="AX67" s="1">
        <v>0.0</v>
      </c>
      <c r="AY67" s="1">
        <v>2.64909601786E11</v>
      </c>
      <c r="AZ67" s="1">
        <v>0.0</v>
      </c>
      <c r="BA67" s="1">
        <v>7.580803368E9</v>
      </c>
      <c r="BB67" s="1">
        <v>4.9378856E7</v>
      </c>
      <c r="BC67" s="1">
        <v>0.0</v>
      </c>
      <c r="BD67" s="1">
        <v>7.531424512E9</v>
      </c>
      <c r="BE67" s="1">
        <v>0.0</v>
      </c>
      <c r="BF67" s="1">
        <v>9.72333246893E11</v>
      </c>
      <c r="BG67" s="1">
        <v>5.36444394788E11</v>
      </c>
      <c r="BH67" s="1">
        <v>2.18576589614E11</v>
      </c>
      <c r="BI67" s="1">
        <v>8.270636E10</v>
      </c>
      <c r="BJ67" s="1">
        <v>3.3824406757E10</v>
      </c>
      <c r="BK67" s="1">
        <v>2.0531589777E10</v>
      </c>
      <c r="BL67" s="1">
        <v>1.8331966944E10</v>
      </c>
      <c r="BM67" s="1">
        <v>1.0553896875E10</v>
      </c>
      <c r="BN67" s="1">
        <v>0.0</v>
      </c>
      <c r="BO67" s="1">
        <v>5.2628369261E10</v>
      </c>
      <c r="BP67" s="1">
        <v>0.0</v>
      </c>
      <c r="BQ67" s="1">
        <v>0.0</v>
      </c>
      <c r="BR67" s="1">
        <v>0.0</v>
      </c>
      <c r="BS67" s="1">
        <v>0.0</v>
      </c>
      <c r="BT67" s="1">
        <v>3.5376117961E10</v>
      </c>
      <c r="BU67" s="1">
        <v>3.0000396207E10</v>
      </c>
      <c r="BV67" s="1">
        <v>0.0</v>
      </c>
      <c r="BW67" s="1">
        <v>0.0</v>
      </c>
      <c r="BX67" s="1">
        <v>2.82491687213E11</v>
      </c>
      <c r="BY67" s="1">
        <v>1.98735728226E11</v>
      </c>
      <c r="BZ67" s="1">
        <v>0.0</v>
      </c>
      <c r="CA67" s="1">
        <v>4.3101970695E10</v>
      </c>
      <c r="CB67" s="1">
        <v>4.0653988292E10</v>
      </c>
      <c r="CC67" s="1">
        <v>0.0</v>
      </c>
      <c r="CD67" s="1">
        <v>0.0</v>
      </c>
      <c r="CE67" s="1">
        <v>4.2865375062E11</v>
      </c>
      <c r="CF67" s="1">
        <v>4.0E11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6.936947026E9</v>
      </c>
      <c r="CN67" s="1">
        <v>2.1716803594E10</v>
      </c>
      <c r="CO67" s="1">
        <v>0.0</v>
      </c>
      <c r="CP67" s="1">
        <v>0.0</v>
      </c>
      <c r="CQ67" s="1">
        <v>7.235101485E9</v>
      </c>
      <c r="CR67" s="1">
        <v>9.72333246893E11</v>
      </c>
      <c r="CS67" s="73">
        <v>42852.46111111111</v>
      </c>
      <c r="CT67" s="73">
        <v>40909.0</v>
      </c>
      <c r="CU67" s="73">
        <v>41274.0</v>
      </c>
      <c r="CV67" s="1">
        <v>12.0</v>
      </c>
      <c r="CW67" s="1" t="s">
        <v>585</v>
      </c>
      <c r="CY67" s="1">
        <v>0.0</v>
      </c>
      <c r="CZ67" s="1">
        <v>0.0</v>
      </c>
      <c r="DA67" s="1">
        <v>2.0</v>
      </c>
      <c r="DB67" s="1" t="b">
        <v>0</v>
      </c>
      <c r="DC67" s="1" t="b">
        <v>1</v>
      </c>
    </row>
    <row r="68" ht="12.75" customHeight="1">
      <c r="A68" s="1" t="s">
        <v>46</v>
      </c>
      <c r="B68" s="1">
        <v>2011.0</v>
      </c>
      <c r="C68" s="1">
        <v>5.0</v>
      </c>
      <c r="D68" s="4">
        <v>8.76951279294E11</v>
      </c>
      <c r="E68" s="4">
        <v>4.46703717942E11</v>
      </c>
      <c r="F68" s="1">
        <v>4.78191032452E11</v>
      </c>
      <c r="G68" s="1">
        <v>3.2222558794E10</v>
      </c>
      <c r="H68" s="1">
        <v>0.0</v>
      </c>
      <c r="I68" s="1">
        <v>0.0</v>
      </c>
      <c r="J68" s="1">
        <v>1.22160418635E11</v>
      </c>
      <c r="K68" s="1">
        <v>0.0</v>
      </c>
      <c r="L68" s="1">
        <v>0.0</v>
      </c>
      <c r="M68" s="1">
        <v>2.99577659215E11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2.4230395808E10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3.98760246842E11</v>
      </c>
      <c r="AH68" s="1">
        <v>3.2081228716E10</v>
      </c>
      <c r="AI68" s="1">
        <v>3.2081228716E10</v>
      </c>
      <c r="AJ68" s="1">
        <v>4.6908620496E10</v>
      </c>
      <c r="AK68" s="1">
        <v>-1.482739178E10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2.07844968436E11</v>
      </c>
      <c r="AW68" s="1">
        <v>0.0</v>
      </c>
      <c r="AX68" s="1">
        <v>0.0</v>
      </c>
      <c r="AY68" s="1">
        <v>0.0</v>
      </c>
      <c r="AZ68" s="1">
        <v>0.0</v>
      </c>
      <c r="BA68" s="1">
        <v>1.5883404969E11</v>
      </c>
      <c r="BB68" s="1">
        <v>0.0</v>
      </c>
      <c r="BC68" s="1">
        <v>0.0</v>
      </c>
      <c r="BD68" s="1">
        <v>7.655363422E9</v>
      </c>
      <c r="BE68" s="1">
        <v>1.51178686268E11</v>
      </c>
      <c r="BF68" s="1">
        <v>8.76951279294E11</v>
      </c>
      <c r="BG68" s="1">
        <v>4.30247561352E11</v>
      </c>
      <c r="BH68" s="1">
        <v>1.33169445923E11</v>
      </c>
      <c r="BI68" s="1">
        <v>1.33135261521E11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2.97078115429E11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4.46703717942E11</v>
      </c>
      <c r="CF68" s="1">
        <v>4.0E11</v>
      </c>
      <c r="CG68" s="1">
        <v>0.0</v>
      </c>
      <c r="CH68" s="1">
        <v>0.0</v>
      </c>
      <c r="CI68" s="1">
        <v>0.0</v>
      </c>
      <c r="CJ68" s="1">
        <v>0.0</v>
      </c>
      <c r="CK68" s="1">
        <v>5.812542627E9</v>
      </c>
      <c r="CL68" s="1">
        <v>0.0</v>
      </c>
      <c r="CM68" s="1">
        <v>0.0</v>
      </c>
      <c r="CN68" s="1">
        <v>4.0891175315E10</v>
      </c>
      <c r="CO68" s="1">
        <v>0.0</v>
      </c>
      <c r="CP68" s="1">
        <v>0.0</v>
      </c>
      <c r="CQ68" s="1">
        <v>0.0</v>
      </c>
      <c r="CR68" s="1">
        <v>8.76951279294E11</v>
      </c>
      <c r="CS68" s="73">
        <v>42566.70694444444</v>
      </c>
      <c r="CT68" s="73">
        <v>40544.0</v>
      </c>
      <c r="CU68" s="73">
        <v>40908.0</v>
      </c>
      <c r="CV68" s="1">
        <v>12.0</v>
      </c>
      <c r="CW68" s="1" t="s">
        <v>330</v>
      </c>
      <c r="CY68" s="1">
        <v>0.0</v>
      </c>
      <c r="DB68" s="1" t="b">
        <v>0</v>
      </c>
      <c r="DC68" s="1" t="b">
        <v>1</v>
      </c>
    </row>
    <row r="69" ht="12.75" customHeight="1">
      <c r="A69" s="1" t="s">
        <v>46</v>
      </c>
      <c r="B69" s="1">
        <v>2010.0</v>
      </c>
      <c r="C69" s="1">
        <v>5.0</v>
      </c>
      <c r="D69" s="4">
        <v>1.070622164152E12</v>
      </c>
      <c r="E69" s="4">
        <v>3.04876221041E11</v>
      </c>
      <c r="F69" s="1">
        <v>7.54414564784E11</v>
      </c>
      <c r="G69" s="1">
        <v>5.4281121755E10</v>
      </c>
      <c r="H69" s="1">
        <v>0.0</v>
      </c>
      <c r="I69" s="1">
        <v>0.0</v>
      </c>
      <c r="J69" s="1">
        <v>1.23607906793E11</v>
      </c>
      <c r="K69" s="1">
        <v>0.0</v>
      </c>
      <c r="L69" s="1">
        <v>0.0</v>
      </c>
      <c r="M69" s="1">
        <v>5.65038073239E11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1.1487462997E10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3.16207599368E11</v>
      </c>
      <c r="AH69" s="1">
        <v>2.6125915938E10</v>
      </c>
      <c r="AI69" s="1">
        <v>2.6125915938E10</v>
      </c>
      <c r="AJ69" s="1">
        <v>3.5815848123E10</v>
      </c>
      <c r="AK69" s="1">
        <v>-9.689932185E9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1.79343362712E11</v>
      </c>
      <c r="AW69" s="1">
        <v>0.0</v>
      </c>
      <c r="AX69" s="1">
        <v>0.0</v>
      </c>
      <c r="AY69" s="1">
        <v>0.0</v>
      </c>
      <c r="AZ69" s="1">
        <v>0.0</v>
      </c>
      <c r="BA69" s="1">
        <v>1.10738320718E11</v>
      </c>
      <c r="BB69" s="1">
        <v>0.0</v>
      </c>
      <c r="BC69" s="1">
        <v>0.0</v>
      </c>
      <c r="BD69" s="1">
        <v>8.23302305E9</v>
      </c>
      <c r="BE69" s="1">
        <v>1.02505297668E11</v>
      </c>
      <c r="BF69" s="1">
        <v>1.070622164152E12</v>
      </c>
      <c r="BG69" s="1">
        <v>7.65745943111E11</v>
      </c>
      <c r="BH69" s="1">
        <v>5.18312373584E11</v>
      </c>
      <c r="BI69" s="1">
        <v>5.15076149071E11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2.47433569527E11</v>
      </c>
      <c r="BY69" s="1">
        <v>0.0</v>
      </c>
      <c r="BZ69" s="1">
        <v>0.0</v>
      </c>
      <c r="CA69" s="1">
        <v>0.0</v>
      </c>
      <c r="CB69" s="1">
        <v>0.0</v>
      </c>
      <c r="CC69" s="1">
        <v>0.0</v>
      </c>
      <c r="CD69" s="1">
        <v>0.0</v>
      </c>
      <c r="CE69" s="1">
        <v>3.04876221041E11</v>
      </c>
      <c r="CF69" s="1">
        <v>3.0E11</v>
      </c>
      <c r="CG69" s="1">
        <v>0.0</v>
      </c>
      <c r="CH69" s="1">
        <v>0.0</v>
      </c>
      <c r="CI69" s="1">
        <v>0.0</v>
      </c>
      <c r="CJ69" s="1">
        <v>0.0</v>
      </c>
      <c r="CK69" s="1">
        <v>3.709944464E9</v>
      </c>
      <c r="CL69" s="1">
        <v>0.0</v>
      </c>
      <c r="CM69" s="1">
        <v>0.0</v>
      </c>
      <c r="CN69" s="1">
        <v>1.166276577E9</v>
      </c>
      <c r="CO69" s="1">
        <v>0.0</v>
      </c>
      <c r="CP69" s="1">
        <v>0.0</v>
      </c>
      <c r="CQ69" s="1">
        <v>0.0</v>
      </c>
      <c r="CR69" s="1">
        <v>1.070622164152E12</v>
      </c>
      <c r="CS69" s="73">
        <v>42566.71111111111</v>
      </c>
      <c r="CT69" s="73">
        <v>40179.0</v>
      </c>
      <c r="CU69" s="73">
        <v>40543.0</v>
      </c>
      <c r="CV69" s="1">
        <v>12.0</v>
      </c>
      <c r="CW69" s="1" t="s">
        <v>331</v>
      </c>
      <c r="CY69" s="1">
        <v>0.0</v>
      </c>
      <c r="DB69" s="1" t="b">
        <v>0</v>
      </c>
      <c r="DC69" s="1" t="b">
        <v>1</v>
      </c>
    </row>
    <row r="70" ht="12.75" customHeight="1">
      <c r="A70" s="1" t="s">
        <v>46</v>
      </c>
      <c r="B70" s="1">
        <v>2009.0</v>
      </c>
      <c r="C70" s="1">
        <v>5.0</v>
      </c>
      <c r="D70" s="4">
        <v>3.9709658522E11</v>
      </c>
      <c r="E70" s="4">
        <v>3.00607030345E11</v>
      </c>
      <c r="F70" s="1">
        <v>3.52211019058E11</v>
      </c>
      <c r="G70" s="1">
        <v>5.0948583916E10</v>
      </c>
      <c r="H70" s="1">
        <v>0.0</v>
      </c>
      <c r="I70" s="1">
        <v>0.0</v>
      </c>
      <c r="J70" s="1">
        <v>2.526450414E11</v>
      </c>
      <c r="K70" s="1">
        <v>0.0</v>
      </c>
      <c r="L70" s="1">
        <v>0.0</v>
      </c>
      <c r="M70" s="1">
        <v>3.8214972529E10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1.0402421213E10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4.4885566162E10</v>
      </c>
      <c r="AH70" s="1">
        <v>1.9531942132E10</v>
      </c>
      <c r="AI70" s="1">
        <v>1.9531942132E10</v>
      </c>
      <c r="AJ70" s="1">
        <v>2.1343411636E10</v>
      </c>
      <c r="AK70" s="1">
        <v>-1.811469504E9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1.75280575E10</v>
      </c>
      <c r="AW70" s="1">
        <v>0.0</v>
      </c>
      <c r="AX70" s="1">
        <v>0.0</v>
      </c>
      <c r="AY70" s="1">
        <v>0.0</v>
      </c>
      <c r="AZ70" s="1">
        <v>0.0</v>
      </c>
      <c r="BA70" s="1">
        <v>7.82556653E9</v>
      </c>
      <c r="BB70" s="1">
        <v>0.0</v>
      </c>
      <c r="BC70" s="1">
        <v>0.0</v>
      </c>
      <c r="BD70" s="1">
        <v>7.82556653E9</v>
      </c>
      <c r="BE70" s="1">
        <v>0.0</v>
      </c>
      <c r="BF70" s="1">
        <v>3.9709658522E11</v>
      </c>
      <c r="BG70" s="1">
        <v>9.6489554875E10</v>
      </c>
      <c r="BH70" s="1">
        <v>2.9673424682E10</v>
      </c>
      <c r="BI70" s="1">
        <v>2.9452990788E10</v>
      </c>
      <c r="BJ70" s="1">
        <v>2.20433894E8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6.6816130193E10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3.00607030345E11</v>
      </c>
      <c r="CF70" s="1">
        <v>3.0E11</v>
      </c>
      <c r="CG70" s="1">
        <v>0.0</v>
      </c>
      <c r="CH70" s="1">
        <v>0.0</v>
      </c>
      <c r="CI70" s="1">
        <v>0.0</v>
      </c>
      <c r="CJ70" s="1">
        <v>0.0</v>
      </c>
      <c r="CK70" s="1">
        <v>3.3110494E7</v>
      </c>
      <c r="CL70" s="1">
        <v>0.0</v>
      </c>
      <c r="CM70" s="1">
        <v>0.0</v>
      </c>
      <c r="CN70" s="1">
        <v>5.73919851E8</v>
      </c>
      <c r="CO70" s="1">
        <v>0.0</v>
      </c>
      <c r="CP70" s="1">
        <v>0.0</v>
      </c>
      <c r="CQ70" s="1">
        <v>0.0</v>
      </c>
      <c r="CR70" s="1">
        <v>3.9709658522E11</v>
      </c>
      <c r="CS70" s="73">
        <v>42566.714583333334</v>
      </c>
      <c r="CT70" s="73">
        <v>39448.0</v>
      </c>
      <c r="CU70" s="73">
        <v>39813.0</v>
      </c>
      <c r="CV70" s="1">
        <v>12.0</v>
      </c>
      <c r="CW70" s="1" t="s">
        <v>586</v>
      </c>
      <c r="CY70" s="1">
        <v>0.0</v>
      </c>
      <c r="DB70" s="1" t="b">
        <v>0</v>
      </c>
      <c r="DC70" s="1" t="b">
        <v>1</v>
      </c>
    </row>
    <row r="71" ht="12.75" customHeight="1">
      <c r="A71" s="1" t="s">
        <v>48</v>
      </c>
      <c r="B71" s="1">
        <v>2017.0</v>
      </c>
      <c r="C71" s="1">
        <v>5.0</v>
      </c>
      <c r="D71" s="4">
        <v>5.019471650489E12</v>
      </c>
      <c r="E71" s="4">
        <v>1.467889752767E12</v>
      </c>
      <c r="F71" s="1">
        <v>4.317003704932E12</v>
      </c>
      <c r="G71" s="1">
        <v>1.42200474608E11</v>
      </c>
      <c r="H71" s="1">
        <v>1.13450474608E11</v>
      </c>
      <c r="I71" s="1">
        <v>2.875E10</v>
      </c>
      <c r="J71" s="1">
        <v>2.483515965616E12</v>
      </c>
      <c r="K71" s="1">
        <v>1.25234032407E11</v>
      </c>
      <c r="L71" s="1">
        <v>-1.4053588557E10</v>
      </c>
      <c r="M71" s="1">
        <v>5.76069750394E11</v>
      </c>
      <c r="N71" s="1">
        <v>6.02999840909E11</v>
      </c>
      <c r="O71" s="1">
        <v>1.843878228E9</v>
      </c>
      <c r="P71" s="1">
        <v>0.0</v>
      </c>
      <c r="Q71" s="1">
        <v>0.0</v>
      </c>
      <c r="R71" s="1">
        <v>4.4311981731E10</v>
      </c>
      <c r="S71" s="1">
        <v>-7.3085950474E10</v>
      </c>
      <c r="T71" s="1">
        <v>6.594529739E9</v>
      </c>
      <c r="U71" s="1">
        <v>6.594529739E9</v>
      </c>
      <c r="V71" s="1">
        <v>0.0</v>
      </c>
      <c r="W71" s="1">
        <v>1.13344298841E11</v>
      </c>
      <c r="X71" s="1">
        <v>1.1155399651E11</v>
      </c>
      <c r="Y71" s="1">
        <v>0.0</v>
      </c>
      <c r="Z71" s="1">
        <v>9.22758876E8</v>
      </c>
      <c r="AA71" s="1">
        <v>0.0</v>
      </c>
      <c r="AB71" s="1">
        <v>0.0</v>
      </c>
      <c r="AC71" s="1">
        <v>8.67543455E8</v>
      </c>
      <c r="AD71" s="1">
        <v>0.0</v>
      </c>
      <c r="AE71" s="1">
        <v>0.0</v>
      </c>
      <c r="AF71" s="1">
        <v>0.0</v>
      </c>
      <c r="AG71" s="1">
        <v>7.02467945557E11</v>
      </c>
      <c r="AH71" s="1">
        <v>4.12566943661E11</v>
      </c>
      <c r="AI71" s="1">
        <v>2.42252236814E11</v>
      </c>
      <c r="AJ71" s="1">
        <v>4.02719120847E11</v>
      </c>
      <c r="AK71" s="1">
        <v>-1.60466884033E11</v>
      </c>
      <c r="AL71" s="1">
        <v>0.0</v>
      </c>
      <c r="AM71" s="1">
        <v>0.0</v>
      </c>
      <c r="AN71" s="1">
        <v>0.0</v>
      </c>
      <c r="AO71" s="1">
        <v>1.47120715288E11</v>
      </c>
      <c r="AP71" s="1">
        <v>1.7770303352E11</v>
      </c>
      <c r="AQ71" s="1">
        <v>-3.0582318232E10</v>
      </c>
      <c r="AR71" s="1">
        <v>2.3193991559E10</v>
      </c>
      <c r="AS71" s="1">
        <v>8.4149763555E10</v>
      </c>
      <c r="AT71" s="1">
        <v>9.6057873261E10</v>
      </c>
      <c r="AU71" s="1">
        <v>-1.1908109706E10</v>
      </c>
      <c r="AV71" s="1">
        <v>1.86034744989E11</v>
      </c>
      <c r="AW71" s="1">
        <v>0.0</v>
      </c>
      <c r="AX71" s="1">
        <v>1.35E9</v>
      </c>
      <c r="AY71" s="1">
        <v>1.91774744989E11</v>
      </c>
      <c r="AZ71" s="1">
        <v>-7.09E9</v>
      </c>
      <c r="BA71" s="1">
        <v>7.959152713E9</v>
      </c>
      <c r="BB71" s="1">
        <v>7.959152713E9</v>
      </c>
      <c r="BC71" s="1">
        <v>0.0</v>
      </c>
      <c r="BD71" s="1">
        <v>0.0</v>
      </c>
      <c r="BE71" s="1">
        <v>0.0</v>
      </c>
      <c r="BF71" s="1">
        <v>5.019471650489E12</v>
      </c>
      <c r="BG71" s="1">
        <v>3.551581897722E12</v>
      </c>
      <c r="BH71" s="1">
        <v>3.532307514841E12</v>
      </c>
      <c r="BI71" s="1">
        <v>0.0</v>
      </c>
      <c r="BJ71" s="1">
        <v>2.7408464399E11</v>
      </c>
      <c r="BK71" s="1">
        <v>2.564714552E9</v>
      </c>
      <c r="BL71" s="1">
        <v>2.7085489853E10</v>
      </c>
      <c r="BM71" s="1">
        <v>1.65874385909E11</v>
      </c>
      <c r="BN71" s="1">
        <v>0.0</v>
      </c>
      <c r="BO71" s="1">
        <v>3.1705598771E10</v>
      </c>
      <c r="BP71" s="1">
        <v>4.0334768172E10</v>
      </c>
      <c r="BQ71" s="1">
        <v>0.0</v>
      </c>
      <c r="BR71" s="1">
        <v>0.0</v>
      </c>
      <c r="BS71" s="1">
        <v>0.0</v>
      </c>
      <c r="BT71" s="1">
        <v>1.9274382881E10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1.467889752767E12</v>
      </c>
      <c r="CF71" s="1">
        <v>8.8717773E11</v>
      </c>
      <c r="CG71" s="1">
        <v>3.59463149516E11</v>
      </c>
      <c r="CH71" s="1">
        <v>0.0</v>
      </c>
      <c r="CI71" s="1">
        <v>0.0</v>
      </c>
      <c r="CJ71" s="1">
        <v>0.0</v>
      </c>
      <c r="CK71" s="1">
        <v>5.0153748628E10</v>
      </c>
      <c r="CL71" s="1">
        <v>0.0</v>
      </c>
      <c r="CM71" s="1">
        <v>5.0100773484E10</v>
      </c>
      <c r="CN71" s="1">
        <v>1.20994351139E11</v>
      </c>
      <c r="CO71" s="1">
        <v>0.0</v>
      </c>
      <c r="CP71" s="1">
        <v>0.0</v>
      </c>
      <c r="CQ71" s="1">
        <v>0.0</v>
      </c>
      <c r="CR71" s="1">
        <v>5.019471650489E12</v>
      </c>
      <c r="CS71" s="73">
        <v>43223.415972222225</v>
      </c>
      <c r="CT71" s="73">
        <v>42736.0</v>
      </c>
      <c r="CU71" s="73">
        <v>43100.0</v>
      </c>
      <c r="CV71" s="1">
        <v>12.0</v>
      </c>
      <c r="CW71" s="1" t="s">
        <v>333</v>
      </c>
      <c r="CY71" s="1">
        <v>0.0</v>
      </c>
      <c r="DB71" s="1" t="b">
        <v>0</v>
      </c>
      <c r="DC71" s="1" t="b">
        <v>1</v>
      </c>
    </row>
    <row r="72" ht="12.75" customHeight="1">
      <c r="A72" s="1" t="s">
        <v>48</v>
      </c>
      <c r="B72" s="1">
        <v>2016.0</v>
      </c>
      <c r="C72" s="1">
        <v>5.0</v>
      </c>
      <c r="D72" s="4">
        <v>4.293072050293E12</v>
      </c>
      <c r="E72" s="4">
        <v>9.14261777938E11</v>
      </c>
      <c r="F72" s="1">
        <v>3.653949661837E12</v>
      </c>
      <c r="G72" s="1">
        <v>1.42517888593E11</v>
      </c>
      <c r="H72" s="1">
        <v>1.12332888593E11</v>
      </c>
      <c r="I72" s="1">
        <v>3.0185E10</v>
      </c>
      <c r="J72" s="1">
        <v>1.9240044103E12</v>
      </c>
      <c r="K72" s="1">
        <v>1.941442314407E12</v>
      </c>
      <c r="L72" s="1">
        <v>-1.7437904107E10</v>
      </c>
      <c r="M72" s="1">
        <v>3.84948370665E11</v>
      </c>
      <c r="N72" s="1">
        <v>3.94152126574E11</v>
      </c>
      <c r="O72" s="1">
        <v>2.279180037E9</v>
      </c>
      <c r="P72" s="1">
        <v>0.0</v>
      </c>
      <c r="Q72" s="1">
        <v>0.0</v>
      </c>
      <c r="R72" s="1">
        <v>5.4219757122E10</v>
      </c>
      <c r="S72" s="1">
        <v>-6.5702693068E10</v>
      </c>
      <c r="T72" s="1">
        <v>9.807911023E9</v>
      </c>
      <c r="U72" s="1">
        <v>9.807911023E9</v>
      </c>
      <c r="V72" s="1">
        <v>0.0</v>
      </c>
      <c r="W72" s="1">
        <v>9.973355772E10</v>
      </c>
      <c r="X72" s="1">
        <v>9.7266697123E10</v>
      </c>
      <c r="Y72" s="1">
        <v>0.0</v>
      </c>
      <c r="Z72" s="1">
        <v>1.589208969E9</v>
      </c>
      <c r="AA72" s="1">
        <v>0.0</v>
      </c>
      <c r="AB72" s="1">
        <v>0.0</v>
      </c>
      <c r="AC72" s="1">
        <v>8.77651628E8</v>
      </c>
      <c r="AD72" s="1">
        <v>0.0</v>
      </c>
      <c r="AE72" s="1">
        <v>0.0</v>
      </c>
      <c r="AF72" s="1">
        <v>0.0</v>
      </c>
      <c r="AG72" s="1">
        <v>6.39122388456E11</v>
      </c>
      <c r="AH72" s="1">
        <v>3.60143919637E11</v>
      </c>
      <c r="AI72" s="1">
        <v>2.35731258872E11</v>
      </c>
      <c r="AJ72" s="1">
        <v>3.74190658494E11</v>
      </c>
      <c r="AK72" s="1">
        <v>-1.38459399622E11</v>
      </c>
      <c r="AL72" s="1">
        <v>0.0</v>
      </c>
      <c r="AM72" s="1">
        <v>0.0</v>
      </c>
      <c r="AN72" s="1">
        <v>0.0</v>
      </c>
      <c r="AO72" s="1">
        <v>1.1176206206E11</v>
      </c>
      <c r="AP72" s="1">
        <v>1.33338087411E11</v>
      </c>
      <c r="AQ72" s="1">
        <v>-2.1576025351E10</v>
      </c>
      <c r="AR72" s="1">
        <v>1.2650598705E10</v>
      </c>
      <c r="AS72" s="1">
        <v>8.6253527991E10</v>
      </c>
      <c r="AT72" s="1">
        <v>9.6057873261E10</v>
      </c>
      <c r="AU72" s="1">
        <v>-9.80434527E9</v>
      </c>
      <c r="AV72" s="1">
        <v>1.75484633709E11</v>
      </c>
      <c r="AW72" s="1">
        <v>0.0</v>
      </c>
      <c r="AX72" s="1">
        <v>1.35E9</v>
      </c>
      <c r="AY72" s="1">
        <v>1.92668633709E11</v>
      </c>
      <c r="AZ72" s="1">
        <v>-1.8534E10</v>
      </c>
      <c r="BA72" s="1">
        <v>5.706913012E9</v>
      </c>
      <c r="BB72" s="1">
        <v>5.706913012E9</v>
      </c>
      <c r="BC72" s="1">
        <v>0.0</v>
      </c>
      <c r="BD72" s="1">
        <v>0.0</v>
      </c>
      <c r="BE72" s="1">
        <v>0.0</v>
      </c>
      <c r="BF72" s="1">
        <v>4.293072050293E12</v>
      </c>
      <c r="BG72" s="1">
        <v>3.378810272355E12</v>
      </c>
      <c r="BH72" s="1">
        <v>3.362747090061E12</v>
      </c>
      <c r="BI72" s="1">
        <v>0.0</v>
      </c>
      <c r="BJ72" s="1">
        <v>2.71559496528E11</v>
      </c>
      <c r="BK72" s="1">
        <v>2.090849664E9</v>
      </c>
      <c r="BL72" s="1">
        <v>2.049711515E10</v>
      </c>
      <c r="BM72" s="1">
        <v>1.1873374428E11</v>
      </c>
      <c r="BN72" s="1">
        <v>0.0</v>
      </c>
      <c r="BO72" s="1">
        <v>2.839524787E10</v>
      </c>
      <c r="BP72" s="1">
        <v>3.1774947144E10</v>
      </c>
      <c r="BQ72" s="1">
        <v>0.0</v>
      </c>
      <c r="BR72" s="1">
        <v>0.0</v>
      </c>
      <c r="BS72" s="1">
        <v>0.0</v>
      </c>
      <c r="BT72" s="1">
        <v>1.6063182294E10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9.14261777938E11</v>
      </c>
      <c r="CF72" s="1">
        <v>7.0974218E11</v>
      </c>
      <c r="CG72" s="1">
        <v>1.3252855866E10</v>
      </c>
      <c r="CH72" s="1">
        <v>0.0</v>
      </c>
      <c r="CI72" s="1">
        <v>0.0</v>
      </c>
      <c r="CJ72" s="1">
        <v>0.0</v>
      </c>
      <c r="CK72" s="1">
        <v>4.7094617942E10</v>
      </c>
      <c r="CL72" s="1">
        <v>0.0</v>
      </c>
      <c r="CM72" s="1">
        <v>4.373276697E10</v>
      </c>
      <c r="CN72" s="1">
        <v>1.0043935716E11</v>
      </c>
      <c r="CO72" s="1">
        <v>0.0</v>
      </c>
      <c r="CP72" s="1">
        <v>0.0</v>
      </c>
      <c r="CQ72" s="1">
        <v>0.0</v>
      </c>
      <c r="CR72" s="1">
        <v>4.293072050293E12</v>
      </c>
      <c r="CS72" s="73">
        <v>42818.614583333336</v>
      </c>
      <c r="CT72" s="73">
        <v>42370.0</v>
      </c>
      <c r="CU72" s="73">
        <v>42735.0</v>
      </c>
      <c r="CV72" s="1">
        <v>12.0</v>
      </c>
      <c r="CW72" s="1" t="s">
        <v>334</v>
      </c>
      <c r="CY72" s="1">
        <v>0.0</v>
      </c>
      <c r="DB72" s="1" t="b">
        <v>0</v>
      </c>
      <c r="DC72" s="1" t="b">
        <v>1</v>
      </c>
    </row>
    <row r="73" ht="12.75" customHeight="1">
      <c r="A73" s="1" t="s">
        <v>48</v>
      </c>
      <c r="B73" s="1">
        <v>2015.0</v>
      </c>
      <c r="C73" s="1">
        <v>5.0</v>
      </c>
      <c r="D73" s="4">
        <v>3.717220008528E12</v>
      </c>
      <c r="E73" s="4">
        <v>8.03734934272E11</v>
      </c>
      <c r="F73" s="1">
        <v>3.107226689123E12</v>
      </c>
      <c r="G73" s="1">
        <v>1.76116728592E11</v>
      </c>
      <c r="H73" s="1">
        <v>7.1166728592E10</v>
      </c>
      <c r="I73" s="1">
        <v>1.0495E11</v>
      </c>
      <c r="J73" s="1">
        <v>1.569976225295E12</v>
      </c>
      <c r="K73" s="1">
        <v>9.7946946643E10</v>
      </c>
      <c r="L73" s="1">
        <v>-1.4554749126E10</v>
      </c>
      <c r="M73" s="1">
        <v>3.73147822382E11</v>
      </c>
      <c r="N73" s="1">
        <v>3.72320901663E11</v>
      </c>
      <c r="O73" s="1">
        <v>7.867835896E9</v>
      </c>
      <c r="P73" s="1">
        <v>0.0</v>
      </c>
      <c r="Q73" s="1">
        <v>0.0</v>
      </c>
      <c r="R73" s="1">
        <v>6.4102583229E10</v>
      </c>
      <c r="S73" s="1">
        <v>-7.1143498406E10</v>
      </c>
      <c r="T73" s="1">
        <v>1.1723736562E10</v>
      </c>
      <c r="U73" s="1">
        <v>1.1723736562E10</v>
      </c>
      <c r="V73" s="1">
        <v>0.0</v>
      </c>
      <c r="W73" s="1">
        <v>1.07505013338E11</v>
      </c>
      <c r="X73" s="1">
        <v>1.06907268801E11</v>
      </c>
      <c r="Y73" s="1">
        <v>0.0</v>
      </c>
      <c r="Z73" s="1">
        <v>0.0</v>
      </c>
      <c r="AA73" s="1">
        <v>0.0</v>
      </c>
      <c r="AB73" s="1">
        <v>0.0</v>
      </c>
      <c r="AC73" s="1">
        <v>5.97744537E8</v>
      </c>
      <c r="AD73" s="1">
        <v>0.0</v>
      </c>
      <c r="AE73" s="1">
        <v>0.0</v>
      </c>
      <c r="AF73" s="1">
        <v>0.0</v>
      </c>
      <c r="AG73" s="1">
        <v>6.09993319405E11</v>
      </c>
      <c r="AH73" s="1">
        <v>4.07138512258E11</v>
      </c>
      <c r="AI73" s="1">
        <v>2.32948448792E11</v>
      </c>
      <c r="AJ73" s="1">
        <v>3.47521465585E11</v>
      </c>
      <c r="AK73" s="1">
        <v>-1.14573016793E11</v>
      </c>
      <c r="AL73" s="1">
        <v>0.0</v>
      </c>
      <c r="AM73" s="1">
        <v>0.0</v>
      </c>
      <c r="AN73" s="1">
        <v>0.0</v>
      </c>
      <c r="AO73" s="1">
        <v>1.54287126583E11</v>
      </c>
      <c r="AP73" s="1">
        <v>1.65627494317E11</v>
      </c>
      <c r="AQ73" s="1">
        <v>-1.1340367734E10</v>
      </c>
      <c r="AR73" s="1">
        <v>1.9902936883E10</v>
      </c>
      <c r="AS73" s="1">
        <v>5.5373517118E10</v>
      </c>
      <c r="AT73" s="1">
        <v>6.0086566355E10</v>
      </c>
      <c r="AU73" s="1">
        <v>-4.713049237E9</v>
      </c>
      <c r="AV73" s="1">
        <v>1.31221934233E11</v>
      </c>
      <c r="AW73" s="1">
        <v>0.0</v>
      </c>
      <c r="AX73" s="1">
        <v>1.35E9</v>
      </c>
      <c r="AY73" s="1">
        <v>1.51167934233E11</v>
      </c>
      <c r="AZ73" s="1">
        <v>-2.1296E10</v>
      </c>
      <c r="BA73" s="1">
        <v>6.019408229E9</v>
      </c>
      <c r="BB73" s="1">
        <v>6.019408229E9</v>
      </c>
      <c r="BC73" s="1">
        <v>0.0</v>
      </c>
      <c r="BD73" s="1">
        <v>0.0</v>
      </c>
      <c r="BE73" s="1">
        <v>0.0</v>
      </c>
      <c r="BF73" s="1">
        <v>3.717220008528E12</v>
      </c>
      <c r="BG73" s="1">
        <v>2.913485074256E12</v>
      </c>
      <c r="BH73" s="1">
        <v>2.904212022263E12</v>
      </c>
      <c r="BI73" s="1">
        <v>0.0</v>
      </c>
      <c r="BJ73" s="1">
        <v>1.75602994776E11</v>
      </c>
      <c r="BK73" s="1">
        <v>2.690415868E9</v>
      </c>
      <c r="BL73" s="1">
        <v>2.6843192895E10</v>
      </c>
      <c r="BM73" s="1">
        <v>8.1408079519E10</v>
      </c>
      <c r="BN73" s="1">
        <v>2.8E7</v>
      </c>
      <c r="BO73" s="1">
        <v>9.2662256193E10</v>
      </c>
      <c r="BP73" s="1">
        <v>2.3294358581E10</v>
      </c>
      <c r="BQ73" s="1">
        <v>0.0</v>
      </c>
      <c r="BR73" s="1">
        <v>0.0</v>
      </c>
      <c r="BS73" s="1">
        <v>0.0</v>
      </c>
      <c r="BT73" s="1">
        <v>9.273051993E9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8.03734934272E11</v>
      </c>
      <c r="CF73" s="1">
        <v>7.0974218E11</v>
      </c>
      <c r="CG73" s="1">
        <v>3.49695E9</v>
      </c>
      <c r="CH73" s="1">
        <v>-1.2558869134E10</v>
      </c>
      <c r="CI73" s="1">
        <v>0.0</v>
      </c>
      <c r="CJ73" s="1">
        <v>0.0</v>
      </c>
      <c r="CK73" s="1">
        <v>4.2439396654E10</v>
      </c>
      <c r="CL73" s="1">
        <v>0.0</v>
      </c>
      <c r="CM73" s="1">
        <v>3.8444865555E10</v>
      </c>
      <c r="CN73" s="1">
        <v>2.2170411197E10</v>
      </c>
      <c r="CO73" s="1">
        <v>0.0</v>
      </c>
      <c r="CP73" s="1">
        <v>0.0</v>
      </c>
      <c r="CQ73" s="1">
        <v>0.0</v>
      </c>
      <c r="CR73" s="1">
        <v>3.717220008528E12</v>
      </c>
      <c r="CS73" s="73">
        <v>42818.64722222222</v>
      </c>
      <c r="CT73" s="73">
        <v>42005.0</v>
      </c>
      <c r="CU73" s="73">
        <v>42369.0</v>
      </c>
      <c r="CV73" s="1">
        <v>12.0</v>
      </c>
      <c r="CW73" s="1" t="s">
        <v>335</v>
      </c>
      <c r="CX73" s="1" t="s">
        <v>587</v>
      </c>
      <c r="CY73" s="1">
        <v>0.0</v>
      </c>
      <c r="DB73" s="1" t="b">
        <v>0</v>
      </c>
      <c r="DC73" s="1" t="b">
        <v>1</v>
      </c>
    </row>
    <row r="74" ht="12.75" customHeight="1">
      <c r="A74" s="1" t="s">
        <v>48</v>
      </c>
      <c r="B74" s="1">
        <v>2014.0</v>
      </c>
      <c r="C74" s="1">
        <v>5.0</v>
      </c>
      <c r="D74" s="4">
        <v>3.64725536561E12</v>
      </c>
      <c r="E74" s="4">
        <v>8.55809393676E11</v>
      </c>
      <c r="F74" s="1">
        <v>3.02743788857E12</v>
      </c>
      <c r="G74" s="1">
        <v>1.71290749377E11</v>
      </c>
      <c r="H74" s="1">
        <v>5.6911549377E10</v>
      </c>
      <c r="I74" s="1">
        <v>1.143792E11</v>
      </c>
      <c r="J74" s="1">
        <v>1.383646781041E12</v>
      </c>
      <c r="K74" s="1">
        <v>8.8515846643E10</v>
      </c>
      <c r="L74" s="1">
        <v>-1.1582761436E10</v>
      </c>
      <c r="M74" s="1">
        <v>3.58524439598E11</v>
      </c>
      <c r="N74" s="1">
        <v>3.36185535497E11</v>
      </c>
      <c r="O74" s="1">
        <v>4.779373263E9</v>
      </c>
      <c r="P74" s="1">
        <v>0.0</v>
      </c>
      <c r="Q74" s="1">
        <v>0.0</v>
      </c>
      <c r="R74" s="1">
        <v>7.1886710083E10</v>
      </c>
      <c r="S74" s="1">
        <v>-5.4327179245E10</v>
      </c>
      <c r="T74" s="1">
        <v>1.1023500087E10</v>
      </c>
      <c r="U74" s="1">
        <v>1.1023500087E10</v>
      </c>
      <c r="V74" s="1">
        <v>0.0</v>
      </c>
      <c r="W74" s="1">
        <v>1.06469321691E11</v>
      </c>
      <c r="X74" s="1">
        <v>1.06295246634E11</v>
      </c>
      <c r="Y74" s="1">
        <v>0.0</v>
      </c>
      <c r="Z74" s="1">
        <v>1.08829612E8</v>
      </c>
      <c r="AA74" s="1">
        <v>0.0</v>
      </c>
      <c r="AB74" s="1">
        <v>0.0</v>
      </c>
      <c r="AC74" s="1">
        <v>6.5245445E7</v>
      </c>
      <c r="AD74" s="1">
        <v>0.0</v>
      </c>
      <c r="AE74" s="1">
        <v>0.0</v>
      </c>
      <c r="AF74" s="1">
        <v>0.0</v>
      </c>
      <c r="AG74" s="1">
        <v>6.1981747704E11</v>
      </c>
      <c r="AH74" s="1">
        <v>4.50117427957E11</v>
      </c>
      <c r="AI74" s="1">
        <v>2.58972253249E11</v>
      </c>
      <c r="AJ74" s="1">
        <v>3.56385597415E11</v>
      </c>
      <c r="AK74" s="1">
        <v>-9.7413344166E10</v>
      </c>
      <c r="AL74" s="1">
        <v>0.0</v>
      </c>
      <c r="AM74" s="1">
        <v>0.0</v>
      </c>
      <c r="AN74" s="1">
        <v>0.0</v>
      </c>
      <c r="AO74" s="1">
        <v>1.30472688708E11</v>
      </c>
      <c r="AP74" s="1">
        <v>1.3287900759E11</v>
      </c>
      <c r="AQ74" s="1">
        <v>-2.406318882E9</v>
      </c>
      <c r="AR74" s="1">
        <v>6.0672486E10</v>
      </c>
      <c r="AS74" s="1">
        <v>0.0</v>
      </c>
      <c r="AT74" s="1">
        <v>0.0</v>
      </c>
      <c r="AU74" s="1">
        <v>0.0</v>
      </c>
      <c r="AV74" s="1">
        <v>1.53767825E11</v>
      </c>
      <c r="AW74" s="1">
        <v>0.0</v>
      </c>
      <c r="AX74" s="1">
        <v>1.35E9</v>
      </c>
      <c r="AY74" s="1">
        <v>6.9851525E10</v>
      </c>
      <c r="AZ74" s="1">
        <v>-1.74337E10</v>
      </c>
      <c r="BA74" s="1">
        <v>6.593133419E9</v>
      </c>
      <c r="BB74" s="1">
        <v>6.593133419E9</v>
      </c>
      <c r="BC74" s="1">
        <v>0.0</v>
      </c>
      <c r="BD74" s="1">
        <v>0.0</v>
      </c>
      <c r="BE74" s="1">
        <v>0.0</v>
      </c>
      <c r="BF74" s="1">
        <v>3.64725536561E12</v>
      </c>
      <c r="BG74" s="1">
        <v>2.791445971934E12</v>
      </c>
      <c r="BH74" s="1">
        <v>2.786145968365E12</v>
      </c>
      <c r="BI74" s="1">
        <v>0.0</v>
      </c>
      <c r="BJ74" s="1">
        <v>2.01112971941E11</v>
      </c>
      <c r="BK74" s="1">
        <v>1.656505544E9</v>
      </c>
      <c r="BL74" s="1">
        <v>1.8579893511E10</v>
      </c>
      <c r="BM74" s="1">
        <v>5.6426752079E10</v>
      </c>
      <c r="BN74" s="1">
        <v>0.0</v>
      </c>
      <c r="BO74" s="1">
        <v>5.004573509E10</v>
      </c>
      <c r="BP74" s="1">
        <v>1.7908096228E10</v>
      </c>
      <c r="BQ74" s="1">
        <v>0.0</v>
      </c>
      <c r="BR74" s="1">
        <v>0.0</v>
      </c>
      <c r="BS74" s="1">
        <v>0.0</v>
      </c>
      <c r="BT74" s="1">
        <v>5.300003569E9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8.55809393676E11</v>
      </c>
      <c r="CF74" s="1">
        <v>7.0974218E11</v>
      </c>
      <c r="CG74" s="1">
        <v>3.49695E9</v>
      </c>
      <c r="CH74" s="1">
        <v>0.0</v>
      </c>
      <c r="CI74" s="1">
        <v>-1.2558869134E10</v>
      </c>
      <c r="CJ74" s="1">
        <v>0.0</v>
      </c>
      <c r="CK74" s="1">
        <v>3.7676935951E10</v>
      </c>
      <c r="CL74" s="1">
        <v>0.0</v>
      </c>
      <c r="CM74" s="1">
        <v>3.3437144267E10</v>
      </c>
      <c r="CN74" s="1">
        <v>8.4015052592E10</v>
      </c>
      <c r="CO74" s="1">
        <v>0.0</v>
      </c>
      <c r="CP74" s="1">
        <v>0.0</v>
      </c>
      <c r="CQ74" s="1">
        <v>0.0</v>
      </c>
      <c r="CR74" s="1">
        <v>3.64725536561E12</v>
      </c>
      <c r="CS74" s="73">
        <v>42451.47083333333</v>
      </c>
      <c r="CT74" s="73">
        <v>41640.0</v>
      </c>
      <c r="CU74" s="73">
        <v>42004.0</v>
      </c>
      <c r="CV74" s="1">
        <v>12.0</v>
      </c>
      <c r="CW74" s="1" t="s">
        <v>336</v>
      </c>
      <c r="CX74" s="1" t="s">
        <v>588</v>
      </c>
      <c r="CY74" s="1">
        <v>0.0</v>
      </c>
      <c r="CZ74" s="1">
        <v>0.0</v>
      </c>
      <c r="DA74" s="1">
        <v>2.0</v>
      </c>
      <c r="DB74" s="1" t="b">
        <v>0</v>
      </c>
      <c r="DC74" s="1" t="b">
        <v>1</v>
      </c>
    </row>
    <row r="75" ht="12.75" customHeight="1">
      <c r="A75" s="1" t="s">
        <v>48</v>
      </c>
      <c r="B75" s="1">
        <v>2013.0</v>
      </c>
      <c r="C75" s="1">
        <v>5.0</v>
      </c>
      <c r="D75" s="4">
        <v>2.402376647696E12</v>
      </c>
      <c r="E75" s="4">
        <v>8.24665915571E11</v>
      </c>
      <c r="F75" s="1">
        <v>1.807539804418E12</v>
      </c>
      <c r="G75" s="1">
        <v>3.5991368855E11</v>
      </c>
      <c r="H75" s="1">
        <v>6.933948855E10</v>
      </c>
      <c r="I75" s="1">
        <v>2.905742E11</v>
      </c>
      <c r="J75" s="1">
        <v>9.59229814675E11</v>
      </c>
      <c r="K75" s="1">
        <v>9.71079694408E11</v>
      </c>
      <c r="L75" s="1">
        <v>-1.1849879733E10</v>
      </c>
      <c r="M75" s="1">
        <v>4.23474386139E11</v>
      </c>
      <c r="N75" s="1">
        <v>4.11890417945E11</v>
      </c>
      <c r="O75" s="1">
        <v>0.0</v>
      </c>
      <c r="P75" s="1">
        <v>0.0</v>
      </c>
      <c r="Q75" s="1">
        <v>0.0</v>
      </c>
      <c r="R75" s="1">
        <v>3.0148819963E10</v>
      </c>
      <c r="S75" s="1">
        <v>-1.8564851769E10</v>
      </c>
      <c r="T75" s="1">
        <v>1.6162276603E10</v>
      </c>
      <c r="U75" s="1">
        <v>1.6162276603E10</v>
      </c>
      <c r="V75" s="1">
        <v>0.0</v>
      </c>
      <c r="W75" s="1">
        <v>4.8759638451E10</v>
      </c>
      <c r="X75" s="1">
        <v>1.3983198506E10</v>
      </c>
      <c r="Y75" s="1">
        <v>1.240431E8</v>
      </c>
      <c r="Z75" s="1">
        <v>0.0</v>
      </c>
      <c r="AA75" s="1">
        <v>0.0</v>
      </c>
      <c r="AB75" s="1">
        <v>1.8841658E9</v>
      </c>
      <c r="AC75" s="1">
        <v>3.2768231045E10</v>
      </c>
      <c r="AD75" s="1">
        <v>0.0</v>
      </c>
      <c r="AE75" s="1">
        <v>0.0</v>
      </c>
      <c r="AF75" s="1">
        <v>0.0</v>
      </c>
      <c r="AG75" s="1">
        <v>5.94836843278E11</v>
      </c>
      <c r="AH75" s="1">
        <v>4.31190313039E11</v>
      </c>
      <c r="AI75" s="1">
        <v>2.51934744472E11</v>
      </c>
      <c r="AJ75" s="1">
        <v>3.34639156006E11</v>
      </c>
      <c r="AK75" s="1">
        <v>-8.2704411534E10</v>
      </c>
      <c r="AL75" s="1">
        <v>0.0</v>
      </c>
      <c r="AM75" s="1">
        <v>0.0</v>
      </c>
      <c r="AN75" s="1">
        <v>0.0</v>
      </c>
      <c r="AO75" s="1">
        <v>1.28613853609E11</v>
      </c>
      <c r="AP75" s="1">
        <v>1.29983668281E11</v>
      </c>
      <c r="AQ75" s="1">
        <v>-1.369814672E9</v>
      </c>
      <c r="AR75" s="1">
        <v>5.0641714958E10</v>
      </c>
      <c r="AS75" s="1">
        <v>0.0</v>
      </c>
      <c r="AT75" s="1">
        <v>0.0</v>
      </c>
      <c r="AU75" s="1">
        <v>0.0</v>
      </c>
      <c r="AV75" s="1">
        <v>1.547328626E11</v>
      </c>
      <c r="AW75" s="1">
        <v>0.0</v>
      </c>
      <c r="AX75" s="1">
        <v>0.0</v>
      </c>
      <c r="AY75" s="1">
        <v>1.616328626E11</v>
      </c>
      <c r="AZ75" s="1">
        <v>-6.9E9</v>
      </c>
      <c r="BA75" s="1">
        <v>8.913667639E9</v>
      </c>
      <c r="BB75" s="1">
        <v>2.054733992E9</v>
      </c>
      <c r="BC75" s="1">
        <v>0.0</v>
      </c>
      <c r="BD75" s="1">
        <v>6.858933647E9</v>
      </c>
      <c r="BE75" s="1">
        <v>0.0</v>
      </c>
      <c r="BF75" s="1">
        <v>2.402376647696E12</v>
      </c>
      <c r="BG75" s="1">
        <v>1.577710732125E12</v>
      </c>
      <c r="BH75" s="1">
        <v>3.16055690041E11</v>
      </c>
      <c r="BI75" s="1">
        <v>0.0</v>
      </c>
      <c r="BJ75" s="1">
        <v>1.73980736219E11</v>
      </c>
      <c r="BK75" s="1">
        <v>2.52364179E9</v>
      </c>
      <c r="BL75" s="1">
        <v>2.4823270603E10</v>
      </c>
      <c r="BM75" s="1">
        <v>5.1931262782E10</v>
      </c>
      <c r="BN75" s="1">
        <v>0.0</v>
      </c>
      <c r="BO75" s="1">
        <v>4.8037011398E10</v>
      </c>
      <c r="BP75" s="1">
        <v>1.4759767249E10</v>
      </c>
      <c r="BQ75" s="1">
        <v>0.0</v>
      </c>
      <c r="BR75" s="1">
        <v>0.0</v>
      </c>
      <c r="BS75" s="1">
        <v>0.0</v>
      </c>
      <c r="BT75" s="1">
        <v>1.6062373E9</v>
      </c>
      <c r="BU75" s="1">
        <v>1.6062373E9</v>
      </c>
      <c r="BV75" s="1">
        <v>0.0</v>
      </c>
      <c r="BW75" s="1">
        <v>0.0</v>
      </c>
      <c r="BX75" s="1">
        <v>1.260048804784E12</v>
      </c>
      <c r="BY75" s="1">
        <v>8.03113498844E11</v>
      </c>
      <c r="BZ75" s="1">
        <v>0.0</v>
      </c>
      <c r="CA75" s="1">
        <v>3.54972903786E11</v>
      </c>
      <c r="CB75" s="1">
        <v>1.01962402154E11</v>
      </c>
      <c r="CC75" s="1">
        <v>0.0</v>
      </c>
      <c r="CD75" s="1">
        <v>0.0</v>
      </c>
      <c r="CE75" s="1">
        <v>8.24665915571E11</v>
      </c>
      <c r="CF75" s="1">
        <v>6.98664002E11</v>
      </c>
      <c r="CG75" s="1">
        <v>0.0</v>
      </c>
      <c r="CH75" s="1">
        <v>0.0</v>
      </c>
      <c r="CI75" s="1">
        <v>0.0</v>
      </c>
      <c r="CJ75" s="1">
        <v>0.0</v>
      </c>
      <c r="CK75" s="1">
        <v>3.4382737951E10</v>
      </c>
      <c r="CL75" s="1">
        <v>0.0</v>
      </c>
      <c r="CM75" s="1">
        <v>2.9027183564E10</v>
      </c>
      <c r="CN75" s="1">
        <v>6.2591992056E10</v>
      </c>
      <c r="CO75" s="1">
        <v>0.0</v>
      </c>
      <c r="CP75" s="1">
        <v>0.0</v>
      </c>
      <c r="CQ75" s="1">
        <v>0.0</v>
      </c>
      <c r="CR75" s="1">
        <v>2.402376647696E12</v>
      </c>
      <c r="CS75" s="73">
        <v>42402.65625</v>
      </c>
      <c r="CT75" s="73">
        <v>41275.0</v>
      </c>
      <c r="CU75" s="73">
        <v>41639.0</v>
      </c>
      <c r="CV75" s="1">
        <v>12.0</v>
      </c>
      <c r="CW75" s="1" t="s">
        <v>318</v>
      </c>
      <c r="CY75" s="1">
        <v>0.0</v>
      </c>
      <c r="CZ75" s="1">
        <v>0.0</v>
      </c>
      <c r="DA75" s="1">
        <v>3.0</v>
      </c>
      <c r="DB75" s="1" t="b">
        <v>0</v>
      </c>
      <c r="DC75" s="1" t="b">
        <v>1</v>
      </c>
    </row>
    <row r="76" ht="12.75" customHeight="1">
      <c r="A76" s="1" t="s">
        <v>48</v>
      </c>
      <c r="B76" s="1">
        <v>2012.0</v>
      </c>
      <c r="C76" s="1">
        <v>5.0</v>
      </c>
      <c r="D76" s="4">
        <v>2.074543565193E12</v>
      </c>
      <c r="E76" s="4">
        <v>8.48918141386E11</v>
      </c>
      <c r="F76" s="1">
        <v>1.432033237767E12</v>
      </c>
      <c r="G76" s="1">
        <v>7.41696820684E11</v>
      </c>
      <c r="H76" s="1">
        <v>8.2896820684E10</v>
      </c>
      <c r="I76" s="1">
        <v>6.588E11</v>
      </c>
      <c r="J76" s="1">
        <v>4.412714192E11</v>
      </c>
      <c r="K76" s="1">
        <v>4.67329606577E11</v>
      </c>
      <c r="L76" s="1">
        <v>-2.6058187377E10</v>
      </c>
      <c r="M76" s="1">
        <v>1.86891578882E11</v>
      </c>
      <c r="N76" s="1">
        <v>1.60649961845E11</v>
      </c>
      <c r="O76" s="1">
        <v>0.0</v>
      </c>
      <c r="P76" s="1">
        <v>0.0</v>
      </c>
      <c r="Q76" s="1">
        <v>0.0</v>
      </c>
      <c r="R76" s="1">
        <v>4.2952535992E10</v>
      </c>
      <c r="S76" s="1">
        <v>-1.6710918955E10</v>
      </c>
      <c r="T76" s="1">
        <v>1.8348370216E10</v>
      </c>
      <c r="U76" s="1">
        <v>1.8348370216E10</v>
      </c>
      <c r="V76" s="1">
        <v>0.0</v>
      </c>
      <c r="W76" s="1">
        <v>4.3825048785E10</v>
      </c>
      <c r="X76" s="1">
        <v>1.0743095039E10</v>
      </c>
      <c r="Y76" s="1">
        <v>1.240431E8</v>
      </c>
      <c r="Z76" s="1">
        <v>0.0</v>
      </c>
      <c r="AA76" s="1">
        <v>0.0</v>
      </c>
      <c r="AB76" s="1">
        <v>1.8430798E9</v>
      </c>
      <c r="AC76" s="1">
        <v>3.1114830846E10</v>
      </c>
      <c r="AD76" s="1">
        <v>0.0</v>
      </c>
      <c r="AE76" s="1">
        <v>0.0</v>
      </c>
      <c r="AF76" s="1">
        <v>0.0</v>
      </c>
      <c r="AG76" s="1">
        <v>6.42510327426E11</v>
      </c>
      <c r="AH76" s="1">
        <v>3.18757286559E11</v>
      </c>
      <c r="AI76" s="1">
        <v>1.99780881258E11</v>
      </c>
      <c r="AJ76" s="1">
        <v>2.79817012098E11</v>
      </c>
      <c r="AK76" s="1">
        <v>-8.003613084E10</v>
      </c>
      <c r="AL76" s="1">
        <v>0.0</v>
      </c>
      <c r="AM76" s="1">
        <v>0.0</v>
      </c>
      <c r="AN76" s="1">
        <v>0.0</v>
      </c>
      <c r="AO76" s="1">
        <v>1.18976405301E11</v>
      </c>
      <c r="AP76" s="1">
        <v>1.20229426959E11</v>
      </c>
      <c r="AQ76" s="1">
        <v>-1.253021658E9</v>
      </c>
      <c r="AR76" s="1">
        <v>0.0</v>
      </c>
      <c r="AS76" s="1">
        <v>0.0</v>
      </c>
      <c r="AT76" s="1">
        <v>0.0</v>
      </c>
      <c r="AU76" s="1">
        <v>0.0</v>
      </c>
      <c r="AV76" s="1">
        <v>2.615155788E11</v>
      </c>
      <c r="AW76" s="1">
        <v>0.0</v>
      </c>
      <c r="AX76" s="1">
        <v>3.3054525E10</v>
      </c>
      <c r="AY76" s="1">
        <v>2.424220276E11</v>
      </c>
      <c r="AZ76" s="1">
        <v>-1.39609738E10</v>
      </c>
      <c r="BA76" s="1">
        <v>8.380456488E9</v>
      </c>
      <c r="BB76" s="1">
        <v>7.79524673E8</v>
      </c>
      <c r="BC76" s="1">
        <v>0.0</v>
      </c>
      <c r="BD76" s="1">
        <v>7.600931815E9</v>
      </c>
      <c r="BE76" s="1">
        <v>0.0</v>
      </c>
      <c r="BF76" s="1">
        <v>2.074543565193E12</v>
      </c>
      <c r="BG76" s="1">
        <v>1.225625423807E12</v>
      </c>
      <c r="BH76" s="1">
        <v>1.58959965159E11</v>
      </c>
      <c r="BI76" s="1">
        <v>0.0</v>
      </c>
      <c r="BJ76" s="1">
        <v>3.4114352716E10</v>
      </c>
      <c r="BK76" s="1">
        <v>2.764914539E9</v>
      </c>
      <c r="BL76" s="1">
        <v>3.2340284692E10</v>
      </c>
      <c r="BM76" s="1">
        <v>4.4146845961E10</v>
      </c>
      <c r="BN76" s="1">
        <v>0.0</v>
      </c>
      <c r="BO76" s="1">
        <v>3.4020287069E10</v>
      </c>
      <c r="BP76" s="1">
        <v>1.1573280182E10</v>
      </c>
      <c r="BQ76" s="1">
        <v>0.0</v>
      </c>
      <c r="BR76" s="1">
        <v>0.0</v>
      </c>
      <c r="BS76" s="1">
        <v>0.0</v>
      </c>
      <c r="BT76" s="1">
        <v>1.7498213E9</v>
      </c>
      <c r="BU76" s="1">
        <v>1.7498213E9</v>
      </c>
      <c r="BV76" s="1">
        <v>0.0</v>
      </c>
      <c r="BW76" s="1">
        <v>0.0</v>
      </c>
      <c r="BX76" s="1">
        <v>1.064915637348E12</v>
      </c>
      <c r="BY76" s="1">
        <v>7.64803824907E11</v>
      </c>
      <c r="BZ76" s="1">
        <v>0.0</v>
      </c>
      <c r="CA76" s="1">
        <v>1.99935336484E11</v>
      </c>
      <c r="CB76" s="1">
        <v>1.00176475957E11</v>
      </c>
      <c r="CC76" s="1">
        <v>0.0</v>
      </c>
      <c r="CD76" s="1">
        <v>0.0</v>
      </c>
      <c r="CE76" s="1">
        <v>8.48918141386E11</v>
      </c>
      <c r="CF76" s="1">
        <v>6.99543825E11</v>
      </c>
      <c r="CG76" s="1">
        <v>0.0</v>
      </c>
      <c r="CH76" s="1">
        <v>0.0</v>
      </c>
      <c r="CI76" s="1">
        <v>0.0</v>
      </c>
      <c r="CJ76" s="1">
        <v>0.0</v>
      </c>
      <c r="CK76" s="1">
        <v>2.9482360082E10</v>
      </c>
      <c r="CL76" s="1">
        <v>0.0</v>
      </c>
      <c r="CM76" s="1">
        <v>2.5717966557E10</v>
      </c>
      <c r="CN76" s="1">
        <v>9.4173989747E10</v>
      </c>
      <c r="CO76" s="1">
        <v>0.0</v>
      </c>
      <c r="CP76" s="1">
        <v>0.0</v>
      </c>
      <c r="CQ76" s="1">
        <v>0.0</v>
      </c>
      <c r="CR76" s="1">
        <v>2.074543565193E12</v>
      </c>
      <c r="CS76" s="73">
        <v>41344.49930555555</v>
      </c>
      <c r="CT76" s="73">
        <v>40909.0</v>
      </c>
      <c r="CU76" s="73">
        <v>41274.0</v>
      </c>
      <c r="CV76" s="1">
        <v>12.0</v>
      </c>
      <c r="CW76" s="1" t="s">
        <v>337</v>
      </c>
      <c r="CY76" s="1">
        <v>0.0</v>
      </c>
      <c r="CZ76" s="1">
        <v>0.0</v>
      </c>
      <c r="DA76" s="1">
        <v>3.0</v>
      </c>
      <c r="DB76" s="1" t="b">
        <v>0</v>
      </c>
      <c r="DC76" s="1" t="b">
        <v>1</v>
      </c>
    </row>
    <row r="77" ht="12.75" customHeight="1">
      <c r="A77" s="1" t="s">
        <v>48</v>
      </c>
      <c r="B77" s="1">
        <v>2011.0</v>
      </c>
      <c r="C77" s="1">
        <v>5.0</v>
      </c>
      <c r="D77" s="4">
        <v>1.993147609774E12</v>
      </c>
      <c r="E77" s="4">
        <v>8.44080518479E11</v>
      </c>
      <c r="F77" s="1">
        <v>1.52177002021E12</v>
      </c>
      <c r="G77" s="1">
        <v>3.98039595738E11</v>
      </c>
      <c r="H77" s="1">
        <v>7.5689595738E10</v>
      </c>
      <c r="I77" s="1">
        <v>3.2235E11</v>
      </c>
      <c r="J77" s="1">
        <v>8.18678615541E11</v>
      </c>
      <c r="K77" s="1">
        <v>8.51007389441E11</v>
      </c>
      <c r="L77" s="1">
        <v>-3.23287739E10</v>
      </c>
      <c r="M77" s="1">
        <v>2.42967812775E11</v>
      </c>
      <c r="N77" s="1">
        <v>2.23122788238E11</v>
      </c>
      <c r="O77" s="1">
        <v>0.0</v>
      </c>
      <c r="P77" s="1">
        <v>0.0</v>
      </c>
      <c r="Q77" s="1">
        <v>0.0</v>
      </c>
      <c r="R77" s="1">
        <v>4.953693955E10</v>
      </c>
      <c r="S77" s="1">
        <v>-2.9691915013E10</v>
      </c>
      <c r="T77" s="1">
        <v>2.0362012712E10</v>
      </c>
      <c r="U77" s="1">
        <v>2.0362012712E10</v>
      </c>
      <c r="V77" s="1">
        <v>0.0</v>
      </c>
      <c r="W77" s="1">
        <v>4.1721983444E10</v>
      </c>
      <c r="X77" s="1">
        <v>7.612759579E9</v>
      </c>
      <c r="Y77" s="1">
        <v>1.31491975E8</v>
      </c>
      <c r="Z77" s="1">
        <v>0.0</v>
      </c>
      <c r="AA77" s="1">
        <v>0.0</v>
      </c>
      <c r="AB77" s="1">
        <v>1.009198034E9</v>
      </c>
      <c r="AC77" s="1">
        <v>3.2968533856E10</v>
      </c>
      <c r="AD77" s="1">
        <v>0.0</v>
      </c>
      <c r="AE77" s="1">
        <v>0.0</v>
      </c>
      <c r="AF77" s="1">
        <v>0.0</v>
      </c>
      <c r="AG77" s="1">
        <v>4.71377589564E11</v>
      </c>
      <c r="AH77" s="1">
        <v>2.76441124782E11</v>
      </c>
      <c r="AI77" s="1">
        <v>1.79005137294E11</v>
      </c>
      <c r="AJ77" s="1">
        <v>2.420057141E11</v>
      </c>
      <c r="AK77" s="1">
        <v>-6.3000576806E10</v>
      </c>
      <c r="AL77" s="1">
        <v>0.0</v>
      </c>
      <c r="AM77" s="1">
        <v>0.0</v>
      </c>
      <c r="AN77" s="1">
        <v>0.0</v>
      </c>
      <c r="AO77" s="1">
        <v>9.7435987488E10</v>
      </c>
      <c r="AP77" s="1">
        <v>9.8525234574E10</v>
      </c>
      <c r="AQ77" s="1">
        <v>-1.089247086E9</v>
      </c>
      <c r="AR77" s="1">
        <v>0.0</v>
      </c>
      <c r="AS77" s="1">
        <v>0.0</v>
      </c>
      <c r="AT77" s="1">
        <v>0.0</v>
      </c>
      <c r="AU77" s="1">
        <v>0.0</v>
      </c>
      <c r="AV77" s="1">
        <v>1.44623730381E11</v>
      </c>
      <c r="AW77" s="1">
        <v>0.0</v>
      </c>
      <c r="AX77" s="1">
        <v>2.729465E10</v>
      </c>
      <c r="AY77" s="1">
        <v>1.38212752181E11</v>
      </c>
      <c r="AZ77" s="1">
        <v>-2.08836718E10</v>
      </c>
      <c r="BA77" s="1">
        <v>7.50199605E9</v>
      </c>
      <c r="BB77" s="1">
        <v>7.59025037E8</v>
      </c>
      <c r="BC77" s="1">
        <v>0.0</v>
      </c>
      <c r="BD77" s="1">
        <v>6.742971013E9</v>
      </c>
      <c r="BE77" s="1">
        <v>0.0</v>
      </c>
      <c r="BF77" s="1">
        <v>1.993147609774E12</v>
      </c>
      <c r="BG77" s="1">
        <v>1.149067091295E12</v>
      </c>
      <c r="BH77" s="1">
        <v>1.7310708705E11</v>
      </c>
      <c r="BI77" s="1">
        <v>0.0</v>
      </c>
      <c r="BJ77" s="1">
        <v>5.6609464541E10</v>
      </c>
      <c r="BK77" s="1">
        <v>2.147682003E9</v>
      </c>
      <c r="BL77" s="1">
        <v>3.3514786847E10</v>
      </c>
      <c r="BM77" s="1">
        <v>4.490158271E10</v>
      </c>
      <c r="BN77" s="1">
        <v>0.0</v>
      </c>
      <c r="BO77" s="1">
        <v>2.6368465042E10</v>
      </c>
      <c r="BP77" s="1">
        <v>9.565105907E9</v>
      </c>
      <c r="BQ77" s="1">
        <v>0.0</v>
      </c>
      <c r="BR77" s="1">
        <v>0.0</v>
      </c>
      <c r="BS77" s="1">
        <v>0.0</v>
      </c>
      <c r="BT77" s="1">
        <v>2.683146023E9</v>
      </c>
      <c r="BU77" s="1">
        <v>8.052788E8</v>
      </c>
      <c r="BV77" s="1">
        <v>0.0</v>
      </c>
      <c r="BW77" s="1">
        <v>0.0</v>
      </c>
      <c r="BX77" s="1">
        <v>9.73276858222E11</v>
      </c>
      <c r="BY77" s="1">
        <v>7.0615695354E11</v>
      </c>
      <c r="BZ77" s="1">
        <v>0.0</v>
      </c>
      <c r="CA77" s="1">
        <v>1.49518810126E11</v>
      </c>
      <c r="CB77" s="1">
        <v>1.17601094556E11</v>
      </c>
      <c r="CC77" s="1">
        <v>0.0</v>
      </c>
      <c r="CD77" s="1">
        <v>0.0</v>
      </c>
      <c r="CE77" s="1">
        <v>8.44080518479E11</v>
      </c>
      <c r="CF77" s="1">
        <v>6.99543825E11</v>
      </c>
      <c r="CG77" s="1">
        <v>0.0</v>
      </c>
      <c r="CH77" s="1">
        <v>0.0</v>
      </c>
      <c r="CI77" s="1">
        <v>0.0</v>
      </c>
      <c r="CJ77" s="1">
        <v>1.0323494E9</v>
      </c>
      <c r="CK77" s="1">
        <v>2.4305296252E10</v>
      </c>
      <c r="CL77" s="1">
        <v>0.0</v>
      </c>
      <c r="CM77" s="1">
        <v>2.083260756E10</v>
      </c>
      <c r="CN77" s="1">
        <v>9.8366440267E10</v>
      </c>
      <c r="CO77" s="1">
        <v>0.0</v>
      </c>
      <c r="CP77" s="1">
        <v>0.0</v>
      </c>
      <c r="CQ77" s="1">
        <v>0.0</v>
      </c>
      <c r="CR77" s="1">
        <v>1.993147609774E12</v>
      </c>
      <c r="CS77" s="73">
        <v>40988.60277777778</v>
      </c>
      <c r="CT77" s="73">
        <v>40544.0</v>
      </c>
      <c r="CU77" s="73">
        <v>40908.0</v>
      </c>
      <c r="CV77" s="1">
        <v>12.0</v>
      </c>
      <c r="CW77" s="1" t="s">
        <v>310</v>
      </c>
      <c r="CY77" s="1">
        <v>0.0</v>
      </c>
      <c r="CZ77" s="1">
        <v>0.0</v>
      </c>
      <c r="DA77" s="1">
        <v>2.0</v>
      </c>
      <c r="DB77" s="1" t="b">
        <v>0</v>
      </c>
      <c r="DC77" s="1" t="b">
        <v>1</v>
      </c>
    </row>
    <row r="78" ht="12.75" customHeight="1">
      <c r="A78" s="1" t="s">
        <v>48</v>
      </c>
      <c r="B78" s="1">
        <v>2010.0</v>
      </c>
      <c r="C78" s="1">
        <v>5.0</v>
      </c>
      <c r="D78" s="4">
        <v>1.700122179461E12</v>
      </c>
      <c r="E78" s="4">
        <v>8.11066593303E11</v>
      </c>
      <c r="F78" s="1">
        <v>1.258338636102E12</v>
      </c>
      <c r="G78" s="1">
        <v>2.96579693061E11</v>
      </c>
      <c r="H78" s="1">
        <v>9.6236176945E10</v>
      </c>
      <c r="I78" s="1">
        <v>2.00343516116E11</v>
      </c>
      <c r="J78" s="1">
        <v>7.57839378548E11</v>
      </c>
      <c r="K78" s="1">
        <v>7.57839378548E11</v>
      </c>
      <c r="L78" s="1">
        <v>0.0</v>
      </c>
      <c r="M78" s="1">
        <v>1.53637118726E11</v>
      </c>
      <c r="N78" s="1">
        <v>1.13896326575E11</v>
      </c>
      <c r="O78" s="1">
        <v>8.24589157E8</v>
      </c>
      <c r="P78" s="1">
        <v>0.0</v>
      </c>
      <c r="Q78" s="1">
        <v>0.0</v>
      </c>
      <c r="R78" s="1">
        <v>4.7975443403E10</v>
      </c>
      <c r="S78" s="1">
        <v>-9.059240409E9</v>
      </c>
      <c r="T78" s="1">
        <v>1.830045625E10</v>
      </c>
      <c r="U78" s="1">
        <v>1.830045625E10</v>
      </c>
      <c r="V78" s="1">
        <v>0.0</v>
      </c>
      <c r="W78" s="1">
        <v>3.1981989517E10</v>
      </c>
      <c r="X78" s="1">
        <v>7.111172202E9</v>
      </c>
      <c r="Y78" s="1">
        <v>1.31491975E8</v>
      </c>
      <c r="Z78" s="1">
        <v>0.0</v>
      </c>
      <c r="AA78" s="1">
        <v>0.0</v>
      </c>
      <c r="AB78" s="1">
        <v>7.43588034E8</v>
      </c>
      <c r="AC78" s="1">
        <v>2.3995737306E10</v>
      </c>
      <c r="AD78" s="1">
        <v>0.0</v>
      </c>
      <c r="AE78" s="1">
        <v>0.0</v>
      </c>
      <c r="AF78" s="1">
        <v>0.0</v>
      </c>
      <c r="AG78" s="1">
        <v>4.41783543359E11</v>
      </c>
      <c r="AH78" s="1">
        <v>1.66844756751E11</v>
      </c>
      <c r="AI78" s="1">
        <v>8.7171297228E10</v>
      </c>
      <c r="AJ78" s="1">
        <v>1.3963852036E11</v>
      </c>
      <c r="AK78" s="1">
        <v>-5.2467223132E10</v>
      </c>
      <c r="AL78" s="1">
        <v>0.0</v>
      </c>
      <c r="AM78" s="1">
        <v>0.0</v>
      </c>
      <c r="AN78" s="1">
        <v>0.0</v>
      </c>
      <c r="AO78" s="1">
        <v>7.9673459523E10</v>
      </c>
      <c r="AP78" s="1">
        <v>8.0678483489E10</v>
      </c>
      <c r="AQ78" s="1">
        <v>-1.005023966E9</v>
      </c>
      <c r="AR78" s="1">
        <v>0.0</v>
      </c>
      <c r="AS78" s="1">
        <v>0.0</v>
      </c>
      <c r="AT78" s="1">
        <v>0.0</v>
      </c>
      <c r="AU78" s="1">
        <v>0.0</v>
      </c>
      <c r="AV78" s="1">
        <v>2.026429201E11</v>
      </c>
      <c r="AW78" s="1">
        <v>0.0</v>
      </c>
      <c r="AX78" s="1">
        <v>2.523165E10</v>
      </c>
      <c r="AY78" s="1">
        <v>2.038596376E11</v>
      </c>
      <c r="AZ78" s="1">
        <v>-2.64483675E10</v>
      </c>
      <c r="BA78" s="1">
        <v>9.371738413E9</v>
      </c>
      <c r="BB78" s="1">
        <v>2.482269225E9</v>
      </c>
      <c r="BC78" s="1">
        <v>0.0</v>
      </c>
      <c r="BD78" s="1">
        <v>6.889469188E9</v>
      </c>
      <c r="BE78" s="1">
        <v>0.0</v>
      </c>
      <c r="BF78" s="1">
        <v>1.700122179461E12</v>
      </c>
      <c r="BG78" s="1">
        <v>8.89055586158E11</v>
      </c>
      <c r="BH78" s="1">
        <v>1.02381949733E11</v>
      </c>
      <c r="BI78" s="1">
        <v>0.0</v>
      </c>
      <c r="BJ78" s="1">
        <v>6.474839159E9</v>
      </c>
      <c r="BK78" s="1">
        <v>4.231173427E9</v>
      </c>
      <c r="BL78" s="1">
        <v>2.4874565372E10</v>
      </c>
      <c r="BM78" s="1">
        <v>3.4053785158E10</v>
      </c>
      <c r="BN78" s="1">
        <v>0.0</v>
      </c>
      <c r="BO78" s="1">
        <v>2.740640989E10</v>
      </c>
      <c r="BP78" s="1">
        <v>5.341176727E9</v>
      </c>
      <c r="BQ78" s="1">
        <v>0.0</v>
      </c>
      <c r="BR78" s="1">
        <v>0.0</v>
      </c>
      <c r="BS78" s="1">
        <v>0.0</v>
      </c>
      <c r="BT78" s="1">
        <v>1.926406654E9</v>
      </c>
      <c r="BU78" s="1">
        <v>5.182788E8</v>
      </c>
      <c r="BV78" s="1">
        <v>0.0</v>
      </c>
      <c r="BW78" s="1">
        <v>0.0</v>
      </c>
      <c r="BX78" s="1">
        <v>7.84747229771E11</v>
      </c>
      <c r="BY78" s="1">
        <v>5.77972884879E11</v>
      </c>
      <c r="BZ78" s="1">
        <v>0.0</v>
      </c>
      <c r="CA78" s="1">
        <v>1.33504313876E11</v>
      </c>
      <c r="CB78" s="1">
        <v>7.3270031016E10</v>
      </c>
      <c r="CC78" s="1">
        <v>0.0</v>
      </c>
      <c r="CD78" s="1">
        <v>0.0</v>
      </c>
      <c r="CE78" s="1">
        <v>8.11066593303E11</v>
      </c>
      <c r="CF78" s="1">
        <v>7.1323913E11</v>
      </c>
      <c r="CG78" s="1">
        <v>0.0</v>
      </c>
      <c r="CH78" s="1">
        <v>0.0</v>
      </c>
      <c r="CI78" s="1">
        <v>0.0</v>
      </c>
      <c r="CJ78" s="1">
        <v>1.00661299E9</v>
      </c>
      <c r="CK78" s="1">
        <v>2.1146406789E10</v>
      </c>
      <c r="CL78" s="1">
        <v>0.0</v>
      </c>
      <c r="CM78" s="1">
        <v>1.565554373E10</v>
      </c>
      <c r="CN78" s="1">
        <v>6.0018899794E10</v>
      </c>
      <c r="CO78" s="1">
        <v>0.0</v>
      </c>
      <c r="CP78" s="1">
        <v>0.0</v>
      </c>
      <c r="CQ78" s="1">
        <v>0.0</v>
      </c>
      <c r="CR78" s="1">
        <v>1.700122179461E12</v>
      </c>
      <c r="CS78" s="73">
        <v>40736.59722222222</v>
      </c>
      <c r="CT78" s="73">
        <v>40179.0</v>
      </c>
      <c r="CU78" s="73">
        <v>40543.0</v>
      </c>
      <c r="CV78" s="1">
        <v>12.0</v>
      </c>
      <c r="CW78" s="1" t="s">
        <v>292</v>
      </c>
      <c r="CY78" s="1">
        <v>0.0</v>
      </c>
      <c r="CZ78" s="1">
        <v>0.0</v>
      </c>
      <c r="DA78" s="1">
        <v>3.0</v>
      </c>
      <c r="DB78" s="1" t="b">
        <v>0</v>
      </c>
      <c r="DC78" s="1" t="b">
        <v>1</v>
      </c>
    </row>
    <row r="79" ht="12.75" customHeight="1">
      <c r="A79" s="1" t="s">
        <v>48</v>
      </c>
      <c r="B79" s="1">
        <v>2009.0</v>
      </c>
      <c r="C79" s="1">
        <v>5.0</v>
      </c>
      <c r="D79" s="4">
        <v>1.234557096771E12</v>
      </c>
      <c r="E79" s="4">
        <v>4.14385545358E11</v>
      </c>
      <c r="F79" s="1">
        <v>8.30067986549E11</v>
      </c>
      <c r="G79" s="1">
        <v>2.04612867448E11</v>
      </c>
      <c r="H79" s="1">
        <v>7.8212867448E10</v>
      </c>
      <c r="I79" s="1">
        <v>1.264E11</v>
      </c>
      <c r="J79" s="1">
        <v>4.30399459104E11</v>
      </c>
      <c r="K79" s="1">
        <v>4.30399459104E11</v>
      </c>
      <c r="L79" s="1">
        <v>0.0</v>
      </c>
      <c r="M79" s="1">
        <v>1.42852791832E11</v>
      </c>
      <c r="N79" s="1">
        <v>1.18093833145E11</v>
      </c>
      <c r="O79" s="1">
        <v>6.70836419E8</v>
      </c>
      <c r="P79" s="1">
        <v>0.0</v>
      </c>
      <c r="Q79" s="1">
        <v>0.0</v>
      </c>
      <c r="R79" s="1">
        <v>2.891043189E10</v>
      </c>
      <c r="S79" s="1">
        <v>-4.822309622E9</v>
      </c>
      <c r="T79" s="1">
        <v>1.5403106022E10</v>
      </c>
      <c r="U79" s="1">
        <v>1.5403106022E10</v>
      </c>
      <c r="V79" s="1">
        <v>0.0</v>
      </c>
      <c r="W79" s="1">
        <v>3.6799762143E10</v>
      </c>
      <c r="X79" s="1">
        <v>9.909634757E9</v>
      </c>
      <c r="Y79" s="1">
        <v>1.34433779E8</v>
      </c>
      <c r="Z79" s="1">
        <v>0.0</v>
      </c>
      <c r="AA79" s="1">
        <v>0.0</v>
      </c>
      <c r="AB79" s="1">
        <v>6.60805034E8</v>
      </c>
      <c r="AC79" s="1">
        <v>2.6094888573E10</v>
      </c>
      <c r="AD79" s="1">
        <v>0.0</v>
      </c>
      <c r="AE79" s="1">
        <v>0.0</v>
      </c>
      <c r="AF79" s="1">
        <v>0.0</v>
      </c>
      <c r="AG79" s="1">
        <v>4.04489110222E11</v>
      </c>
      <c r="AH79" s="1">
        <v>1.33175118656E11</v>
      </c>
      <c r="AI79" s="1">
        <v>6.026512761E10</v>
      </c>
      <c r="AJ79" s="1">
        <v>1.03252201102E11</v>
      </c>
      <c r="AK79" s="1">
        <v>-4.2987073492E10</v>
      </c>
      <c r="AL79" s="1">
        <v>0.0</v>
      </c>
      <c r="AM79" s="1">
        <v>0.0</v>
      </c>
      <c r="AN79" s="1">
        <v>0.0</v>
      </c>
      <c r="AO79" s="1">
        <v>7.2909991046E10</v>
      </c>
      <c r="AP79" s="1">
        <v>7.3774510127E10</v>
      </c>
      <c r="AQ79" s="1">
        <v>-8.64519081E8</v>
      </c>
      <c r="AR79" s="1">
        <v>0.0</v>
      </c>
      <c r="AS79" s="1">
        <v>0.0</v>
      </c>
      <c r="AT79" s="1">
        <v>0.0</v>
      </c>
      <c r="AU79" s="1">
        <v>0.0</v>
      </c>
      <c r="AV79" s="1">
        <v>2.157635208E11</v>
      </c>
      <c r="AW79" s="1">
        <v>0.0</v>
      </c>
      <c r="AX79" s="1">
        <v>7.882065E10</v>
      </c>
      <c r="AY79" s="1">
        <v>1.592296496E11</v>
      </c>
      <c r="AZ79" s="1">
        <v>-2.22867788E10</v>
      </c>
      <c r="BA79" s="1">
        <v>9.422632058E9</v>
      </c>
      <c r="BB79" s="1">
        <v>2.586929583E9</v>
      </c>
      <c r="BC79" s="1">
        <v>0.0</v>
      </c>
      <c r="BD79" s="1">
        <v>6.835702475E9</v>
      </c>
      <c r="BE79" s="1">
        <v>0.0</v>
      </c>
      <c r="BF79" s="1">
        <v>1.234557096771E12</v>
      </c>
      <c r="BG79" s="1">
        <v>8.20171551413E11</v>
      </c>
      <c r="BH79" s="1">
        <v>1.34737410879E11</v>
      </c>
      <c r="BI79" s="1">
        <v>0.0</v>
      </c>
      <c r="BJ79" s="1">
        <v>2.1218735125E10</v>
      </c>
      <c r="BK79" s="1">
        <v>2.7971273E9</v>
      </c>
      <c r="BL79" s="1">
        <v>1.7037054441E10</v>
      </c>
      <c r="BM79" s="1">
        <v>2.2784938464E10</v>
      </c>
      <c r="BN79" s="1">
        <v>0.0</v>
      </c>
      <c r="BO79" s="1">
        <v>6.606120499E10</v>
      </c>
      <c r="BP79" s="1">
        <v>4.838350559E9</v>
      </c>
      <c r="BQ79" s="1">
        <v>0.0</v>
      </c>
      <c r="BR79" s="1">
        <v>0.0</v>
      </c>
      <c r="BS79" s="1">
        <v>0.0</v>
      </c>
      <c r="BT79" s="1">
        <v>1.385307462E9</v>
      </c>
      <c r="BU79" s="1">
        <v>3.52222513E8</v>
      </c>
      <c r="BV79" s="1">
        <v>0.0</v>
      </c>
      <c r="BW79" s="1">
        <v>0.0</v>
      </c>
      <c r="BX79" s="1">
        <v>6.84048833072E11</v>
      </c>
      <c r="BY79" s="1">
        <v>5.05784547665E11</v>
      </c>
      <c r="BZ79" s="1">
        <v>0.0</v>
      </c>
      <c r="CA79" s="1">
        <v>5.5369368963E10</v>
      </c>
      <c r="CB79" s="1">
        <v>1.22894916444E11</v>
      </c>
      <c r="CC79" s="1">
        <v>0.0</v>
      </c>
      <c r="CD79" s="1">
        <v>0.0</v>
      </c>
      <c r="CE79" s="1">
        <v>4.14385545358E11</v>
      </c>
      <c r="CF79" s="1">
        <v>3.3832212E11</v>
      </c>
      <c r="CG79" s="1">
        <v>0.0</v>
      </c>
      <c r="CH79" s="1">
        <v>0.0</v>
      </c>
      <c r="CI79" s="1">
        <v>0.0</v>
      </c>
      <c r="CJ79" s="1">
        <v>1.020285672E9</v>
      </c>
      <c r="CK79" s="1">
        <v>1.970957216E10</v>
      </c>
      <c r="CL79" s="1">
        <v>0.0</v>
      </c>
      <c r="CM79" s="1">
        <v>1.2496654267E10</v>
      </c>
      <c r="CN79" s="1">
        <v>4.2836913259E10</v>
      </c>
      <c r="CO79" s="1">
        <v>0.0</v>
      </c>
      <c r="CP79" s="1">
        <v>0.0</v>
      </c>
      <c r="CQ79" s="1">
        <v>0.0</v>
      </c>
      <c r="CR79" s="1">
        <v>1.234557096771E12</v>
      </c>
      <c r="CS79" s="73">
        <v>40736.60138888889</v>
      </c>
      <c r="CT79" s="73">
        <v>39814.0</v>
      </c>
      <c r="CU79" s="73">
        <v>40178.0</v>
      </c>
      <c r="CV79" s="1">
        <v>12.0</v>
      </c>
      <c r="CW79" s="1" t="s">
        <v>292</v>
      </c>
      <c r="CY79" s="1">
        <v>0.0</v>
      </c>
      <c r="DA79" s="1">
        <v>1.0</v>
      </c>
      <c r="DB79" s="1" t="b">
        <v>0</v>
      </c>
      <c r="DC79" s="1" t="b">
        <v>1</v>
      </c>
    </row>
    <row r="80" ht="12.75" customHeight="1">
      <c r="A80" s="1" t="s">
        <v>48</v>
      </c>
      <c r="B80" s="1">
        <v>2008.0</v>
      </c>
      <c r="C80" s="1">
        <v>5.0</v>
      </c>
      <c r="D80" s="4">
        <v>1.014885810321E12</v>
      </c>
      <c r="E80" s="4">
        <v>4.10387276524E11</v>
      </c>
      <c r="F80" s="1">
        <v>7.40722330963E11</v>
      </c>
      <c r="G80" s="1">
        <v>2.25136716617E11</v>
      </c>
      <c r="H80" s="1">
        <v>2.25136716617E11</v>
      </c>
      <c r="I80" s="1">
        <v>0.0</v>
      </c>
      <c r="J80" s="1">
        <v>3.54293534202E11</v>
      </c>
      <c r="K80" s="1">
        <v>3.54293534202E11</v>
      </c>
      <c r="L80" s="1">
        <v>0.0</v>
      </c>
      <c r="M80" s="1">
        <v>1.0747189924E11</v>
      </c>
      <c r="N80" s="1">
        <v>0.0</v>
      </c>
      <c r="O80" s="1">
        <v>0.0</v>
      </c>
      <c r="P80" s="1">
        <v>0.0</v>
      </c>
      <c r="Q80" s="1">
        <v>0.0</v>
      </c>
      <c r="R80" s="1">
        <v>1.0747189924E11</v>
      </c>
      <c r="S80" s="1">
        <v>0.0</v>
      </c>
      <c r="T80" s="1">
        <v>2.325584749E10</v>
      </c>
      <c r="U80" s="1">
        <v>2.325584749E10</v>
      </c>
      <c r="V80" s="1">
        <v>0.0</v>
      </c>
      <c r="W80" s="1">
        <v>3.0564333414E10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3.0564333414E10</v>
      </c>
      <c r="AD80" s="1">
        <v>0.0</v>
      </c>
      <c r="AE80" s="1">
        <v>0.0</v>
      </c>
      <c r="AF80" s="1">
        <v>0.0</v>
      </c>
      <c r="AG80" s="1">
        <v>2.74163479358E11</v>
      </c>
      <c r="AH80" s="1">
        <v>1.21245668603E11</v>
      </c>
      <c r="AI80" s="1">
        <v>1.21245668603E11</v>
      </c>
      <c r="AJ80" s="1">
        <v>1.21245668603E11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1.305151503E11</v>
      </c>
      <c r="AW80" s="1">
        <v>0.0</v>
      </c>
      <c r="AX80" s="1">
        <v>3.970949E10</v>
      </c>
      <c r="AY80" s="1">
        <v>1.186201506E11</v>
      </c>
      <c r="AZ80" s="1">
        <v>-2.78144903E10</v>
      </c>
      <c r="BA80" s="1">
        <v>1.0355487395E10</v>
      </c>
      <c r="BB80" s="1">
        <v>3.87087422E9</v>
      </c>
      <c r="BC80" s="1">
        <v>0.0</v>
      </c>
      <c r="BD80" s="1">
        <v>6.484613175E9</v>
      </c>
      <c r="BE80" s="1">
        <v>0.0</v>
      </c>
      <c r="BF80" s="1">
        <v>1.014885810321E12</v>
      </c>
      <c r="BG80" s="1">
        <v>6.00547523337E11</v>
      </c>
      <c r="BH80" s="1">
        <v>5.4354001551E10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5.4354001551E10</v>
      </c>
      <c r="BP80" s="1">
        <v>0.0</v>
      </c>
      <c r="BQ80" s="1">
        <v>0.0</v>
      </c>
      <c r="BR80" s="1">
        <v>0.0</v>
      </c>
      <c r="BS80" s="1">
        <v>0.0</v>
      </c>
      <c r="BT80" s="1">
        <v>1.088704053E9</v>
      </c>
      <c r="BU80" s="1">
        <v>0.0</v>
      </c>
      <c r="BV80" s="1">
        <v>0.0</v>
      </c>
      <c r="BW80" s="1">
        <v>0.0</v>
      </c>
      <c r="BX80" s="1">
        <v>5.45104817733E11</v>
      </c>
      <c r="BY80" s="1">
        <v>5.45104817733E11</v>
      </c>
      <c r="BZ80" s="1">
        <v>0.0</v>
      </c>
      <c r="CA80" s="1">
        <v>0.0</v>
      </c>
      <c r="CB80" s="1">
        <v>0.0</v>
      </c>
      <c r="CC80" s="1">
        <v>0.0</v>
      </c>
      <c r="CD80" s="1">
        <v>0.0</v>
      </c>
      <c r="CE80" s="1">
        <v>4.14338286984E11</v>
      </c>
      <c r="CF80" s="1">
        <v>4.10387276524E11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3.95101046E9</v>
      </c>
      <c r="CP80" s="1">
        <v>3.95101046E9</v>
      </c>
      <c r="CQ80" s="1">
        <v>0.0</v>
      </c>
      <c r="CR80" s="1">
        <v>1.014885810321E12</v>
      </c>
      <c r="CS80" s="73">
        <v>40736.60902777778</v>
      </c>
      <c r="CT80" s="73">
        <v>39448.0</v>
      </c>
      <c r="CU80" s="73">
        <v>39813.0</v>
      </c>
      <c r="CV80" s="1">
        <v>12.0</v>
      </c>
      <c r="CW80" s="1" t="s">
        <v>294</v>
      </c>
      <c r="CY80" s="1">
        <v>0.0</v>
      </c>
      <c r="DA80" s="1">
        <v>1.0</v>
      </c>
      <c r="DB80" s="1" t="b">
        <v>0</v>
      </c>
      <c r="DC80" s="1" t="b">
        <v>1</v>
      </c>
    </row>
    <row r="81" ht="12.75" customHeight="1">
      <c r="A81" s="1" t="s">
        <v>48</v>
      </c>
      <c r="B81" s="1">
        <v>2007.0</v>
      </c>
      <c r="C81" s="1">
        <v>5.0</v>
      </c>
      <c r="D81" s="4">
        <v>7.05119988962E11</v>
      </c>
      <c r="E81" s="4">
        <v>1.94651969427E11</v>
      </c>
      <c r="F81" s="1">
        <v>4.51679244343E11</v>
      </c>
      <c r="G81" s="1">
        <v>1.29311627357E11</v>
      </c>
      <c r="H81" s="1">
        <v>1.29311627357E11</v>
      </c>
      <c r="I81" s="1">
        <v>0.0</v>
      </c>
      <c r="J81" s="1">
        <v>1.92434246598E11</v>
      </c>
      <c r="K81" s="1">
        <v>1.92434246598E11</v>
      </c>
      <c r="L81" s="1">
        <v>0.0</v>
      </c>
      <c r="M81" s="1">
        <v>7.8393260593E10</v>
      </c>
      <c r="N81" s="1">
        <v>0.0</v>
      </c>
      <c r="O81" s="1">
        <v>0.0</v>
      </c>
      <c r="P81" s="1">
        <v>0.0</v>
      </c>
      <c r="Q81" s="1">
        <v>0.0</v>
      </c>
      <c r="R81" s="1">
        <v>7.8393260593E10</v>
      </c>
      <c r="S81" s="1">
        <v>0.0</v>
      </c>
      <c r="T81" s="1">
        <v>3.1112105676E10</v>
      </c>
      <c r="U81" s="1">
        <v>3.1112105676E10</v>
      </c>
      <c r="V81" s="1">
        <v>0.0</v>
      </c>
      <c r="W81" s="1">
        <v>2.0428004119E10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2.0428004119E10</v>
      </c>
      <c r="AD81" s="1">
        <v>0.0</v>
      </c>
      <c r="AE81" s="1">
        <v>0.0</v>
      </c>
      <c r="AF81" s="1">
        <v>0.0</v>
      </c>
      <c r="AG81" s="1">
        <v>2.53440744619E11</v>
      </c>
      <c r="AH81" s="1">
        <v>1.25244508144E11</v>
      </c>
      <c r="AI81" s="1">
        <v>4.3918975604E10</v>
      </c>
      <c r="AJ81" s="1">
        <v>4.3918975604E10</v>
      </c>
      <c r="AK81" s="1">
        <v>0.0</v>
      </c>
      <c r="AL81" s="1">
        <v>0.0</v>
      </c>
      <c r="AM81" s="1">
        <v>0.0</v>
      </c>
      <c r="AN81" s="1">
        <v>0.0</v>
      </c>
      <c r="AO81" s="1">
        <v>6.6875582296E10</v>
      </c>
      <c r="AP81" s="1">
        <v>6.6875582296E10</v>
      </c>
      <c r="AQ81" s="1">
        <v>0.0</v>
      </c>
      <c r="AR81" s="1">
        <v>1.4449950244E10</v>
      </c>
      <c r="AS81" s="1">
        <v>0.0</v>
      </c>
      <c r="AT81" s="1">
        <v>0.0</v>
      </c>
      <c r="AU81" s="1">
        <v>0.0</v>
      </c>
      <c r="AV81" s="1">
        <v>1.28196236475E11</v>
      </c>
      <c r="AW81" s="1">
        <v>0.0</v>
      </c>
      <c r="AX81" s="1">
        <v>3.990749E10</v>
      </c>
      <c r="AY81" s="1">
        <v>8.8288746475E10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7.05119988962E11</v>
      </c>
      <c r="BG81" s="1">
        <v>5.06354529725E11</v>
      </c>
      <c r="BH81" s="1">
        <v>5.5067760231E10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5.5067760231E10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4.51286769494E11</v>
      </c>
      <c r="BY81" s="1">
        <v>4.51286769494E11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1.98765459237E11</v>
      </c>
      <c r="CF81" s="1">
        <v>1.4065662E11</v>
      </c>
      <c r="CG81" s="1">
        <v>0.0</v>
      </c>
      <c r="CH81" s="1">
        <v>0.0</v>
      </c>
      <c r="CI81" s="1">
        <v>0.0</v>
      </c>
      <c r="CJ81" s="1">
        <v>0.0</v>
      </c>
      <c r="CK81" s="1">
        <v>1.3926559034E10</v>
      </c>
      <c r="CL81" s="1">
        <v>0.0</v>
      </c>
      <c r="CM81" s="1">
        <v>8.029770973E9</v>
      </c>
      <c r="CN81" s="1">
        <v>3.203901942E10</v>
      </c>
      <c r="CO81" s="1">
        <v>4.11348981E9</v>
      </c>
      <c r="CP81" s="1">
        <v>4.11348981E9</v>
      </c>
      <c r="CQ81" s="1">
        <v>0.0</v>
      </c>
      <c r="CR81" s="1">
        <v>7.05119988962E11</v>
      </c>
      <c r="CS81" s="73">
        <v>40736.66180555556</v>
      </c>
      <c r="CT81" s="73">
        <v>39083.0</v>
      </c>
      <c r="CU81" s="73">
        <v>39447.0</v>
      </c>
      <c r="CV81" s="1">
        <v>12.0</v>
      </c>
      <c r="CW81" s="1" t="s">
        <v>589</v>
      </c>
      <c r="CY81" s="1">
        <v>0.0</v>
      </c>
      <c r="DA81" s="1">
        <v>1.0</v>
      </c>
      <c r="DB81" s="1" t="b">
        <v>0</v>
      </c>
      <c r="DC81" s="1" t="b">
        <v>0</v>
      </c>
    </row>
    <row r="82" ht="12.75" customHeight="1">
      <c r="A82" s="1" t="s">
        <v>48</v>
      </c>
      <c r="B82" s="1">
        <v>2006.0</v>
      </c>
      <c r="C82" s="1">
        <v>5.0</v>
      </c>
      <c r="D82" s="4">
        <v>5.81014290477E11</v>
      </c>
      <c r="E82" s="4">
        <v>1.80024576063E11</v>
      </c>
      <c r="F82" s="1">
        <v>3.66177151631E11</v>
      </c>
      <c r="G82" s="1">
        <v>3.8559914462E10</v>
      </c>
      <c r="H82" s="1">
        <v>3.8559914462E10</v>
      </c>
      <c r="I82" s="1">
        <v>0.0</v>
      </c>
      <c r="J82" s="1">
        <v>2.47338983622E11</v>
      </c>
      <c r="K82" s="1">
        <v>2.47338983622E11</v>
      </c>
      <c r="L82" s="1">
        <v>0.0</v>
      </c>
      <c r="M82" s="1">
        <v>6.2811669239E10</v>
      </c>
      <c r="N82" s="1">
        <v>0.0</v>
      </c>
      <c r="O82" s="1">
        <v>0.0</v>
      </c>
      <c r="P82" s="1">
        <v>0.0</v>
      </c>
      <c r="Q82" s="1">
        <v>0.0</v>
      </c>
      <c r="R82" s="1">
        <v>6.2811669239E10</v>
      </c>
      <c r="S82" s="1">
        <v>0.0</v>
      </c>
      <c r="T82" s="1">
        <v>1.547318912E9</v>
      </c>
      <c r="U82" s="1">
        <v>1.547318912E9</v>
      </c>
      <c r="V82" s="1">
        <v>0.0</v>
      </c>
      <c r="W82" s="1">
        <v>1.5919265396E10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1.5919265396E10</v>
      </c>
      <c r="AD82" s="1">
        <v>0.0</v>
      </c>
      <c r="AE82" s="1">
        <v>0.0</v>
      </c>
      <c r="AF82" s="1">
        <v>0.0</v>
      </c>
      <c r="AG82" s="1">
        <v>2.14837138846E11</v>
      </c>
      <c r="AH82" s="1">
        <v>1.17876427836E11</v>
      </c>
      <c r="AI82" s="1">
        <v>4.0396516035E10</v>
      </c>
      <c r="AJ82" s="1">
        <v>4.0396516035E10</v>
      </c>
      <c r="AK82" s="1">
        <v>0.0</v>
      </c>
      <c r="AL82" s="1">
        <v>0.0</v>
      </c>
      <c r="AM82" s="1">
        <v>0.0</v>
      </c>
      <c r="AN82" s="1">
        <v>0.0</v>
      </c>
      <c r="AO82" s="1">
        <v>6.6885357464E10</v>
      </c>
      <c r="AP82" s="1">
        <v>6.6885357464E10</v>
      </c>
      <c r="AQ82" s="1">
        <v>0.0</v>
      </c>
      <c r="AR82" s="1">
        <v>1.0594554337E10</v>
      </c>
      <c r="AS82" s="1">
        <v>0.0</v>
      </c>
      <c r="AT82" s="1">
        <v>0.0</v>
      </c>
      <c r="AU82" s="1">
        <v>0.0</v>
      </c>
      <c r="AV82" s="1">
        <v>9.696071101E10</v>
      </c>
      <c r="AW82" s="1">
        <v>0.0</v>
      </c>
      <c r="AX82" s="1">
        <v>3.990749E10</v>
      </c>
      <c r="AY82" s="1">
        <v>5.705322101E10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5.81014290477E11</v>
      </c>
      <c r="BG82" s="1">
        <v>3.94479426425E11</v>
      </c>
      <c r="BH82" s="1">
        <v>4.1040459632E10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4.1040459632E10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3.53438966793E11</v>
      </c>
      <c r="BY82" s="1">
        <v>3.53438966793E11</v>
      </c>
      <c r="BZ82" s="1">
        <v>0.0</v>
      </c>
      <c r="CA82" s="1">
        <v>0.0</v>
      </c>
      <c r="CB82" s="1">
        <v>0.0</v>
      </c>
      <c r="CC82" s="1">
        <v>0.0</v>
      </c>
      <c r="CD82" s="1">
        <v>0.0</v>
      </c>
      <c r="CE82" s="1">
        <v>1.86534864052E11</v>
      </c>
      <c r="CF82" s="1">
        <v>1.4065662E11</v>
      </c>
      <c r="CG82" s="1">
        <v>0.0</v>
      </c>
      <c r="CH82" s="1">
        <v>0.0</v>
      </c>
      <c r="CI82" s="1">
        <v>0.0</v>
      </c>
      <c r="CJ82" s="1">
        <v>0.0</v>
      </c>
      <c r="CK82" s="1">
        <v>1.167303948E10</v>
      </c>
      <c r="CL82" s="1">
        <v>0.0</v>
      </c>
      <c r="CM82" s="1">
        <v>6.286480847E9</v>
      </c>
      <c r="CN82" s="1">
        <v>2.1408435736E10</v>
      </c>
      <c r="CO82" s="1">
        <v>6.510287989E9</v>
      </c>
      <c r="CP82" s="1">
        <v>6.510287989E9</v>
      </c>
      <c r="CQ82" s="1">
        <v>0.0</v>
      </c>
      <c r="CR82" s="1">
        <v>5.81014290477E11</v>
      </c>
      <c r="CS82" s="73">
        <v>40736.665972222225</v>
      </c>
      <c r="CT82" s="73">
        <v>38718.0</v>
      </c>
      <c r="CU82" s="73">
        <v>39082.0</v>
      </c>
      <c r="CV82" s="1">
        <v>12.0</v>
      </c>
      <c r="CW82" s="1" t="s">
        <v>589</v>
      </c>
      <c r="CY82" s="1">
        <v>0.0</v>
      </c>
      <c r="DA82" s="1">
        <v>1.0</v>
      </c>
      <c r="DB82" s="1" t="b">
        <v>0</v>
      </c>
      <c r="DC82" s="1" t="b">
        <v>0</v>
      </c>
    </row>
    <row r="83" ht="12.75" customHeight="1">
      <c r="A83" s="1" t="s">
        <v>50</v>
      </c>
      <c r="B83" s="1">
        <v>2017.0</v>
      </c>
      <c r="C83" s="1">
        <v>5.0</v>
      </c>
      <c r="D83" s="4">
        <v>5.398982870331E12</v>
      </c>
      <c r="E83" s="4">
        <v>1.901149590219E12</v>
      </c>
      <c r="F83" s="1">
        <v>4.355044867692E12</v>
      </c>
      <c r="G83" s="1">
        <v>1.08166401355E11</v>
      </c>
      <c r="H83" s="1">
        <v>1.03841401355E11</v>
      </c>
      <c r="I83" s="1">
        <v>4.325E9</v>
      </c>
      <c r="J83" s="1">
        <v>2.471836460879E12</v>
      </c>
      <c r="K83" s="1">
        <v>2.87384199971E11</v>
      </c>
      <c r="L83" s="1">
        <v>-5.688220092E9</v>
      </c>
      <c r="M83" s="1">
        <v>7.60004899423E11</v>
      </c>
      <c r="N83" s="1">
        <v>4.57924172439E11</v>
      </c>
      <c r="O83" s="1">
        <v>1.45159083299E11</v>
      </c>
      <c r="P83" s="1">
        <v>0.0</v>
      </c>
      <c r="Q83" s="1">
        <v>0.0</v>
      </c>
      <c r="R83" s="1">
        <v>2.22422365263E11</v>
      </c>
      <c r="S83" s="1">
        <v>-6.5500721578E10</v>
      </c>
      <c r="T83" s="1">
        <v>9.346424435E9</v>
      </c>
      <c r="U83" s="1">
        <v>9.346424435E9</v>
      </c>
      <c r="V83" s="1">
        <v>0.0</v>
      </c>
      <c r="W83" s="1">
        <v>1.84574577135E11</v>
      </c>
      <c r="X83" s="1">
        <v>1.76674027242E11</v>
      </c>
      <c r="Y83" s="1">
        <v>0.0</v>
      </c>
      <c r="Z83" s="1">
        <v>6.166850082E9</v>
      </c>
      <c r="AA83" s="1">
        <v>1.733699811E9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1.043938002639E12</v>
      </c>
      <c r="AH83" s="1">
        <v>8.4919980334E10</v>
      </c>
      <c r="AI83" s="1">
        <v>7.5058333415E10</v>
      </c>
      <c r="AJ83" s="1">
        <v>1.63289641505E11</v>
      </c>
      <c r="AK83" s="1">
        <v>-8.823130809E10</v>
      </c>
      <c r="AL83" s="1">
        <v>0.0</v>
      </c>
      <c r="AM83" s="1">
        <v>0.0</v>
      </c>
      <c r="AN83" s="1">
        <v>0.0</v>
      </c>
      <c r="AO83" s="1">
        <v>9.861646919E9</v>
      </c>
      <c r="AP83" s="1">
        <v>1.5741792486E10</v>
      </c>
      <c r="AQ83" s="1">
        <v>-5.880145567E9</v>
      </c>
      <c r="AR83" s="1">
        <v>0.0</v>
      </c>
      <c r="AS83" s="1">
        <v>1.15891902279E11</v>
      </c>
      <c r="AT83" s="1">
        <v>1.21055366654E11</v>
      </c>
      <c r="AU83" s="1">
        <v>-5.163464375E9</v>
      </c>
      <c r="AV83" s="1">
        <v>7.76172899424E11</v>
      </c>
      <c r="AW83" s="1">
        <v>0.0</v>
      </c>
      <c r="AX83" s="1">
        <v>1.28546442525E11</v>
      </c>
      <c r="AY83" s="1">
        <v>2.4542979328E11</v>
      </c>
      <c r="AZ83" s="1">
        <v>-7.287350619E10</v>
      </c>
      <c r="BA83" s="1">
        <v>3.0384412221E10</v>
      </c>
      <c r="BB83" s="1">
        <v>2.8350995769E10</v>
      </c>
      <c r="BC83" s="1">
        <v>0.0</v>
      </c>
      <c r="BD83" s="1">
        <v>0.0</v>
      </c>
      <c r="BE83" s="1">
        <v>0.0</v>
      </c>
      <c r="BF83" s="1">
        <v>5.398982870331E12</v>
      </c>
      <c r="BG83" s="1">
        <v>3.497833280112E12</v>
      </c>
      <c r="BH83" s="1">
        <v>3.489490963504E12</v>
      </c>
      <c r="BI83" s="1">
        <v>1.97777181284E11</v>
      </c>
      <c r="BJ83" s="1">
        <v>3.73657837794E11</v>
      </c>
      <c r="BK83" s="1">
        <v>7.116109079E9</v>
      </c>
      <c r="BL83" s="1">
        <v>3.2039305278E10</v>
      </c>
      <c r="BM83" s="1">
        <v>4.7815610237E10</v>
      </c>
      <c r="BN83" s="1">
        <v>5.80399234E8</v>
      </c>
      <c r="BO83" s="1">
        <v>8.6924008371E10</v>
      </c>
      <c r="BP83" s="1">
        <v>1.37968001E8</v>
      </c>
      <c r="BQ83" s="1">
        <v>0.0</v>
      </c>
      <c r="BR83" s="1">
        <v>0.0</v>
      </c>
      <c r="BS83" s="1">
        <v>0.0</v>
      </c>
      <c r="BT83" s="1">
        <v>8.342316608E9</v>
      </c>
      <c r="BU83" s="1">
        <v>0.0</v>
      </c>
      <c r="BV83" s="1">
        <v>4.83691069E8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1.901149590219E12</v>
      </c>
      <c r="CF83" s="1">
        <v>8.0395709E11</v>
      </c>
      <c r="CG83" s="1">
        <v>8.27943052804E11</v>
      </c>
      <c r="CH83" s="1">
        <v>0.0</v>
      </c>
      <c r="CI83" s="1">
        <v>0.0</v>
      </c>
      <c r="CJ83" s="1">
        <v>0.0</v>
      </c>
      <c r="CK83" s="1">
        <v>2.1059046903E10</v>
      </c>
      <c r="CL83" s="1">
        <v>0.0</v>
      </c>
      <c r="CM83" s="1">
        <v>4.8967380576E10</v>
      </c>
      <c r="CN83" s="1">
        <v>1.98191072708E11</v>
      </c>
      <c r="CO83" s="1">
        <v>0.0</v>
      </c>
      <c r="CP83" s="1">
        <v>0.0</v>
      </c>
      <c r="CQ83" s="1">
        <v>0.0</v>
      </c>
      <c r="CR83" s="1">
        <v>5.398982870331E12</v>
      </c>
      <c r="CS83" s="73">
        <v>43180.6125</v>
      </c>
      <c r="CT83" s="73">
        <v>42736.0</v>
      </c>
      <c r="CU83" s="73">
        <v>43100.0</v>
      </c>
      <c r="CV83" s="1">
        <v>12.0</v>
      </c>
      <c r="CW83" s="1" t="s">
        <v>590</v>
      </c>
      <c r="CY83" s="1">
        <v>0.0</v>
      </c>
      <c r="DB83" s="1" t="b">
        <v>0</v>
      </c>
      <c r="DC83" s="1" t="b">
        <v>1</v>
      </c>
    </row>
    <row r="84" ht="12.75" customHeight="1">
      <c r="A84" s="1" t="s">
        <v>50</v>
      </c>
      <c r="B84" s="1">
        <v>2016.0</v>
      </c>
      <c r="C84" s="1">
        <v>5.0</v>
      </c>
      <c r="D84" s="4">
        <v>4.94118578101E12</v>
      </c>
      <c r="E84" s="4">
        <v>1.849257186334E12</v>
      </c>
      <c r="F84" s="1">
        <v>3.473370523435E12</v>
      </c>
      <c r="G84" s="1">
        <v>7.7133874904E10</v>
      </c>
      <c r="H84" s="1">
        <v>7.6018874904E10</v>
      </c>
      <c r="I84" s="1">
        <v>1.115E9</v>
      </c>
      <c r="J84" s="1">
        <v>1.982137660115E12</v>
      </c>
      <c r="K84" s="1">
        <v>1.44941150633E11</v>
      </c>
      <c r="L84" s="1">
        <v>-2.63490518E8</v>
      </c>
      <c r="M84" s="1">
        <v>6.94291737291E11</v>
      </c>
      <c r="N84" s="1">
        <v>4.3806132769E11</v>
      </c>
      <c r="O84" s="1">
        <v>1.29056236255E11</v>
      </c>
      <c r="P84" s="1">
        <v>0.0</v>
      </c>
      <c r="Q84" s="1">
        <v>0.0</v>
      </c>
      <c r="R84" s="1">
        <v>1.87801513376E11</v>
      </c>
      <c r="S84" s="1">
        <v>-6.062734003E10</v>
      </c>
      <c r="T84" s="1">
        <v>1.1323211198E10</v>
      </c>
      <c r="U84" s="1">
        <v>1.1323211198E10</v>
      </c>
      <c r="V84" s="1">
        <v>0.0</v>
      </c>
      <c r="W84" s="1">
        <v>1.59743468236E11</v>
      </c>
      <c r="X84" s="1">
        <v>1.52346715012E11</v>
      </c>
      <c r="Y84" s="1">
        <v>0.0</v>
      </c>
      <c r="Z84" s="1">
        <v>5.966250049E9</v>
      </c>
      <c r="AA84" s="1">
        <v>1.430503175E9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1.467815257575E12</v>
      </c>
      <c r="AH84" s="1">
        <v>7.5935069042E10</v>
      </c>
      <c r="AI84" s="1">
        <v>6.9604129609E10</v>
      </c>
      <c r="AJ84" s="1">
        <v>1.44672197526E11</v>
      </c>
      <c r="AK84" s="1">
        <v>-7.5068067917E10</v>
      </c>
      <c r="AL84" s="1">
        <v>0.0</v>
      </c>
      <c r="AM84" s="1">
        <v>0.0</v>
      </c>
      <c r="AN84" s="1">
        <v>0.0</v>
      </c>
      <c r="AO84" s="1">
        <v>6.330939433E9</v>
      </c>
      <c r="AP84" s="1">
        <v>1.1115535367E10</v>
      </c>
      <c r="AQ84" s="1">
        <v>-4.784595934E9</v>
      </c>
      <c r="AR84" s="1">
        <v>0.0</v>
      </c>
      <c r="AS84" s="1">
        <v>1.10514416982E11</v>
      </c>
      <c r="AT84" s="1">
        <v>1.12838923737E11</v>
      </c>
      <c r="AU84" s="1">
        <v>-2.324506755E9</v>
      </c>
      <c r="AV84" s="1">
        <v>1.186848536029E12</v>
      </c>
      <c r="AW84" s="1">
        <v>0.0</v>
      </c>
      <c r="AX84" s="1">
        <v>1.26497109065E11</v>
      </c>
      <c r="AY84" s="1">
        <v>2.354585664E11</v>
      </c>
      <c r="AZ84" s="1">
        <v>-2.8386511018E10</v>
      </c>
      <c r="BA84" s="1">
        <v>2.4603629649E10</v>
      </c>
      <c r="BB84" s="1">
        <v>2.2216392596E10</v>
      </c>
      <c r="BC84" s="1">
        <v>5.6248601E7</v>
      </c>
      <c r="BD84" s="1">
        <v>0.0</v>
      </c>
      <c r="BE84" s="1">
        <v>0.0</v>
      </c>
      <c r="BF84" s="1">
        <v>4.94118578101E12</v>
      </c>
      <c r="BG84" s="1">
        <v>3.091928594676E12</v>
      </c>
      <c r="BH84" s="1">
        <v>3.08740866773E12</v>
      </c>
      <c r="BI84" s="1">
        <v>7.1702889871E10</v>
      </c>
      <c r="BJ84" s="1">
        <v>2.40710876338E11</v>
      </c>
      <c r="BK84" s="1">
        <v>2.5806459846E10</v>
      </c>
      <c r="BL84" s="1">
        <v>2.6069416789E10</v>
      </c>
      <c r="BM84" s="1">
        <v>5.3535799515E10</v>
      </c>
      <c r="BN84" s="1">
        <v>3.01382436E8</v>
      </c>
      <c r="BO84" s="1">
        <v>7.053177625E10</v>
      </c>
      <c r="BP84" s="1">
        <v>1.31574365E8</v>
      </c>
      <c r="BQ84" s="1">
        <v>0.0</v>
      </c>
      <c r="BR84" s="1">
        <v>0.0</v>
      </c>
      <c r="BS84" s="1">
        <v>0.0</v>
      </c>
      <c r="BT84" s="1">
        <v>4.519926946E9</v>
      </c>
      <c r="BU84" s="1">
        <v>0.0</v>
      </c>
      <c r="BV84" s="1">
        <v>4.83691069E8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0.0</v>
      </c>
      <c r="CD84" s="1">
        <v>0.0</v>
      </c>
      <c r="CE84" s="1">
        <v>1.849257186334E12</v>
      </c>
      <c r="CF84" s="1">
        <v>8.0395709E11</v>
      </c>
      <c r="CG84" s="1">
        <v>8.27943052804E11</v>
      </c>
      <c r="CH84" s="1">
        <v>0.0</v>
      </c>
      <c r="CI84" s="1">
        <v>0.0</v>
      </c>
      <c r="CJ84" s="1">
        <v>0.0</v>
      </c>
      <c r="CK84" s="1">
        <v>1.9773444835E10</v>
      </c>
      <c r="CL84" s="1">
        <v>0.0</v>
      </c>
      <c r="CM84" s="1">
        <v>4.1540743782E10</v>
      </c>
      <c r="CN84" s="1">
        <v>1.54994146755E11</v>
      </c>
      <c r="CO84" s="1">
        <v>0.0</v>
      </c>
      <c r="CP84" s="1">
        <v>0.0</v>
      </c>
      <c r="CQ84" s="1">
        <v>0.0</v>
      </c>
      <c r="CR84" s="1">
        <v>4.94118578101E12</v>
      </c>
      <c r="CS84" s="73">
        <v>42821.461805555555</v>
      </c>
      <c r="CT84" s="73">
        <v>42370.0</v>
      </c>
      <c r="CU84" s="73">
        <v>42735.0</v>
      </c>
      <c r="CV84" s="1">
        <v>12.0</v>
      </c>
      <c r="CW84" s="1" t="s">
        <v>591</v>
      </c>
      <c r="CY84" s="1">
        <v>0.0</v>
      </c>
      <c r="DB84" s="1" t="b">
        <v>0</v>
      </c>
      <c r="DC84" s="1" t="b">
        <v>1</v>
      </c>
    </row>
    <row r="85" ht="12.75" customHeight="1">
      <c r="A85" s="1" t="s">
        <v>50</v>
      </c>
      <c r="B85" s="1">
        <v>2015.0</v>
      </c>
      <c r="C85" s="1">
        <v>5.0</v>
      </c>
      <c r="D85" s="4">
        <v>4.287962692579E12</v>
      </c>
      <c r="E85" s="4">
        <v>1.843380843191E12</v>
      </c>
      <c r="F85" s="1">
        <v>3.560223091177E12</v>
      </c>
      <c r="G85" s="1">
        <v>3.08443852767E11</v>
      </c>
      <c r="H85" s="1">
        <v>5.1293852767E10</v>
      </c>
      <c r="I85" s="1">
        <v>2.5715E11</v>
      </c>
      <c r="J85" s="1">
        <v>2.002798490107E12</v>
      </c>
      <c r="K85" s="1">
        <v>1.20222672796E11</v>
      </c>
      <c r="L85" s="1">
        <v>-1.74182689E8</v>
      </c>
      <c r="M85" s="1">
        <v>6.01071122261E11</v>
      </c>
      <c r="N85" s="1">
        <v>3.97523200932E11</v>
      </c>
      <c r="O85" s="1">
        <v>9.5427825767E10</v>
      </c>
      <c r="P85" s="1">
        <v>0.0</v>
      </c>
      <c r="Q85" s="1">
        <v>0.0</v>
      </c>
      <c r="R85" s="1">
        <v>1.78531336165E11</v>
      </c>
      <c r="S85" s="1">
        <v>-7.0411240603E10</v>
      </c>
      <c r="T85" s="1">
        <v>9.619317749E9</v>
      </c>
      <c r="U85" s="1">
        <v>9.695759296E9</v>
      </c>
      <c r="V85" s="1">
        <v>-7.6441547E7</v>
      </c>
      <c r="W85" s="1">
        <v>1.25000603189E11</v>
      </c>
      <c r="X85" s="1">
        <v>1.2334531604E11</v>
      </c>
      <c r="Y85" s="1">
        <v>0.0</v>
      </c>
      <c r="Z85" s="1">
        <v>5.80635286E8</v>
      </c>
      <c r="AA85" s="1">
        <v>1.074651863E9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7.27739601402E11</v>
      </c>
      <c r="AH85" s="1">
        <v>6.0214912967E10</v>
      </c>
      <c r="AI85" s="1">
        <v>5.7017008674E10</v>
      </c>
      <c r="AJ85" s="1">
        <v>1.20770404758E11</v>
      </c>
      <c r="AK85" s="1">
        <v>-6.3753396084E10</v>
      </c>
      <c r="AL85" s="1">
        <v>0.0</v>
      </c>
      <c r="AM85" s="1">
        <v>0.0</v>
      </c>
      <c r="AN85" s="1">
        <v>0.0</v>
      </c>
      <c r="AO85" s="1">
        <v>3.197904293E9</v>
      </c>
      <c r="AP85" s="1">
        <v>7.376063011E9</v>
      </c>
      <c r="AQ85" s="1">
        <v>-4.178158718E9</v>
      </c>
      <c r="AR85" s="1">
        <v>0.0</v>
      </c>
      <c r="AS85" s="1">
        <v>9.0333667176E10</v>
      </c>
      <c r="AT85" s="1">
        <v>9.0970255582E10</v>
      </c>
      <c r="AU85" s="1">
        <v>-6.36588406E8</v>
      </c>
      <c r="AV85" s="1">
        <v>5.16588413826E11</v>
      </c>
      <c r="AW85" s="1">
        <v>0.0</v>
      </c>
      <c r="AX85" s="1">
        <v>1.24501638493E11</v>
      </c>
      <c r="AY85" s="1">
        <v>1.74395785028E11</v>
      </c>
      <c r="AZ85" s="1">
        <v>-4.2229009695E10</v>
      </c>
      <c r="BA85" s="1">
        <v>1.6897228255E10</v>
      </c>
      <c r="BB85" s="1">
        <v>1.4226398286E10</v>
      </c>
      <c r="BC85" s="1">
        <v>4.2268586E7</v>
      </c>
      <c r="BD85" s="1">
        <v>0.0</v>
      </c>
      <c r="BE85" s="1">
        <v>0.0</v>
      </c>
      <c r="BF85" s="1">
        <v>4.287962692579E12</v>
      </c>
      <c r="BG85" s="1">
        <v>2.444581849388E12</v>
      </c>
      <c r="BH85" s="1">
        <v>2.441827672431E12</v>
      </c>
      <c r="BI85" s="1">
        <v>2.0298E9</v>
      </c>
      <c r="BJ85" s="1">
        <v>1.57668805826E11</v>
      </c>
      <c r="BK85" s="1">
        <v>3.7374118199E10</v>
      </c>
      <c r="BL85" s="1">
        <v>2.2490552994E10</v>
      </c>
      <c r="BM85" s="1">
        <v>5.6573774788E10</v>
      </c>
      <c r="BN85" s="1">
        <v>6.92255517E8</v>
      </c>
      <c r="BO85" s="1">
        <v>6.2900664294E10</v>
      </c>
      <c r="BP85" s="1">
        <v>2.4539637E7</v>
      </c>
      <c r="BQ85" s="1">
        <v>0.0</v>
      </c>
      <c r="BR85" s="1">
        <v>0.0</v>
      </c>
      <c r="BS85" s="1">
        <v>0.0</v>
      </c>
      <c r="BT85" s="1">
        <v>2.754176957E9</v>
      </c>
      <c r="BU85" s="1">
        <v>0.0</v>
      </c>
      <c r="BV85" s="1">
        <v>7.45253821E8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0.0</v>
      </c>
      <c r="CD85" s="1">
        <v>0.0</v>
      </c>
      <c r="CE85" s="1">
        <v>1.843380843191E12</v>
      </c>
      <c r="CF85" s="1">
        <v>8.0395709E11</v>
      </c>
      <c r="CG85" s="1">
        <v>8.27943052804E11</v>
      </c>
      <c r="CH85" s="1">
        <v>0.0</v>
      </c>
      <c r="CI85" s="1">
        <v>0.0</v>
      </c>
      <c r="CJ85" s="1">
        <v>0.0</v>
      </c>
      <c r="CK85" s="1">
        <v>1.8168277954E10</v>
      </c>
      <c r="CL85" s="1">
        <v>0.0</v>
      </c>
      <c r="CM85" s="1">
        <v>3.6312733442E10</v>
      </c>
      <c r="CN85" s="1">
        <v>1.56055922056E11</v>
      </c>
      <c r="CO85" s="1">
        <v>0.0</v>
      </c>
      <c r="CP85" s="1">
        <v>0.0</v>
      </c>
      <c r="CQ85" s="1">
        <v>0.0</v>
      </c>
      <c r="CR85" s="1">
        <v>4.287962692579E12</v>
      </c>
      <c r="CS85" s="73">
        <v>42821.459027777775</v>
      </c>
      <c r="CT85" s="73">
        <v>42005.0</v>
      </c>
      <c r="CU85" s="73">
        <v>42369.0</v>
      </c>
      <c r="CV85" s="1">
        <v>12.0</v>
      </c>
      <c r="CW85" s="1" t="s">
        <v>592</v>
      </c>
      <c r="CY85" s="1">
        <v>0.0</v>
      </c>
      <c r="DB85" s="1" t="b">
        <v>0</v>
      </c>
      <c r="DC85" s="1" t="b">
        <v>1</v>
      </c>
    </row>
    <row r="86" ht="12.75" customHeight="1">
      <c r="A86" s="1" t="s">
        <v>50</v>
      </c>
      <c r="B86" s="1">
        <v>2014.0</v>
      </c>
      <c r="C86" s="1">
        <v>5.0</v>
      </c>
      <c r="D86" s="4">
        <v>2.476409069923E12</v>
      </c>
      <c r="E86" s="4">
        <v>6.74024454021E11</v>
      </c>
      <c r="F86" s="1">
        <v>1.63439130571E12</v>
      </c>
      <c r="G86" s="1">
        <v>4.2130918112E10</v>
      </c>
      <c r="H86" s="1">
        <v>4.2130918112E10</v>
      </c>
      <c r="I86" s="1">
        <v>0.0</v>
      </c>
      <c r="J86" s="1">
        <v>6.80651232938E11</v>
      </c>
      <c r="K86" s="1">
        <v>6.81370437856E11</v>
      </c>
      <c r="L86" s="1">
        <v>-7.19204918E8</v>
      </c>
      <c r="M86" s="1">
        <v>3.82076045131E11</v>
      </c>
      <c r="N86" s="1">
        <v>2.77260207452E11</v>
      </c>
      <c r="O86" s="1">
        <v>5.1186197278E10</v>
      </c>
      <c r="P86" s="1">
        <v>0.0</v>
      </c>
      <c r="Q86" s="1">
        <v>0.0</v>
      </c>
      <c r="R86" s="1">
        <v>1.254970248E11</v>
      </c>
      <c r="S86" s="1">
        <v>-7.1867384399E10</v>
      </c>
      <c r="T86" s="1">
        <v>8.049547373E9</v>
      </c>
      <c r="U86" s="1">
        <v>8.049547373E9</v>
      </c>
      <c r="V86" s="1">
        <v>0.0</v>
      </c>
      <c r="W86" s="1">
        <v>1.28567159055E11</v>
      </c>
      <c r="X86" s="1">
        <v>1.0933146734E11</v>
      </c>
      <c r="Y86" s="1">
        <v>0.0</v>
      </c>
      <c r="Z86" s="1">
        <v>6.64314689E8</v>
      </c>
      <c r="AA86" s="1">
        <v>6.0061314E8</v>
      </c>
      <c r="AB86" s="1">
        <v>0.0</v>
      </c>
      <c r="AC86" s="1">
        <v>1.7970763886E10</v>
      </c>
      <c r="AD86" s="1">
        <v>0.0</v>
      </c>
      <c r="AE86" s="1">
        <v>0.0</v>
      </c>
      <c r="AF86" s="1">
        <v>0.0</v>
      </c>
      <c r="AG86" s="1">
        <v>8.42017764213E11</v>
      </c>
      <c r="AH86" s="1">
        <v>2.1792660142E11</v>
      </c>
      <c r="AI86" s="1">
        <v>4.5634123234E10</v>
      </c>
      <c r="AJ86" s="1">
        <v>9.9574881926E10</v>
      </c>
      <c r="AK86" s="1">
        <v>-5.3940758692E10</v>
      </c>
      <c r="AL86" s="1">
        <v>0.0</v>
      </c>
      <c r="AM86" s="1">
        <v>0.0</v>
      </c>
      <c r="AN86" s="1">
        <v>0.0</v>
      </c>
      <c r="AO86" s="1">
        <v>4.6229303732E10</v>
      </c>
      <c r="AP86" s="1">
        <v>4.9523077011E10</v>
      </c>
      <c r="AQ86" s="1">
        <v>-3.293773279E9</v>
      </c>
      <c r="AR86" s="1">
        <v>1.26063174454E11</v>
      </c>
      <c r="AS86" s="1">
        <v>6.994763527E9</v>
      </c>
      <c r="AT86" s="1">
        <v>6.994763527E9</v>
      </c>
      <c r="AU86" s="1">
        <v>0.0</v>
      </c>
      <c r="AV86" s="1">
        <v>5.8688313376E11</v>
      </c>
      <c r="AW86" s="1">
        <v>0.0</v>
      </c>
      <c r="AX86" s="1">
        <v>1.13932253713E11</v>
      </c>
      <c r="AY86" s="1">
        <v>4.78439347222E11</v>
      </c>
      <c r="AZ86" s="1">
        <v>-5.488467175E9</v>
      </c>
      <c r="BA86" s="1">
        <v>1.9433265506E10</v>
      </c>
      <c r="BB86" s="1">
        <v>1.0471687209E10</v>
      </c>
      <c r="BC86" s="1">
        <v>0.0</v>
      </c>
      <c r="BD86" s="1">
        <v>0.0</v>
      </c>
      <c r="BE86" s="1">
        <v>5.985848983E9</v>
      </c>
      <c r="BF86" s="1">
        <v>2.476409069923E12</v>
      </c>
      <c r="BG86" s="1">
        <v>1.801490063534E12</v>
      </c>
      <c r="BH86" s="1">
        <v>1.751845734224E12</v>
      </c>
      <c r="BI86" s="1">
        <v>7.37734572E8</v>
      </c>
      <c r="BJ86" s="1">
        <v>1.67471359841E11</v>
      </c>
      <c r="BK86" s="1">
        <v>7.984738038E9</v>
      </c>
      <c r="BL86" s="1">
        <v>1.7018971968E10</v>
      </c>
      <c r="BM86" s="1">
        <v>5.0640495808E10</v>
      </c>
      <c r="BN86" s="1">
        <v>2.405397097E9</v>
      </c>
      <c r="BO86" s="1">
        <v>5.7067269186E10</v>
      </c>
      <c r="BP86" s="1">
        <v>4.18091519E8</v>
      </c>
      <c r="BQ86" s="1">
        <v>0.0</v>
      </c>
      <c r="BR86" s="1">
        <v>0.0</v>
      </c>
      <c r="BS86" s="1">
        <v>0.0</v>
      </c>
      <c r="BT86" s="1">
        <v>4.964432931E10</v>
      </c>
      <c r="BU86" s="1">
        <v>0.0</v>
      </c>
      <c r="BV86" s="1">
        <v>2.69875609E8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6.74024454021E11</v>
      </c>
      <c r="CF86" s="1">
        <v>5.0395709E11</v>
      </c>
      <c r="CG86" s="1">
        <v>6.0296215488E10</v>
      </c>
      <c r="CH86" s="1">
        <v>0.0</v>
      </c>
      <c r="CI86" s="1">
        <v>0.0</v>
      </c>
      <c r="CJ86" s="1">
        <v>0.0</v>
      </c>
      <c r="CK86" s="1">
        <v>1.7511684675E10</v>
      </c>
      <c r="CL86" s="1">
        <v>0.0</v>
      </c>
      <c r="CM86" s="1">
        <v>2.8471899039E10</v>
      </c>
      <c r="CN86" s="1">
        <v>6.3787564819E10</v>
      </c>
      <c r="CO86" s="1">
        <v>0.0</v>
      </c>
      <c r="CP86" s="1">
        <v>0.0</v>
      </c>
      <c r="CQ86" s="1">
        <v>8.94552368E8</v>
      </c>
      <c r="CR86" s="1">
        <v>2.476409069923E12</v>
      </c>
      <c r="CS86" s="73">
        <v>42086.475694444445</v>
      </c>
      <c r="CT86" s="73">
        <v>41640.0</v>
      </c>
      <c r="CU86" s="73">
        <v>42004.0</v>
      </c>
      <c r="CV86" s="1">
        <v>12.0</v>
      </c>
      <c r="CW86" s="1" t="s">
        <v>593</v>
      </c>
      <c r="CY86" s="1">
        <v>0.0</v>
      </c>
      <c r="CZ86" s="3" t="s">
        <v>594</v>
      </c>
      <c r="DA86" s="1">
        <v>2.0</v>
      </c>
      <c r="DB86" s="1" t="b">
        <v>0</v>
      </c>
      <c r="DC86" s="1" t="b">
        <v>1</v>
      </c>
    </row>
    <row r="87" ht="12.75" customHeight="1">
      <c r="A87" s="1" t="s">
        <v>50</v>
      </c>
      <c r="B87" s="1">
        <v>2013.0</v>
      </c>
      <c r="C87" s="1">
        <v>5.0</v>
      </c>
      <c r="D87" s="4">
        <v>1.726339426934E12</v>
      </c>
      <c r="E87" s="4">
        <v>6.58782932851E11</v>
      </c>
      <c r="F87" s="1">
        <v>1.024438909153E12</v>
      </c>
      <c r="G87" s="1">
        <v>4.6283085159E10</v>
      </c>
      <c r="H87" s="1">
        <v>4.4083085159E10</v>
      </c>
      <c r="I87" s="1">
        <v>2.2E9</v>
      </c>
      <c r="J87" s="1">
        <v>6.27091744305E11</v>
      </c>
      <c r="K87" s="1">
        <v>6.27203364808E11</v>
      </c>
      <c r="L87" s="1">
        <v>-1.11620503E8</v>
      </c>
      <c r="M87" s="1">
        <v>3.19905275944E11</v>
      </c>
      <c r="N87" s="1">
        <v>1.95643607519E11</v>
      </c>
      <c r="O87" s="1">
        <v>5.6479039329E10</v>
      </c>
      <c r="P87" s="1">
        <v>0.0</v>
      </c>
      <c r="Q87" s="1">
        <v>0.0</v>
      </c>
      <c r="R87" s="1">
        <v>1.17485569756E11</v>
      </c>
      <c r="S87" s="1">
        <v>-4.970294066E10</v>
      </c>
      <c r="T87" s="1">
        <v>8.645993844E9</v>
      </c>
      <c r="U87" s="1">
        <v>8.645993844E9</v>
      </c>
      <c r="V87" s="1">
        <v>0.0</v>
      </c>
      <c r="W87" s="1">
        <v>2.2512809901E10</v>
      </c>
      <c r="X87" s="1">
        <v>1.031060826E9</v>
      </c>
      <c r="Y87" s="1">
        <v>0.0</v>
      </c>
      <c r="Z87" s="1">
        <v>0.0</v>
      </c>
      <c r="AA87" s="1">
        <v>6.69896921E8</v>
      </c>
      <c r="AB87" s="1">
        <v>3.197261263E9</v>
      </c>
      <c r="AC87" s="1">
        <v>1.7614590891E10</v>
      </c>
      <c r="AD87" s="1">
        <v>0.0</v>
      </c>
      <c r="AE87" s="1">
        <v>0.0</v>
      </c>
      <c r="AF87" s="1">
        <v>0.0</v>
      </c>
      <c r="AG87" s="1">
        <v>7.01900517781E11</v>
      </c>
      <c r="AH87" s="1">
        <v>8.1781062012E10</v>
      </c>
      <c r="AI87" s="1">
        <v>3.6047481458E10</v>
      </c>
      <c r="AJ87" s="1">
        <v>8.2135211812E10</v>
      </c>
      <c r="AK87" s="1">
        <v>-4.6087730354E10</v>
      </c>
      <c r="AL87" s="1">
        <v>0.0</v>
      </c>
      <c r="AM87" s="1">
        <v>0.0</v>
      </c>
      <c r="AN87" s="1">
        <v>0.0</v>
      </c>
      <c r="AO87" s="1">
        <v>4.5733580554E10</v>
      </c>
      <c r="AP87" s="1">
        <v>4.8244677011E10</v>
      </c>
      <c r="AQ87" s="1">
        <v>-2.511096457E9</v>
      </c>
      <c r="AR87" s="1">
        <v>0.0</v>
      </c>
      <c r="AS87" s="1">
        <v>6.994763527E9</v>
      </c>
      <c r="AT87" s="1">
        <v>6.994763527E9</v>
      </c>
      <c r="AU87" s="1">
        <v>0.0</v>
      </c>
      <c r="AV87" s="1">
        <v>4.63364809107E11</v>
      </c>
      <c r="AW87" s="1">
        <v>0.0</v>
      </c>
      <c r="AX87" s="1">
        <v>1.13046216392E11</v>
      </c>
      <c r="AY87" s="1">
        <v>3.56817037308E11</v>
      </c>
      <c r="AZ87" s="1">
        <v>-6.498444593E9</v>
      </c>
      <c r="BA87" s="1">
        <v>2.5087498913E10</v>
      </c>
      <c r="BB87" s="1">
        <v>9.407170673E9</v>
      </c>
      <c r="BC87" s="1">
        <v>0.0</v>
      </c>
      <c r="BD87" s="1">
        <v>1.568032824E10</v>
      </c>
      <c r="BE87" s="1">
        <v>0.0</v>
      </c>
      <c r="BF87" s="1">
        <v>1.726339426934E12</v>
      </c>
      <c r="BG87" s="1">
        <v>1.06660132146E12</v>
      </c>
      <c r="BH87" s="1">
        <v>2.03783360079E11</v>
      </c>
      <c r="BI87" s="1">
        <v>3.5E9</v>
      </c>
      <c r="BJ87" s="1">
        <v>1.05857543552E11</v>
      </c>
      <c r="BK87" s="1">
        <v>4.344377211E9</v>
      </c>
      <c r="BL87" s="1">
        <v>2.1348412599E10</v>
      </c>
      <c r="BM87" s="1">
        <v>3.0774926552E10</v>
      </c>
      <c r="BN87" s="1">
        <v>0.0</v>
      </c>
      <c r="BO87" s="1">
        <v>3.7958060528E10</v>
      </c>
      <c r="BP87" s="1">
        <v>39637.0</v>
      </c>
      <c r="BQ87" s="1">
        <v>0.0</v>
      </c>
      <c r="BR87" s="1">
        <v>0.0</v>
      </c>
      <c r="BS87" s="1">
        <v>0.0</v>
      </c>
      <c r="BT87" s="1">
        <v>3.7988677683E10</v>
      </c>
      <c r="BU87" s="1">
        <v>1.290163136E9</v>
      </c>
      <c r="BV87" s="1">
        <v>2.15900487E8</v>
      </c>
      <c r="BW87" s="1">
        <v>0.0</v>
      </c>
      <c r="BX87" s="1">
        <v>8.24829283698E11</v>
      </c>
      <c r="BY87" s="1">
        <v>6.34173247924E11</v>
      </c>
      <c r="BZ87" s="1">
        <v>0.0</v>
      </c>
      <c r="CA87" s="1">
        <v>1.54148087038E11</v>
      </c>
      <c r="CB87" s="1">
        <v>3.6507948736E10</v>
      </c>
      <c r="CC87" s="1">
        <v>0.0</v>
      </c>
      <c r="CD87" s="1">
        <v>0.0</v>
      </c>
      <c r="CE87" s="1">
        <v>6.58782932851E11</v>
      </c>
      <c r="CF87" s="1">
        <v>5.0395709E11</v>
      </c>
      <c r="CG87" s="1">
        <v>6.0296215488E10</v>
      </c>
      <c r="CH87" s="1">
        <v>0.0</v>
      </c>
      <c r="CI87" s="1">
        <v>0.0</v>
      </c>
      <c r="CJ87" s="1">
        <v>0.0</v>
      </c>
      <c r="CK87" s="1">
        <v>1.7491684675E10</v>
      </c>
      <c r="CL87" s="1">
        <v>0.0</v>
      </c>
      <c r="CM87" s="1">
        <v>2.2476110676E10</v>
      </c>
      <c r="CN87" s="1">
        <v>5.4561832012E10</v>
      </c>
      <c r="CO87" s="1">
        <v>0.0</v>
      </c>
      <c r="CP87" s="1">
        <v>0.0</v>
      </c>
      <c r="CQ87" s="1">
        <v>9.55172623E8</v>
      </c>
      <c r="CR87" s="1">
        <v>1.726339426934E12</v>
      </c>
      <c r="CS87" s="73">
        <v>41730.67361111111</v>
      </c>
      <c r="CT87" s="73">
        <v>41275.0</v>
      </c>
      <c r="CU87" s="73">
        <v>41639.0</v>
      </c>
      <c r="CV87" s="1">
        <v>12.0</v>
      </c>
      <c r="CW87" s="1" t="s">
        <v>289</v>
      </c>
      <c r="CY87" s="1">
        <v>0.0</v>
      </c>
      <c r="CZ87" s="1">
        <v>0.0</v>
      </c>
      <c r="DA87" s="1">
        <v>3.0</v>
      </c>
      <c r="DB87" s="1" t="b">
        <v>0</v>
      </c>
      <c r="DC87" s="1" t="b">
        <v>1</v>
      </c>
    </row>
    <row r="88" ht="12.75" customHeight="1">
      <c r="A88" s="1" t="s">
        <v>50</v>
      </c>
      <c r="B88" s="1">
        <v>2012.0</v>
      </c>
      <c r="C88" s="1">
        <v>5.0</v>
      </c>
      <c r="D88" s="4">
        <v>1.658790830778E12</v>
      </c>
      <c r="E88" s="4">
        <v>6.61779115796E11</v>
      </c>
      <c r="F88" s="1">
        <v>1.090589267959E12</v>
      </c>
      <c r="G88" s="1">
        <v>7.2097225837E10</v>
      </c>
      <c r="H88" s="1">
        <v>5.4726741441E10</v>
      </c>
      <c r="I88" s="1">
        <v>1.7370484396E10</v>
      </c>
      <c r="J88" s="1">
        <v>6.56125301034E11</v>
      </c>
      <c r="K88" s="1">
        <v>6.56882129534E11</v>
      </c>
      <c r="L88" s="1">
        <v>-7.568285E8</v>
      </c>
      <c r="M88" s="1">
        <v>3.17455484654E11</v>
      </c>
      <c r="N88" s="1">
        <v>1.99080436331E11</v>
      </c>
      <c r="O88" s="1">
        <v>2.5229431736E10</v>
      </c>
      <c r="P88" s="1">
        <v>0.0</v>
      </c>
      <c r="Q88" s="1">
        <v>1.1369563664E10</v>
      </c>
      <c r="R88" s="1">
        <v>1.10971130774E11</v>
      </c>
      <c r="S88" s="1">
        <v>-2.9195077851E10</v>
      </c>
      <c r="T88" s="1">
        <v>2.482887336E10</v>
      </c>
      <c r="U88" s="1">
        <v>2.482887336E10</v>
      </c>
      <c r="V88" s="1">
        <v>0.0</v>
      </c>
      <c r="W88" s="1">
        <v>2.0082383074E10</v>
      </c>
      <c r="X88" s="1">
        <v>7.82976684E8</v>
      </c>
      <c r="Y88" s="1">
        <v>0.0</v>
      </c>
      <c r="Z88" s="1">
        <v>0.0</v>
      </c>
      <c r="AA88" s="1">
        <v>8.48947095E8</v>
      </c>
      <c r="AB88" s="1">
        <v>3.028775859E9</v>
      </c>
      <c r="AC88" s="1">
        <v>1.5421683436E10</v>
      </c>
      <c r="AD88" s="1">
        <v>0.0</v>
      </c>
      <c r="AE88" s="1">
        <v>0.0</v>
      </c>
      <c r="AF88" s="1">
        <v>0.0</v>
      </c>
      <c r="AG88" s="1">
        <v>5.68201562819E11</v>
      </c>
      <c r="AH88" s="1">
        <v>9.2371616021E10</v>
      </c>
      <c r="AI88" s="1">
        <v>4.605902676E10</v>
      </c>
      <c r="AJ88" s="1">
        <v>9.1805958116E10</v>
      </c>
      <c r="AK88" s="1">
        <v>-4.5746931356E10</v>
      </c>
      <c r="AL88" s="1">
        <v>0.0</v>
      </c>
      <c r="AM88" s="1">
        <v>0.0</v>
      </c>
      <c r="AN88" s="1">
        <v>0.0</v>
      </c>
      <c r="AO88" s="1">
        <v>4.6312589261E10</v>
      </c>
      <c r="AP88" s="1">
        <v>4.8137677011E10</v>
      </c>
      <c r="AQ88" s="1">
        <v>-1.82508775E9</v>
      </c>
      <c r="AR88" s="1">
        <v>0.0</v>
      </c>
      <c r="AS88" s="1">
        <v>6.994763527E9</v>
      </c>
      <c r="AT88" s="1">
        <v>6.994763527E9</v>
      </c>
      <c r="AU88" s="1">
        <v>0.0</v>
      </c>
      <c r="AV88" s="1">
        <v>3.32401846621E11</v>
      </c>
      <c r="AW88" s="1">
        <v>0.0</v>
      </c>
      <c r="AX88" s="1">
        <v>1.14581270187E11</v>
      </c>
      <c r="AY88" s="1">
        <v>2.22156058788E11</v>
      </c>
      <c r="AZ88" s="1">
        <v>-4.335482354E9</v>
      </c>
      <c r="BA88" s="1">
        <v>2.6923970624E10</v>
      </c>
      <c r="BB88" s="1">
        <v>1.1603302658E10</v>
      </c>
      <c r="BC88" s="1">
        <v>0.0</v>
      </c>
      <c r="BD88" s="1">
        <v>1.5320667966E10</v>
      </c>
      <c r="BE88" s="1">
        <v>0.0</v>
      </c>
      <c r="BF88" s="1">
        <v>1.658790830778E12</v>
      </c>
      <c r="BG88" s="1">
        <v>9.92700882163E11</v>
      </c>
      <c r="BH88" s="1">
        <v>1.85778090812E11</v>
      </c>
      <c r="BI88" s="1">
        <v>1.81E10</v>
      </c>
      <c r="BJ88" s="1">
        <v>8.8518597724E10</v>
      </c>
      <c r="BK88" s="1">
        <v>6.466141274E9</v>
      </c>
      <c r="BL88" s="1">
        <v>2.5393809814E10</v>
      </c>
      <c r="BM88" s="1">
        <v>2.7098706031E10</v>
      </c>
      <c r="BN88" s="1">
        <v>0.0</v>
      </c>
      <c r="BO88" s="1">
        <v>2.0196646332E10</v>
      </c>
      <c r="BP88" s="1">
        <v>4189637.0</v>
      </c>
      <c r="BQ88" s="1">
        <v>0.0</v>
      </c>
      <c r="BR88" s="1">
        <v>0.0</v>
      </c>
      <c r="BS88" s="1">
        <v>0.0</v>
      </c>
      <c r="BT88" s="1">
        <v>4.1820411077E10</v>
      </c>
      <c r="BU88" s="1">
        <v>4.41163136E8</v>
      </c>
      <c r="BV88" s="1">
        <v>0.0</v>
      </c>
      <c r="BW88" s="1">
        <v>0.0</v>
      </c>
      <c r="BX88" s="1">
        <v>7.65102380274E11</v>
      </c>
      <c r="BY88" s="1">
        <v>5.93979953708E11</v>
      </c>
      <c r="BZ88" s="1">
        <v>0.0</v>
      </c>
      <c r="CA88" s="1">
        <v>1.47559532957E11</v>
      </c>
      <c r="CB88" s="1">
        <v>2.3562893609E10</v>
      </c>
      <c r="CC88" s="1">
        <v>0.0</v>
      </c>
      <c r="CD88" s="1">
        <v>0.0</v>
      </c>
      <c r="CE88" s="1">
        <v>6.61779115796E11</v>
      </c>
      <c r="CF88" s="1">
        <v>5.0395709E11</v>
      </c>
      <c r="CG88" s="1">
        <v>6.0296215488E10</v>
      </c>
      <c r="CH88" s="1">
        <v>0.0</v>
      </c>
      <c r="CI88" s="1">
        <v>0.0</v>
      </c>
      <c r="CJ88" s="1">
        <v>0.0</v>
      </c>
      <c r="CK88" s="1">
        <v>1.6833594811E10</v>
      </c>
      <c r="CL88" s="1">
        <v>0.0</v>
      </c>
      <c r="CM88" s="1">
        <v>2.2449937984E10</v>
      </c>
      <c r="CN88" s="1">
        <v>5.8242277513E10</v>
      </c>
      <c r="CO88" s="1">
        <v>0.0</v>
      </c>
      <c r="CP88" s="1">
        <v>0.0</v>
      </c>
      <c r="CQ88" s="1">
        <v>4.310832819E9</v>
      </c>
      <c r="CR88" s="1">
        <v>1.658790830778E12</v>
      </c>
      <c r="CS88" s="73">
        <v>41369.493055555555</v>
      </c>
      <c r="CT88" s="73">
        <v>40909.0</v>
      </c>
      <c r="CU88" s="73">
        <v>41274.0</v>
      </c>
      <c r="CV88" s="1">
        <v>12.0</v>
      </c>
      <c r="CW88" s="1" t="s">
        <v>342</v>
      </c>
      <c r="CY88" s="1">
        <v>0.0</v>
      </c>
      <c r="CZ88" s="1">
        <v>0.0</v>
      </c>
      <c r="DA88" s="1">
        <v>2.0</v>
      </c>
      <c r="DB88" s="1" t="b">
        <v>0</v>
      </c>
      <c r="DC88" s="1" t="b">
        <v>1</v>
      </c>
    </row>
    <row r="89" ht="12.75" customHeight="1">
      <c r="A89" s="1" t="s">
        <v>50</v>
      </c>
      <c r="B89" s="1">
        <v>2011.0</v>
      </c>
      <c r="C89" s="1">
        <v>5.0</v>
      </c>
      <c r="D89" s="4">
        <v>1.613805794167E12</v>
      </c>
      <c r="E89" s="4">
        <v>6.63873741294E11</v>
      </c>
      <c r="F89" s="1">
        <v>1.096982330931E12</v>
      </c>
      <c r="G89" s="1">
        <v>2.95255761644E11</v>
      </c>
      <c r="H89" s="1">
        <v>1.03985481174E11</v>
      </c>
      <c r="I89" s="1">
        <v>1.9127028047E11</v>
      </c>
      <c r="J89" s="1">
        <v>3.80667650912E11</v>
      </c>
      <c r="K89" s="1">
        <v>3.84788153994E11</v>
      </c>
      <c r="L89" s="1">
        <v>-4.120503082E9</v>
      </c>
      <c r="M89" s="1">
        <v>3.97750292516E11</v>
      </c>
      <c r="N89" s="1">
        <v>2.6036621684E11</v>
      </c>
      <c r="O89" s="1">
        <v>3.8059776652E10</v>
      </c>
      <c r="P89" s="1">
        <v>0.0</v>
      </c>
      <c r="Q89" s="1">
        <v>0.0</v>
      </c>
      <c r="R89" s="1">
        <v>1.21447891994E11</v>
      </c>
      <c r="S89" s="1">
        <v>-2.212359297E10</v>
      </c>
      <c r="T89" s="1">
        <v>7.273495875E9</v>
      </c>
      <c r="U89" s="1">
        <v>7.273495875E9</v>
      </c>
      <c r="V89" s="1">
        <v>0.0</v>
      </c>
      <c r="W89" s="1">
        <v>1.6035129984E10</v>
      </c>
      <c r="X89" s="1">
        <v>1.44828911E8</v>
      </c>
      <c r="Y89" s="1">
        <v>0.0</v>
      </c>
      <c r="Z89" s="1">
        <v>0.0</v>
      </c>
      <c r="AA89" s="1">
        <v>5.79894968E8</v>
      </c>
      <c r="AB89" s="1">
        <v>1.682870693E9</v>
      </c>
      <c r="AC89" s="1">
        <v>1.3627535412E10</v>
      </c>
      <c r="AD89" s="1">
        <v>0.0</v>
      </c>
      <c r="AE89" s="1">
        <v>0.0</v>
      </c>
      <c r="AF89" s="1">
        <v>0.0</v>
      </c>
      <c r="AG89" s="1">
        <v>5.16823463236E11</v>
      </c>
      <c r="AH89" s="1">
        <v>9.1927394782E10</v>
      </c>
      <c r="AI89" s="1">
        <v>4.6112444979E10</v>
      </c>
      <c r="AJ89" s="1">
        <v>8.2402432349E10</v>
      </c>
      <c r="AK89" s="1">
        <v>-3.628998737E10</v>
      </c>
      <c r="AL89" s="1">
        <v>0.0</v>
      </c>
      <c r="AM89" s="1">
        <v>0.0</v>
      </c>
      <c r="AN89" s="1">
        <v>0.0</v>
      </c>
      <c r="AO89" s="1">
        <v>4.5814949803E10</v>
      </c>
      <c r="AP89" s="1">
        <v>4.6844274011E10</v>
      </c>
      <c r="AQ89" s="1">
        <v>-1.029324208E9</v>
      </c>
      <c r="AR89" s="1">
        <v>0.0</v>
      </c>
      <c r="AS89" s="1">
        <v>6.994763527E9</v>
      </c>
      <c r="AT89" s="1">
        <v>6.994763527E9</v>
      </c>
      <c r="AU89" s="1">
        <v>0.0</v>
      </c>
      <c r="AV89" s="1">
        <v>3.28334166502E11</v>
      </c>
      <c r="AW89" s="1">
        <v>0.0</v>
      </c>
      <c r="AX89" s="1">
        <v>1.19287767563E11</v>
      </c>
      <c r="AY89" s="1">
        <v>2.11052427778E11</v>
      </c>
      <c r="AZ89" s="1">
        <v>-2.006028839E9</v>
      </c>
      <c r="BA89" s="1">
        <v>2.6263689123E10</v>
      </c>
      <c r="BB89" s="1">
        <v>1.031867344E10</v>
      </c>
      <c r="BC89" s="1">
        <v>0.0</v>
      </c>
      <c r="BD89" s="1">
        <v>5.945015683E9</v>
      </c>
      <c r="BE89" s="1">
        <v>1.0E10</v>
      </c>
      <c r="BF89" s="1">
        <v>1.613805794167E12</v>
      </c>
      <c r="BG89" s="1">
        <v>9.44190975857E11</v>
      </c>
      <c r="BH89" s="1">
        <v>2.15667195769E11</v>
      </c>
      <c r="BI89" s="1">
        <v>1.5979816516E10</v>
      </c>
      <c r="BJ89" s="1">
        <v>1.19946567879E11</v>
      </c>
      <c r="BK89" s="1">
        <v>2.71089283E9</v>
      </c>
      <c r="BL89" s="1">
        <v>2.359647572E10</v>
      </c>
      <c r="BM89" s="1">
        <v>3.2795251964E10</v>
      </c>
      <c r="BN89" s="1">
        <v>0.0</v>
      </c>
      <c r="BO89" s="1">
        <v>2.0249767362E10</v>
      </c>
      <c r="BP89" s="1">
        <v>3.88423498E8</v>
      </c>
      <c r="BQ89" s="1">
        <v>0.0</v>
      </c>
      <c r="BR89" s="1">
        <v>0.0</v>
      </c>
      <c r="BS89" s="1">
        <v>0.0</v>
      </c>
      <c r="BT89" s="1">
        <v>5.1713606943E10</v>
      </c>
      <c r="BU89" s="1">
        <v>2.7134321422E10</v>
      </c>
      <c r="BV89" s="1">
        <v>0.0</v>
      </c>
      <c r="BW89" s="1">
        <v>1.117789128E9</v>
      </c>
      <c r="BX89" s="1">
        <v>6.76810173145E11</v>
      </c>
      <c r="BY89" s="1">
        <v>4.4835432503E11</v>
      </c>
      <c r="BZ89" s="1">
        <v>0.0</v>
      </c>
      <c r="CA89" s="1">
        <v>1.3706549731E11</v>
      </c>
      <c r="CB89" s="1">
        <v>9.1390350805E10</v>
      </c>
      <c r="CC89" s="1">
        <v>0.0</v>
      </c>
      <c r="CD89" s="1">
        <v>0.0</v>
      </c>
      <c r="CE89" s="1">
        <v>6.63873741294E11</v>
      </c>
      <c r="CF89" s="1">
        <v>4.5E11</v>
      </c>
      <c r="CG89" s="1">
        <v>1.14253305488E11</v>
      </c>
      <c r="CH89" s="1">
        <v>0.0</v>
      </c>
      <c r="CI89" s="1">
        <v>0.0</v>
      </c>
      <c r="CJ89" s="1">
        <v>0.0</v>
      </c>
      <c r="CK89" s="1">
        <v>1.6142724236E10</v>
      </c>
      <c r="CL89" s="1">
        <v>0.0</v>
      </c>
      <c r="CM89" s="1">
        <v>1.5814608483E10</v>
      </c>
      <c r="CN89" s="1">
        <v>6.7663103087E10</v>
      </c>
      <c r="CO89" s="1">
        <v>0.0</v>
      </c>
      <c r="CP89" s="1">
        <v>0.0</v>
      </c>
      <c r="CQ89" s="1">
        <v>5.741077016E9</v>
      </c>
      <c r="CR89" s="1">
        <v>1.613805794167E12</v>
      </c>
      <c r="CS89" s="73">
        <v>41011.45694444444</v>
      </c>
      <c r="CT89" s="73">
        <v>40544.0</v>
      </c>
      <c r="CU89" s="73">
        <v>40908.0</v>
      </c>
      <c r="CV89" s="1">
        <v>12.0</v>
      </c>
      <c r="CW89" s="1" t="s">
        <v>343</v>
      </c>
      <c r="CY89" s="1">
        <v>0.0</v>
      </c>
      <c r="CZ89" s="1">
        <v>0.0</v>
      </c>
      <c r="DA89" s="1">
        <v>2.0</v>
      </c>
      <c r="DB89" s="1" t="b">
        <v>0</v>
      </c>
      <c r="DC89" s="1" t="b">
        <v>1</v>
      </c>
    </row>
    <row r="90" ht="12.75" customHeight="1">
      <c r="A90" s="1" t="s">
        <v>50</v>
      </c>
      <c r="B90" s="1">
        <v>2010.0</v>
      </c>
      <c r="C90" s="1">
        <v>5.0</v>
      </c>
      <c r="D90" s="4">
        <v>1.471753721137E12</v>
      </c>
      <c r="E90" s="4">
        <v>6.66737523517E11</v>
      </c>
      <c r="F90" s="1">
        <v>9.85183082558E11</v>
      </c>
      <c r="G90" s="1">
        <v>1.97304823335E11</v>
      </c>
      <c r="H90" s="1">
        <v>4.2274823335E10</v>
      </c>
      <c r="I90" s="1">
        <v>1.5503E11</v>
      </c>
      <c r="J90" s="1">
        <v>5.00909260377E11</v>
      </c>
      <c r="K90" s="1">
        <v>5.02149947769E11</v>
      </c>
      <c r="L90" s="1">
        <v>-1.240687392E9</v>
      </c>
      <c r="M90" s="1">
        <v>2.77706001912E11</v>
      </c>
      <c r="N90" s="1">
        <v>1.63630850721E11</v>
      </c>
      <c r="O90" s="1">
        <v>2.3719055316E10</v>
      </c>
      <c r="P90" s="1">
        <v>0.0</v>
      </c>
      <c r="Q90" s="1">
        <v>0.0</v>
      </c>
      <c r="R90" s="1">
        <v>1.0371632699E11</v>
      </c>
      <c r="S90" s="1">
        <v>-1.3360231115E10</v>
      </c>
      <c r="T90" s="1">
        <v>2.366317754E9</v>
      </c>
      <c r="U90" s="1">
        <v>2.366317754E9</v>
      </c>
      <c r="V90" s="1">
        <v>0.0</v>
      </c>
      <c r="W90" s="1">
        <v>6.89667918E9</v>
      </c>
      <c r="X90" s="1">
        <v>1.3549409E8</v>
      </c>
      <c r="Y90" s="1">
        <v>0.0</v>
      </c>
      <c r="Z90" s="1">
        <v>1.082735331E9</v>
      </c>
      <c r="AA90" s="1">
        <v>1.16492985E9</v>
      </c>
      <c r="AB90" s="1">
        <v>0.0</v>
      </c>
      <c r="AC90" s="1">
        <v>4.513519909E9</v>
      </c>
      <c r="AD90" s="1">
        <v>0.0</v>
      </c>
      <c r="AE90" s="1">
        <v>0.0</v>
      </c>
      <c r="AF90" s="1">
        <v>0.0</v>
      </c>
      <c r="AG90" s="1">
        <v>4.86570638579E11</v>
      </c>
      <c r="AH90" s="1">
        <v>7.5548850321E10</v>
      </c>
      <c r="AI90" s="1">
        <v>2.9903944976E10</v>
      </c>
      <c r="AJ90" s="1">
        <v>5.9427483126E10</v>
      </c>
      <c r="AK90" s="1">
        <v>-2.952353815E10</v>
      </c>
      <c r="AL90" s="1">
        <v>0.0</v>
      </c>
      <c r="AM90" s="1">
        <v>0.0</v>
      </c>
      <c r="AN90" s="1">
        <v>0.0</v>
      </c>
      <c r="AO90" s="1">
        <v>4.5574633861E10</v>
      </c>
      <c r="AP90" s="1">
        <v>4.6147404E10</v>
      </c>
      <c r="AQ90" s="1">
        <v>-5.72770139E8</v>
      </c>
      <c r="AR90" s="1">
        <v>7.0271484E7</v>
      </c>
      <c r="AS90" s="1">
        <v>6.994763526E9</v>
      </c>
      <c r="AT90" s="1">
        <v>6.994763526E9</v>
      </c>
      <c r="AU90" s="1">
        <v>0.0</v>
      </c>
      <c r="AV90" s="1">
        <v>3.83795528808E11</v>
      </c>
      <c r="AW90" s="1">
        <v>0.0</v>
      </c>
      <c r="AX90" s="1">
        <v>1.17178199723E11</v>
      </c>
      <c r="AY90" s="1">
        <v>2.67396651111E11</v>
      </c>
      <c r="AZ90" s="1">
        <v>-7.79322026E8</v>
      </c>
      <c r="BA90" s="1">
        <v>2.0231495924E10</v>
      </c>
      <c r="BB90" s="1">
        <v>8.623453794E9</v>
      </c>
      <c r="BC90" s="1">
        <v>0.0</v>
      </c>
      <c r="BD90" s="1">
        <v>0.0</v>
      </c>
      <c r="BE90" s="1">
        <v>1.160804213E10</v>
      </c>
      <c r="BF90" s="1">
        <v>1.471753721137E12</v>
      </c>
      <c r="BG90" s="1">
        <v>8.01727867639E11</v>
      </c>
      <c r="BH90" s="1">
        <v>2.47191213008E11</v>
      </c>
      <c r="BI90" s="1">
        <v>1.00405824E11</v>
      </c>
      <c r="BJ90" s="1">
        <v>6.6045343542E10</v>
      </c>
      <c r="BK90" s="1">
        <v>1.745550263E9</v>
      </c>
      <c r="BL90" s="1">
        <v>2.4801192394E10</v>
      </c>
      <c r="BM90" s="1">
        <v>2.5314422649E10</v>
      </c>
      <c r="BN90" s="1">
        <v>1.919081914E9</v>
      </c>
      <c r="BO90" s="1">
        <v>2.5541850208E10</v>
      </c>
      <c r="BP90" s="1">
        <v>1.417948038E9</v>
      </c>
      <c r="BQ90" s="1">
        <v>0.0</v>
      </c>
      <c r="BR90" s="1">
        <v>0.0</v>
      </c>
      <c r="BS90" s="1">
        <v>0.0</v>
      </c>
      <c r="BT90" s="1">
        <v>1.0018857729E10</v>
      </c>
      <c r="BU90" s="1">
        <v>0.0</v>
      </c>
      <c r="BV90" s="1">
        <v>0.0</v>
      </c>
      <c r="BW90" s="1">
        <v>7.31333965E8</v>
      </c>
      <c r="BX90" s="1">
        <v>5.44517796902E11</v>
      </c>
      <c r="BY90" s="1">
        <v>2.78318419396E11</v>
      </c>
      <c r="BZ90" s="1">
        <v>0.0</v>
      </c>
      <c r="CA90" s="1">
        <v>1.22705081721E11</v>
      </c>
      <c r="CB90" s="1">
        <v>1.43494295785E11</v>
      </c>
      <c r="CC90" s="1">
        <v>0.0</v>
      </c>
      <c r="CD90" s="1">
        <v>0.0</v>
      </c>
      <c r="CE90" s="1">
        <v>6.66737523517E11</v>
      </c>
      <c r="CF90" s="1">
        <v>4.5E11</v>
      </c>
      <c r="CG90" s="1">
        <v>1.14375E11</v>
      </c>
      <c r="CH90" s="1">
        <v>-2.01068212E8</v>
      </c>
      <c r="CI90" s="1">
        <v>0.0</v>
      </c>
      <c r="CJ90" s="1">
        <v>-5.7044594E7</v>
      </c>
      <c r="CK90" s="1">
        <v>1.5377483028E10</v>
      </c>
      <c r="CL90" s="1">
        <v>1.5814608483E10</v>
      </c>
      <c r="CM90" s="1">
        <v>0.0</v>
      </c>
      <c r="CN90" s="1">
        <v>7.1428544812E10</v>
      </c>
      <c r="CO90" s="1">
        <v>0.0</v>
      </c>
      <c r="CP90" s="1">
        <v>0.0</v>
      </c>
      <c r="CQ90" s="1">
        <v>3.288329981E9</v>
      </c>
      <c r="CR90" s="1">
        <v>1.471753721137E12</v>
      </c>
      <c r="CS90" s="73">
        <v>40652.782638888886</v>
      </c>
      <c r="CT90" s="73">
        <v>40179.0</v>
      </c>
      <c r="CU90" s="73">
        <v>40543.0</v>
      </c>
      <c r="CV90" s="1">
        <v>12.0</v>
      </c>
      <c r="CW90" s="1" t="s">
        <v>595</v>
      </c>
      <c r="CY90" s="1">
        <v>0.0</v>
      </c>
      <c r="CZ90" s="1">
        <v>0.0</v>
      </c>
      <c r="DA90" s="1">
        <v>2.0</v>
      </c>
      <c r="DB90" s="1" t="b">
        <v>0</v>
      </c>
      <c r="DC90" s="1" t="b">
        <v>1</v>
      </c>
    </row>
    <row r="91" ht="12.75" customHeight="1">
      <c r="A91" s="1" t="s">
        <v>50</v>
      </c>
      <c r="B91" s="1">
        <v>2009.0</v>
      </c>
      <c r="C91" s="1">
        <v>5.0</v>
      </c>
      <c r="D91" s="4">
        <v>1.013848297372E12</v>
      </c>
      <c r="E91" s="4">
        <v>4.83538416347E11</v>
      </c>
      <c r="F91" s="1">
        <v>6.65504949494E11</v>
      </c>
      <c r="G91" s="1">
        <v>9.9497839316E10</v>
      </c>
      <c r="H91" s="1">
        <v>3.9397839316E10</v>
      </c>
      <c r="I91" s="1">
        <v>6.01E10</v>
      </c>
      <c r="J91" s="1">
        <v>3.86663251932E11</v>
      </c>
      <c r="K91" s="1">
        <v>3.87401286119E11</v>
      </c>
      <c r="L91" s="1">
        <v>-7.38034187E8</v>
      </c>
      <c r="M91" s="1">
        <v>1.64246934676E11</v>
      </c>
      <c r="N91" s="1">
        <v>1.12504504538E11</v>
      </c>
      <c r="O91" s="1">
        <v>2.9661397268E10</v>
      </c>
      <c r="P91" s="1">
        <v>0.0</v>
      </c>
      <c r="Q91" s="1">
        <v>0.0</v>
      </c>
      <c r="R91" s="1">
        <v>3.6141969214E10</v>
      </c>
      <c r="S91" s="1">
        <v>-1.4060936344E10</v>
      </c>
      <c r="T91" s="1">
        <v>8.584068115E9</v>
      </c>
      <c r="U91" s="1">
        <v>8.584068115E9</v>
      </c>
      <c r="V91" s="1">
        <v>0.0</v>
      </c>
      <c r="W91" s="1">
        <v>6.512855455E9</v>
      </c>
      <c r="X91" s="1">
        <v>4.05912343E8</v>
      </c>
      <c r="Y91" s="1">
        <v>0.0</v>
      </c>
      <c r="Z91" s="1">
        <v>1.056738481E9</v>
      </c>
      <c r="AA91" s="1">
        <v>2.16546915E8</v>
      </c>
      <c r="AB91" s="1">
        <v>0.0</v>
      </c>
      <c r="AC91" s="1">
        <v>4.833657716E9</v>
      </c>
      <c r="AD91" s="1">
        <v>0.0</v>
      </c>
      <c r="AE91" s="1">
        <v>0.0</v>
      </c>
      <c r="AF91" s="1">
        <v>0.0</v>
      </c>
      <c r="AG91" s="1">
        <v>3.48343347878E11</v>
      </c>
      <c r="AH91" s="1">
        <v>8.1189533887E10</v>
      </c>
      <c r="AI91" s="1">
        <v>2.4287216353E10</v>
      </c>
      <c r="AJ91" s="1">
        <v>4.8309375582E10</v>
      </c>
      <c r="AK91" s="1">
        <v>-2.4022159229E10</v>
      </c>
      <c r="AL91" s="1">
        <v>0.0</v>
      </c>
      <c r="AM91" s="1">
        <v>0.0</v>
      </c>
      <c r="AN91" s="1">
        <v>0.0</v>
      </c>
      <c r="AO91" s="1">
        <v>5.3695567799E10</v>
      </c>
      <c r="AP91" s="1">
        <v>5.3962204E10</v>
      </c>
      <c r="AQ91" s="1">
        <v>-2.66636201E8</v>
      </c>
      <c r="AR91" s="1">
        <v>3.206749735E9</v>
      </c>
      <c r="AS91" s="1">
        <v>0.0</v>
      </c>
      <c r="AT91" s="1">
        <v>0.0</v>
      </c>
      <c r="AU91" s="1">
        <v>0.0</v>
      </c>
      <c r="AV91" s="1">
        <v>2.49815794449E11</v>
      </c>
      <c r="AW91" s="1">
        <v>0.0</v>
      </c>
      <c r="AX91" s="1">
        <v>6.726459458E10</v>
      </c>
      <c r="AY91" s="1">
        <v>1.82923311402E11</v>
      </c>
      <c r="AZ91" s="1">
        <v>-3.72111533E8</v>
      </c>
      <c r="BA91" s="1">
        <v>1.7338019542E10</v>
      </c>
      <c r="BB91" s="1">
        <v>5.97450096E9</v>
      </c>
      <c r="BC91" s="1">
        <v>0.0</v>
      </c>
      <c r="BD91" s="1">
        <v>0.0</v>
      </c>
      <c r="BE91" s="1">
        <v>1.1363518582E10</v>
      </c>
      <c r="BF91" s="1">
        <v>1.013848297372E12</v>
      </c>
      <c r="BG91" s="1">
        <v>5.2459664043E11</v>
      </c>
      <c r="BH91" s="1">
        <v>1.06867359334E11</v>
      </c>
      <c r="BI91" s="1">
        <v>5.117333332E9</v>
      </c>
      <c r="BJ91" s="1">
        <v>5.735243755E10</v>
      </c>
      <c r="BK91" s="1">
        <v>3.521805405E9</v>
      </c>
      <c r="BL91" s="1">
        <v>1.507399425E10</v>
      </c>
      <c r="BM91" s="1">
        <v>1.6309151259E10</v>
      </c>
      <c r="BN91" s="1">
        <v>1.11149618E9</v>
      </c>
      <c r="BO91" s="1">
        <v>8.381141358E9</v>
      </c>
      <c r="BP91" s="1">
        <v>0.0</v>
      </c>
      <c r="BQ91" s="1">
        <v>0.0</v>
      </c>
      <c r="BR91" s="1">
        <v>0.0</v>
      </c>
      <c r="BS91" s="1">
        <v>0.0</v>
      </c>
      <c r="BT91" s="1">
        <v>1.607716893E9</v>
      </c>
      <c r="BU91" s="1">
        <v>0.0</v>
      </c>
      <c r="BV91" s="1">
        <v>0.0</v>
      </c>
      <c r="BW91" s="1">
        <v>5.47474422E8</v>
      </c>
      <c r="BX91" s="1">
        <v>4.16121564203E11</v>
      </c>
      <c r="BY91" s="1">
        <v>1.82270341549E11</v>
      </c>
      <c r="BZ91" s="1">
        <v>0.0</v>
      </c>
      <c r="CA91" s="1">
        <v>1.07685527549E11</v>
      </c>
      <c r="CB91" s="1">
        <v>1.26165695105E11</v>
      </c>
      <c r="CC91" s="1">
        <v>0.0</v>
      </c>
      <c r="CD91" s="1">
        <v>0.0</v>
      </c>
      <c r="CE91" s="1">
        <v>4.8389073425E11</v>
      </c>
      <c r="CF91" s="1">
        <v>3.0E11</v>
      </c>
      <c r="CG91" s="1">
        <v>1.14375E11</v>
      </c>
      <c r="CH91" s="1">
        <v>-2.01068212E8</v>
      </c>
      <c r="CI91" s="1">
        <v>0.0</v>
      </c>
      <c r="CJ91" s="1">
        <v>-1.90538338E8</v>
      </c>
      <c r="CK91" s="1">
        <v>1.4937483028E10</v>
      </c>
      <c r="CL91" s="1">
        <v>0.0</v>
      </c>
      <c r="CM91" s="1">
        <v>1.2044101089E10</v>
      </c>
      <c r="CN91" s="1">
        <v>4.257343878E10</v>
      </c>
      <c r="CO91" s="1">
        <v>3.52317903E8</v>
      </c>
      <c r="CP91" s="1">
        <v>3.52317903E8</v>
      </c>
      <c r="CQ91" s="1">
        <v>5.360922692E9</v>
      </c>
      <c r="CR91" s="1">
        <v>1.013848297372E12</v>
      </c>
      <c r="CS91" s="73">
        <v>40667.83819444444</v>
      </c>
      <c r="CT91" s="73">
        <v>39814.0</v>
      </c>
      <c r="CU91" s="73">
        <v>40178.0</v>
      </c>
      <c r="CV91" s="1">
        <v>12.0</v>
      </c>
      <c r="CW91" s="1" t="s">
        <v>282</v>
      </c>
      <c r="CX91" s="1" t="s">
        <v>596</v>
      </c>
      <c r="CY91" s="1">
        <v>0.0</v>
      </c>
      <c r="CZ91" s="1">
        <v>0.0</v>
      </c>
      <c r="DA91" s="1">
        <v>2.0</v>
      </c>
      <c r="DB91" s="1" t="b">
        <v>0</v>
      </c>
      <c r="DC91" s="1" t="b">
        <v>1</v>
      </c>
    </row>
    <row r="92" ht="12.75" customHeight="1">
      <c r="A92" s="1" t="s">
        <v>50</v>
      </c>
      <c r="B92" s="1">
        <v>2008.0</v>
      </c>
      <c r="C92" s="1">
        <v>5.0</v>
      </c>
      <c r="D92" s="4">
        <v>8.79826607619E11</v>
      </c>
      <c r="E92" s="4">
        <v>4.7479119431E11</v>
      </c>
      <c r="F92" s="1">
        <v>6.10903772222E11</v>
      </c>
      <c r="G92" s="1">
        <v>4.5807848045E10</v>
      </c>
      <c r="H92" s="1">
        <v>4.5807848045E10</v>
      </c>
      <c r="I92" s="1">
        <v>0.0</v>
      </c>
      <c r="J92" s="1">
        <v>4.26496989048E11</v>
      </c>
      <c r="K92" s="1">
        <v>4.28811709422E11</v>
      </c>
      <c r="L92" s="1">
        <v>-2.314720374E9</v>
      </c>
      <c r="M92" s="1">
        <v>1.32015517909E11</v>
      </c>
      <c r="N92" s="1">
        <v>8.2477287468E10</v>
      </c>
      <c r="O92" s="1">
        <v>1.3852228769E10</v>
      </c>
      <c r="P92" s="1">
        <v>0.0</v>
      </c>
      <c r="Q92" s="1">
        <v>0.0</v>
      </c>
      <c r="R92" s="1">
        <v>4.8209911942E10</v>
      </c>
      <c r="S92" s="1">
        <v>-1.252391027E10</v>
      </c>
      <c r="T92" s="1">
        <v>8.18463395E8</v>
      </c>
      <c r="U92" s="1">
        <v>8.18463395E8</v>
      </c>
      <c r="V92" s="1">
        <v>0.0</v>
      </c>
      <c r="W92" s="1">
        <v>5.764953825E9</v>
      </c>
      <c r="X92" s="1">
        <v>5.08003549E8</v>
      </c>
      <c r="Y92" s="1">
        <v>0.0</v>
      </c>
      <c r="Z92" s="1">
        <v>1.066397974E9</v>
      </c>
      <c r="AA92" s="1">
        <v>2.80621254E8</v>
      </c>
      <c r="AB92" s="1">
        <v>0.0</v>
      </c>
      <c r="AC92" s="1">
        <v>3.909931048E9</v>
      </c>
      <c r="AD92" s="1">
        <v>0.0</v>
      </c>
      <c r="AE92" s="1">
        <v>0.0</v>
      </c>
      <c r="AF92" s="1">
        <v>0.0</v>
      </c>
      <c r="AG92" s="1">
        <v>2.68922835397E11</v>
      </c>
      <c r="AH92" s="1">
        <v>6.6261253086E10</v>
      </c>
      <c r="AI92" s="1">
        <v>1.0160310542E10</v>
      </c>
      <c r="AJ92" s="1">
        <v>3.189258581E10</v>
      </c>
      <c r="AK92" s="1">
        <v>-2.1732275268E10</v>
      </c>
      <c r="AL92" s="1">
        <v>0.0</v>
      </c>
      <c r="AM92" s="1">
        <v>0.0</v>
      </c>
      <c r="AN92" s="1">
        <v>0.0</v>
      </c>
      <c r="AO92" s="1">
        <v>5.2986204E10</v>
      </c>
      <c r="AP92" s="1">
        <v>5.3252204E10</v>
      </c>
      <c r="AQ92" s="1">
        <v>-2.66E8</v>
      </c>
      <c r="AR92" s="1">
        <v>3.114738544E9</v>
      </c>
      <c r="AS92" s="1">
        <v>0.0</v>
      </c>
      <c r="AT92" s="1">
        <v>0.0</v>
      </c>
      <c r="AU92" s="1">
        <v>0.0</v>
      </c>
      <c r="AV92" s="1">
        <v>1.86241148337E11</v>
      </c>
      <c r="AW92" s="1">
        <v>0.0</v>
      </c>
      <c r="AX92" s="1">
        <v>3.2068181397E10</v>
      </c>
      <c r="AY92" s="1">
        <v>1.5417296694E11</v>
      </c>
      <c r="AZ92" s="1">
        <v>0.0</v>
      </c>
      <c r="BA92" s="1">
        <v>1.6420433974E10</v>
      </c>
      <c r="BB92" s="1">
        <v>5.865104595E9</v>
      </c>
      <c r="BC92" s="1">
        <v>0.0</v>
      </c>
      <c r="BD92" s="1">
        <v>0.0</v>
      </c>
      <c r="BE92" s="1">
        <v>1.0555329379E10</v>
      </c>
      <c r="BF92" s="1">
        <v>8.79826607619E11</v>
      </c>
      <c r="BG92" s="1">
        <v>4.00101213996E11</v>
      </c>
      <c r="BH92" s="1">
        <v>7.8689968331E10</v>
      </c>
      <c r="BI92" s="1">
        <v>0.0</v>
      </c>
      <c r="BJ92" s="1">
        <v>3.6119563476E10</v>
      </c>
      <c r="BK92" s="1">
        <v>1.542604386E9</v>
      </c>
      <c r="BL92" s="1">
        <v>1.9209550537E10</v>
      </c>
      <c r="BM92" s="1">
        <v>1.4249755349E10</v>
      </c>
      <c r="BN92" s="1">
        <v>3.3843785E7</v>
      </c>
      <c r="BO92" s="1">
        <v>7.534650798E9</v>
      </c>
      <c r="BP92" s="1">
        <v>0.0</v>
      </c>
      <c r="BQ92" s="1">
        <v>0.0</v>
      </c>
      <c r="BR92" s="1">
        <v>0.0</v>
      </c>
      <c r="BS92" s="1">
        <v>0.0</v>
      </c>
      <c r="BT92" s="1">
        <v>7.92630187E8</v>
      </c>
      <c r="BU92" s="1">
        <v>0.0</v>
      </c>
      <c r="BV92" s="1">
        <v>0.0</v>
      </c>
      <c r="BW92" s="1">
        <v>3.97321051E8</v>
      </c>
      <c r="BX92" s="1">
        <v>3.20618615478E11</v>
      </c>
      <c r="BY92" s="1">
        <v>1.31167920161E11</v>
      </c>
      <c r="BZ92" s="1">
        <v>0.0</v>
      </c>
      <c r="CA92" s="1">
        <v>7.4513005145E10</v>
      </c>
      <c r="CB92" s="1">
        <v>1.14937690172E11</v>
      </c>
      <c r="CC92" s="1">
        <v>0.0</v>
      </c>
      <c r="CD92" s="1">
        <v>0.0</v>
      </c>
      <c r="CE92" s="1">
        <v>4.77666698596E11</v>
      </c>
      <c r="CF92" s="1">
        <v>3.0E11</v>
      </c>
      <c r="CG92" s="1">
        <v>1.14375E11</v>
      </c>
      <c r="CH92" s="1">
        <v>0.0</v>
      </c>
      <c r="CI92" s="1">
        <v>0.0</v>
      </c>
      <c r="CJ92" s="1">
        <v>0.0</v>
      </c>
      <c r="CK92" s="1">
        <v>1.4517639731E10</v>
      </c>
      <c r="CL92" s="1">
        <v>0.0</v>
      </c>
      <c r="CM92" s="1">
        <v>9.808402445E9</v>
      </c>
      <c r="CN92" s="1">
        <v>3.6090152134E10</v>
      </c>
      <c r="CO92" s="1">
        <v>2.875504286E9</v>
      </c>
      <c r="CP92" s="1">
        <v>2.875504286E9</v>
      </c>
      <c r="CQ92" s="1">
        <v>2.058695027E9</v>
      </c>
      <c r="CR92" s="1">
        <v>8.79826607619E11</v>
      </c>
      <c r="CS92" s="73">
        <v>40591.61875</v>
      </c>
      <c r="CT92" s="73">
        <v>39448.0</v>
      </c>
      <c r="CU92" s="73">
        <v>39813.0</v>
      </c>
      <c r="CV92" s="1">
        <v>12.0</v>
      </c>
      <c r="CW92" s="1" t="s">
        <v>282</v>
      </c>
      <c r="CY92" s="1">
        <v>0.0</v>
      </c>
      <c r="DA92" s="1">
        <v>1.0</v>
      </c>
      <c r="DB92" s="1" t="b">
        <v>0</v>
      </c>
      <c r="DC92" s="1" t="b">
        <v>1</v>
      </c>
    </row>
    <row r="93" ht="12.75" customHeight="1">
      <c r="A93" s="1" t="s">
        <v>50</v>
      </c>
      <c r="B93" s="1">
        <v>2007.0</v>
      </c>
      <c r="C93" s="1">
        <v>5.0</v>
      </c>
      <c r="D93" s="4">
        <v>5.04833553454E11</v>
      </c>
      <c r="E93" s="4">
        <v>1.46218815916E11</v>
      </c>
      <c r="F93" s="1">
        <v>4.07447740664E11</v>
      </c>
      <c r="G93" s="1">
        <v>1.33944827776E11</v>
      </c>
      <c r="H93" s="1">
        <v>0.0</v>
      </c>
      <c r="I93" s="1">
        <v>0.0</v>
      </c>
      <c r="J93" s="1">
        <v>1.92371E11</v>
      </c>
      <c r="K93" s="1">
        <v>0.0</v>
      </c>
      <c r="L93" s="1">
        <v>0.0</v>
      </c>
      <c r="M93" s="1">
        <v>7.7248409368E10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9.32189798E8</v>
      </c>
      <c r="U93" s="1">
        <v>9.32189798E8</v>
      </c>
      <c r="V93" s="1">
        <v>0.0</v>
      </c>
      <c r="W93" s="1">
        <v>2.951313722E9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9.738581279E10</v>
      </c>
      <c r="AH93" s="1">
        <v>5.9709487049E10</v>
      </c>
      <c r="AI93" s="1">
        <v>9.270383049E9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4.9222064E10</v>
      </c>
      <c r="AP93" s="1">
        <v>0.0</v>
      </c>
      <c r="AQ93" s="1">
        <v>0.0</v>
      </c>
      <c r="AR93" s="1">
        <v>1.21704E9</v>
      </c>
      <c r="AS93" s="1">
        <v>0.0</v>
      </c>
      <c r="AT93" s="1">
        <v>0.0</v>
      </c>
      <c r="AU93" s="1">
        <v>0.0</v>
      </c>
      <c r="AV93" s="1">
        <v>2.442E10</v>
      </c>
      <c r="AW93" s="1">
        <v>0.0</v>
      </c>
      <c r="AX93" s="1">
        <v>0.0</v>
      </c>
      <c r="AY93" s="1">
        <v>0.0</v>
      </c>
      <c r="AZ93" s="1">
        <v>0.0</v>
      </c>
      <c r="BA93" s="1">
        <v>1.3256325741E10</v>
      </c>
      <c r="BB93" s="1">
        <v>0.0</v>
      </c>
      <c r="BC93" s="1">
        <v>0.0</v>
      </c>
      <c r="BD93" s="1">
        <v>0.0</v>
      </c>
      <c r="BE93" s="1">
        <v>0.0</v>
      </c>
      <c r="BF93" s="1">
        <v>5.04833553454E11</v>
      </c>
      <c r="BG93" s="1">
        <v>3.53617460303E11</v>
      </c>
      <c r="BH93" s="1">
        <v>4.6842213147E10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3.06775247156E11</v>
      </c>
      <c r="BY93" s="1">
        <v>0.0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1.51216093151E11</v>
      </c>
      <c r="CF93" s="1">
        <v>1.05E11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2.222682569E10</v>
      </c>
      <c r="CM93" s="1">
        <v>0.0</v>
      </c>
      <c r="CN93" s="1">
        <v>1.8991990226E10</v>
      </c>
      <c r="CO93" s="1">
        <v>4.997277235E9</v>
      </c>
      <c r="CP93" s="1">
        <v>4.997277235E9</v>
      </c>
      <c r="CQ93" s="1">
        <v>0.0</v>
      </c>
      <c r="CR93" s="1">
        <v>5.04833553454E11</v>
      </c>
      <c r="CS93" s="73">
        <v>42940.60972222222</v>
      </c>
      <c r="CT93" s="73">
        <v>39083.0</v>
      </c>
      <c r="CU93" s="73">
        <v>39447.0</v>
      </c>
      <c r="CV93" s="1">
        <v>12.0</v>
      </c>
      <c r="CW93" s="1" t="s">
        <v>346</v>
      </c>
      <c r="CY93" s="1">
        <v>0.0</v>
      </c>
      <c r="DA93" s="1">
        <v>1.0</v>
      </c>
      <c r="DB93" s="1" t="b">
        <v>0</v>
      </c>
      <c r="DC93" s="1" t="b">
        <v>0</v>
      </c>
    </row>
    <row r="94" ht="12.75" customHeight="1">
      <c r="A94" s="1" t="s">
        <v>50</v>
      </c>
      <c r="B94" s="1">
        <v>2006.0</v>
      </c>
      <c r="C94" s="1">
        <v>5.0</v>
      </c>
      <c r="D94" s="4">
        <v>4.78937075382E11</v>
      </c>
      <c r="E94" s="4">
        <v>1.20347303828E11</v>
      </c>
      <c r="F94" s="1">
        <v>3.92876816914E11</v>
      </c>
      <c r="G94" s="1">
        <v>7.4016486615E10</v>
      </c>
      <c r="H94" s="1">
        <v>5.0916486615E10</v>
      </c>
      <c r="I94" s="1">
        <v>2.31E10</v>
      </c>
      <c r="J94" s="1">
        <v>2.383E11</v>
      </c>
      <c r="K94" s="1">
        <v>2.383E11</v>
      </c>
      <c r="L94" s="1">
        <v>0.0</v>
      </c>
      <c r="M94" s="1">
        <v>7.7793326512E10</v>
      </c>
      <c r="N94" s="1">
        <v>6.4221873023E10</v>
      </c>
      <c r="O94" s="1">
        <v>7.717268451E9</v>
      </c>
      <c r="P94" s="1">
        <v>0.0</v>
      </c>
      <c r="Q94" s="1">
        <v>0.0</v>
      </c>
      <c r="R94" s="1">
        <v>1.1524704326E10</v>
      </c>
      <c r="S94" s="1">
        <v>-5.670519288E9</v>
      </c>
      <c r="T94" s="1">
        <v>3.99666125E8</v>
      </c>
      <c r="U94" s="1">
        <v>3.99666125E8</v>
      </c>
      <c r="V94" s="1">
        <v>0.0</v>
      </c>
      <c r="W94" s="1">
        <v>2.367337662E9</v>
      </c>
      <c r="X94" s="1">
        <v>0.0</v>
      </c>
      <c r="Y94" s="1">
        <v>0.0</v>
      </c>
      <c r="Z94" s="1">
        <v>5.081766E7</v>
      </c>
      <c r="AA94" s="1">
        <v>0.0</v>
      </c>
      <c r="AB94" s="1">
        <v>9.7525888E7</v>
      </c>
      <c r="AC94" s="1">
        <v>2.218994114E9</v>
      </c>
      <c r="AD94" s="1">
        <v>0.0</v>
      </c>
      <c r="AE94" s="1">
        <v>0.0</v>
      </c>
      <c r="AF94" s="1">
        <v>0.0</v>
      </c>
      <c r="AG94" s="1">
        <v>8.6060258468E10</v>
      </c>
      <c r="AH94" s="1">
        <v>6.2311105937E10</v>
      </c>
      <c r="AI94" s="1">
        <v>1.3089041937E10</v>
      </c>
      <c r="AJ94" s="1">
        <v>2.814899172E10</v>
      </c>
      <c r="AK94" s="1">
        <v>-1.5059949783E10</v>
      </c>
      <c r="AL94" s="1">
        <v>0.0</v>
      </c>
      <c r="AM94" s="1">
        <v>0.0</v>
      </c>
      <c r="AN94" s="1">
        <v>0.0</v>
      </c>
      <c r="AO94" s="1">
        <v>4.9222064E10</v>
      </c>
      <c r="AP94" s="1">
        <v>4.9488064E10</v>
      </c>
      <c r="AQ94" s="1">
        <v>-2.66E8</v>
      </c>
      <c r="AR94" s="1">
        <v>0.0</v>
      </c>
      <c r="AS94" s="1">
        <v>0.0</v>
      </c>
      <c r="AT94" s="1">
        <v>0.0</v>
      </c>
      <c r="AU94" s="1">
        <v>0.0</v>
      </c>
      <c r="AV94" s="1">
        <v>1.564E10</v>
      </c>
      <c r="AW94" s="1">
        <v>0.0</v>
      </c>
      <c r="AX94" s="1">
        <v>1.364E10</v>
      </c>
      <c r="AY94" s="1">
        <v>2.0E9</v>
      </c>
      <c r="AZ94" s="1">
        <v>0.0</v>
      </c>
      <c r="BA94" s="1">
        <v>8.109152531E9</v>
      </c>
      <c r="BB94" s="1">
        <v>3.433737098E9</v>
      </c>
      <c r="BC94" s="1">
        <v>0.0</v>
      </c>
      <c r="BD94" s="1">
        <v>4.675415433E9</v>
      </c>
      <c r="BE94" s="1">
        <v>0.0</v>
      </c>
      <c r="BF94" s="1">
        <v>4.78937075382E11</v>
      </c>
      <c r="BG94" s="1">
        <v>3.52931288306E11</v>
      </c>
      <c r="BH94" s="1">
        <v>4.2544329183E10</v>
      </c>
      <c r="BI94" s="1">
        <v>0.0</v>
      </c>
      <c r="BJ94" s="1">
        <v>2.0581911946E10</v>
      </c>
      <c r="BK94" s="1">
        <v>1.196604101E9</v>
      </c>
      <c r="BL94" s="1">
        <v>6.188160163E9</v>
      </c>
      <c r="BM94" s="1">
        <v>1.4196678064E10</v>
      </c>
      <c r="BN94" s="1">
        <v>4.6811773E7</v>
      </c>
      <c r="BO94" s="1">
        <v>3.34163136E8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3.10386959123E11</v>
      </c>
      <c r="BY94" s="1">
        <v>1.09312833637E11</v>
      </c>
      <c r="BZ94" s="1">
        <v>0.0</v>
      </c>
      <c r="CA94" s="1">
        <v>6.4282586695E10</v>
      </c>
      <c r="CB94" s="1">
        <v>1.36791538791E11</v>
      </c>
      <c r="CC94" s="1">
        <v>0.0</v>
      </c>
      <c r="CD94" s="1">
        <v>0.0</v>
      </c>
      <c r="CE94" s="1">
        <v>1.26005787076E11</v>
      </c>
      <c r="CF94" s="1">
        <v>8.30463E10</v>
      </c>
      <c r="CG94" s="1">
        <v>0.0</v>
      </c>
      <c r="CH94" s="1">
        <v>0.0</v>
      </c>
      <c r="CI94" s="1">
        <v>0.0</v>
      </c>
      <c r="CJ94" s="1">
        <v>0.0</v>
      </c>
      <c r="CK94" s="1">
        <v>1.3618217995E10</v>
      </c>
      <c r="CL94" s="1">
        <v>6.657322461E9</v>
      </c>
      <c r="CM94" s="1">
        <v>0.0</v>
      </c>
      <c r="CN94" s="1">
        <v>1.7025463372E10</v>
      </c>
      <c r="CO94" s="1">
        <v>5.658483248E9</v>
      </c>
      <c r="CP94" s="1">
        <v>5.658483248E9</v>
      </c>
      <c r="CQ94" s="1">
        <v>0.0</v>
      </c>
      <c r="CR94" s="1">
        <v>4.78937075382E11</v>
      </c>
      <c r="CS94" s="73">
        <v>40604.45416666667</v>
      </c>
      <c r="CT94" s="73">
        <v>38718.0</v>
      </c>
      <c r="CU94" s="73">
        <v>39082.0</v>
      </c>
      <c r="CV94" s="1">
        <v>12.0</v>
      </c>
      <c r="CW94" s="1" t="s">
        <v>347</v>
      </c>
      <c r="CY94" s="1">
        <v>0.0</v>
      </c>
      <c r="CZ94" s="1">
        <v>0.0</v>
      </c>
      <c r="DA94" s="1">
        <v>2.0</v>
      </c>
      <c r="DB94" s="1" t="b">
        <v>0</v>
      </c>
      <c r="DC94" s="1" t="b">
        <v>1</v>
      </c>
    </row>
    <row r="95" ht="12.75" customHeight="1">
      <c r="A95" s="1" t="s">
        <v>50</v>
      </c>
      <c r="B95" s="1">
        <v>2005.0</v>
      </c>
      <c r="C95" s="1">
        <v>5.0</v>
      </c>
      <c r="D95" s="4">
        <v>4.37509495396E11</v>
      </c>
      <c r="E95" s="4">
        <v>1.08530707806E11</v>
      </c>
      <c r="F95" s="1">
        <v>3.5891051469E11</v>
      </c>
      <c r="G95" s="1">
        <v>3.3900787545E10</v>
      </c>
      <c r="H95" s="1">
        <v>2.132950658E9</v>
      </c>
      <c r="I95" s="1">
        <v>3.1767836887E10</v>
      </c>
      <c r="J95" s="1">
        <v>2.60333E11</v>
      </c>
      <c r="K95" s="1">
        <v>2.60333E11</v>
      </c>
      <c r="L95" s="1">
        <v>0.0</v>
      </c>
      <c r="M95" s="1">
        <v>6.2796390726E10</v>
      </c>
      <c r="N95" s="1">
        <v>5.0686885386E10</v>
      </c>
      <c r="O95" s="1">
        <v>3.106982324E9</v>
      </c>
      <c r="P95" s="1">
        <v>0.0</v>
      </c>
      <c r="Q95" s="1">
        <v>0.0</v>
      </c>
      <c r="R95" s="1">
        <v>9.783783164E9</v>
      </c>
      <c r="S95" s="1">
        <v>-7.81260148E8</v>
      </c>
      <c r="T95" s="1">
        <v>4.91413856E8</v>
      </c>
      <c r="U95" s="1">
        <v>4.91413856E8</v>
      </c>
      <c r="V95" s="1">
        <v>0.0</v>
      </c>
      <c r="W95" s="1">
        <v>1.388922563E9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1.388922563E9</v>
      </c>
      <c r="AD95" s="1">
        <v>0.0</v>
      </c>
      <c r="AE95" s="1">
        <v>0.0</v>
      </c>
      <c r="AF95" s="1">
        <v>0.0</v>
      </c>
      <c r="AG95" s="1">
        <v>7.8598980706E10</v>
      </c>
      <c r="AH95" s="1">
        <v>5.6227494788E10</v>
      </c>
      <c r="AI95" s="1">
        <v>1.3263514124E10</v>
      </c>
      <c r="AJ95" s="1">
        <v>2.4465211725E10</v>
      </c>
      <c r="AK95" s="1">
        <v>-1.1201697601E10</v>
      </c>
      <c r="AL95" s="1">
        <v>0.0</v>
      </c>
      <c r="AM95" s="1">
        <v>0.0</v>
      </c>
      <c r="AN95" s="1">
        <v>0.0</v>
      </c>
      <c r="AO95" s="1">
        <v>4.2683180664E10</v>
      </c>
      <c r="AP95" s="1">
        <v>4.2860514E10</v>
      </c>
      <c r="AQ95" s="1">
        <v>-1.77333336E8</v>
      </c>
      <c r="AR95" s="1">
        <v>2.808E8</v>
      </c>
      <c r="AS95" s="1">
        <v>0.0</v>
      </c>
      <c r="AT95" s="1">
        <v>0.0</v>
      </c>
      <c r="AU95" s="1">
        <v>0.0</v>
      </c>
      <c r="AV95" s="1">
        <v>1.664E10</v>
      </c>
      <c r="AW95" s="1">
        <v>0.0</v>
      </c>
      <c r="AX95" s="1">
        <v>1.364E10</v>
      </c>
      <c r="AY95" s="1">
        <v>3.0E9</v>
      </c>
      <c r="AZ95" s="1">
        <v>0.0</v>
      </c>
      <c r="BA95" s="1">
        <v>5.731485918E9</v>
      </c>
      <c r="BB95" s="1">
        <v>1.743470837E9</v>
      </c>
      <c r="BC95" s="1">
        <v>0.0</v>
      </c>
      <c r="BD95" s="1">
        <v>3.988015081E9</v>
      </c>
      <c r="BE95" s="1">
        <v>0.0</v>
      </c>
      <c r="BF95" s="1">
        <v>4.37509495396E11</v>
      </c>
      <c r="BG95" s="1">
        <v>3.26599414476E11</v>
      </c>
      <c r="BH95" s="1">
        <v>4.1312915687E10</v>
      </c>
      <c r="BI95" s="1">
        <v>0.0</v>
      </c>
      <c r="BJ95" s="1">
        <v>1.460003704E10</v>
      </c>
      <c r="BK95" s="1">
        <v>1.524298095E9</v>
      </c>
      <c r="BL95" s="1">
        <v>1.1304980527E10</v>
      </c>
      <c r="BM95" s="1">
        <v>1.271577752E10</v>
      </c>
      <c r="BN95" s="1">
        <v>0.0</v>
      </c>
      <c r="BO95" s="1">
        <v>1.167822505E9</v>
      </c>
      <c r="BP95" s="1">
        <v>0.0</v>
      </c>
      <c r="BQ95" s="1">
        <v>0.0</v>
      </c>
      <c r="BR95" s="1">
        <v>0.0</v>
      </c>
      <c r="BS95" s="1">
        <v>0.0</v>
      </c>
      <c r="BT95" s="1">
        <v>3.89214614E8</v>
      </c>
      <c r="BU95" s="1">
        <v>3.401047E8</v>
      </c>
      <c r="BV95" s="1">
        <v>0.0</v>
      </c>
      <c r="BW95" s="1">
        <v>0.0</v>
      </c>
      <c r="BX95" s="1">
        <v>2.84897284175E11</v>
      </c>
      <c r="BY95" s="1">
        <v>1.03100373889E11</v>
      </c>
      <c r="BZ95" s="1">
        <v>0.0</v>
      </c>
      <c r="CA95" s="1">
        <v>5.6328329873E10</v>
      </c>
      <c r="CB95" s="1">
        <v>1.25468580413E11</v>
      </c>
      <c r="CC95" s="1">
        <v>0.0</v>
      </c>
      <c r="CD95" s="1">
        <v>0.0</v>
      </c>
      <c r="CE95" s="1">
        <v>1.1091008092E11</v>
      </c>
      <c r="CF95" s="1">
        <v>7.0E10</v>
      </c>
      <c r="CG95" s="1">
        <v>0.0</v>
      </c>
      <c r="CH95" s="1">
        <v>0.0</v>
      </c>
      <c r="CI95" s="1">
        <v>0.0</v>
      </c>
      <c r="CJ95" s="1">
        <v>0.0</v>
      </c>
      <c r="CK95" s="1">
        <v>1.0068002559E10</v>
      </c>
      <c r="CL95" s="1">
        <v>0.0</v>
      </c>
      <c r="CM95" s="1">
        <v>5.757900725E9</v>
      </c>
      <c r="CN95" s="1">
        <v>2.2704804522E10</v>
      </c>
      <c r="CO95" s="1">
        <v>2.379373114E9</v>
      </c>
      <c r="CP95" s="1">
        <v>2.379373114E9</v>
      </c>
      <c r="CQ95" s="1">
        <v>0.0</v>
      </c>
      <c r="CR95" s="1">
        <v>4.37509495396E11</v>
      </c>
      <c r="CS95" s="73">
        <v>40604.4625</v>
      </c>
      <c r="CT95" s="73">
        <v>38353.0</v>
      </c>
      <c r="CU95" s="73">
        <v>38717.0</v>
      </c>
      <c r="CV95" s="1">
        <v>12.0</v>
      </c>
      <c r="CW95" s="1" t="s">
        <v>348</v>
      </c>
      <c r="CY95" s="1">
        <v>0.0</v>
      </c>
      <c r="CZ95" s="1">
        <v>0.0</v>
      </c>
      <c r="DA95" s="1">
        <v>2.0</v>
      </c>
      <c r="DB95" s="1" t="b">
        <v>0</v>
      </c>
      <c r="DC95" s="1" t="b">
        <v>1</v>
      </c>
    </row>
    <row r="96" ht="12.75" customHeight="1">
      <c r="A96" s="1" t="s">
        <v>50</v>
      </c>
      <c r="B96" s="1">
        <v>2004.0</v>
      </c>
      <c r="C96" s="1">
        <v>5.0</v>
      </c>
      <c r="D96" s="4">
        <v>3.60800966247E11</v>
      </c>
      <c r="E96" s="4">
        <v>1.1452248851E11</v>
      </c>
      <c r="F96" s="1">
        <v>2.90534041815E11</v>
      </c>
      <c r="G96" s="1">
        <v>2.5102087761E10</v>
      </c>
      <c r="H96" s="1">
        <v>1.29709863E9</v>
      </c>
      <c r="I96" s="1">
        <v>2.3804989131E10</v>
      </c>
      <c r="J96" s="1">
        <v>2.375E11</v>
      </c>
      <c r="K96" s="1">
        <v>2.375E11</v>
      </c>
      <c r="L96" s="1">
        <v>0.0</v>
      </c>
      <c r="M96" s="1">
        <v>2.5728259888E10</v>
      </c>
      <c r="N96" s="1">
        <v>1.8098729722E10</v>
      </c>
      <c r="O96" s="1">
        <v>1.015768213E9</v>
      </c>
      <c r="P96" s="1">
        <v>0.0</v>
      </c>
      <c r="Q96" s="1">
        <v>0.0</v>
      </c>
      <c r="R96" s="1">
        <v>7.002177945E9</v>
      </c>
      <c r="S96" s="1">
        <v>-3.88415992E8</v>
      </c>
      <c r="T96" s="1">
        <v>1.99065464E8</v>
      </c>
      <c r="U96" s="1">
        <v>1.99065464E8</v>
      </c>
      <c r="V96" s="1">
        <v>0.0</v>
      </c>
      <c r="W96" s="1">
        <v>2.004628702E9</v>
      </c>
      <c r="X96" s="1">
        <v>1.257827687E9</v>
      </c>
      <c r="Y96" s="1">
        <v>0.0</v>
      </c>
      <c r="Z96" s="1">
        <v>0.0</v>
      </c>
      <c r="AA96" s="1">
        <v>0.0</v>
      </c>
      <c r="AB96" s="1">
        <v>0.0</v>
      </c>
      <c r="AC96" s="1">
        <v>7.46801015E8</v>
      </c>
      <c r="AD96" s="1">
        <v>0.0</v>
      </c>
      <c r="AE96" s="1">
        <v>0.0</v>
      </c>
      <c r="AF96" s="1">
        <v>0.0</v>
      </c>
      <c r="AG96" s="1">
        <v>7.0266924432E10</v>
      </c>
      <c r="AH96" s="1">
        <v>5.0751069787E10</v>
      </c>
      <c r="AI96" s="1">
        <v>7.979222455E9</v>
      </c>
      <c r="AJ96" s="1">
        <v>1.5735210009E10</v>
      </c>
      <c r="AK96" s="1">
        <v>-7.755987554E9</v>
      </c>
      <c r="AL96" s="1">
        <v>0.0</v>
      </c>
      <c r="AM96" s="1">
        <v>0.0</v>
      </c>
      <c r="AN96" s="1">
        <v>0.0</v>
      </c>
      <c r="AO96" s="1">
        <v>4.2771847332E10</v>
      </c>
      <c r="AP96" s="1">
        <v>4.2860514E10</v>
      </c>
      <c r="AQ96" s="1">
        <v>-8.8666668E7</v>
      </c>
      <c r="AR96" s="1">
        <v>0.0</v>
      </c>
      <c r="AS96" s="1">
        <v>0.0</v>
      </c>
      <c r="AT96" s="1">
        <v>0.0</v>
      </c>
      <c r="AU96" s="1">
        <v>0.0</v>
      </c>
      <c r="AV96" s="1">
        <v>1.464E10</v>
      </c>
      <c r="AW96" s="1">
        <v>0.0</v>
      </c>
      <c r="AX96" s="1">
        <v>1.364E10</v>
      </c>
      <c r="AY96" s="1">
        <v>1.0E9</v>
      </c>
      <c r="AZ96" s="1">
        <v>0.0</v>
      </c>
      <c r="BA96" s="1">
        <v>4.875854645E9</v>
      </c>
      <c r="BB96" s="1">
        <v>9.082032E8</v>
      </c>
      <c r="BC96" s="1">
        <v>0.0</v>
      </c>
      <c r="BD96" s="1">
        <v>3.967651445E9</v>
      </c>
      <c r="BE96" s="1">
        <v>0.0</v>
      </c>
      <c r="BF96" s="1">
        <v>3.60800966247E11</v>
      </c>
      <c r="BG96" s="1">
        <v>2.43138180989E11</v>
      </c>
      <c r="BH96" s="1">
        <v>2.527077299E10</v>
      </c>
      <c r="BI96" s="1">
        <v>0.0</v>
      </c>
      <c r="BJ96" s="1">
        <v>8.92219638E9</v>
      </c>
      <c r="BK96" s="1">
        <v>1.264002591E9</v>
      </c>
      <c r="BL96" s="1">
        <v>6.572237504E9</v>
      </c>
      <c r="BM96" s="1">
        <v>7.913858715E9</v>
      </c>
      <c r="BN96" s="1">
        <v>0.0</v>
      </c>
      <c r="BO96" s="1">
        <v>5.984778E8</v>
      </c>
      <c r="BP96" s="1">
        <v>0.0</v>
      </c>
      <c r="BQ96" s="1">
        <v>0.0</v>
      </c>
      <c r="BR96" s="1">
        <v>0.0</v>
      </c>
      <c r="BS96" s="1">
        <v>0.0</v>
      </c>
      <c r="BT96" s="1">
        <v>5.64367126E8</v>
      </c>
      <c r="BU96" s="1">
        <v>3.42011409E8</v>
      </c>
      <c r="BV96" s="1">
        <v>0.0</v>
      </c>
      <c r="BW96" s="1">
        <v>0.0</v>
      </c>
      <c r="BX96" s="1">
        <v>2.17303040873E11</v>
      </c>
      <c r="BY96" s="1">
        <v>6.4555914094E10</v>
      </c>
      <c r="BZ96" s="1">
        <v>0.0</v>
      </c>
      <c r="CA96" s="1">
        <v>5.2851534543E10</v>
      </c>
      <c r="CB96" s="1">
        <v>9.9895592236E10</v>
      </c>
      <c r="CC96" s="1">
        <v>0.0</v>
      </c>
      <c r="CD96" s="1">
        <v>0.0</v>
      </c>
      <c r="CE96" s="1">
        <v>1.17662785258E11</v>
      </c>
      <c r="CF96" s="1">
        <v>7.0E10</v>
      </c>
      <c r="CG96" s="1">
        <v>0.0</v>
      </c>
      <c r="CH96" s="1">
        <v>0.0</v>
      </c>
      <c r="CI96" s="1">
        <v>0.0</v>
      </c>
      <c r="CJ96" s="1">
        <v>0.0</v>
      </c>
      <c r="CK96" s="1">
        <v>6.904465188E9</v>
      </c>
      <c r="CL96" s="1">
        <v>0.0</v>
      </c>
      <c r="CM96" s="1">
        <v>4.57449558E9</v>
      </c>
      <c r="CN96" s="1">
        <v>3.3043527742E10</v>
      </c>
      <c r="CO96" s="1">
        <v>3.140296748E9</v>
      </c>
      <c r="CP96" s="1">
        <v>3.140296748E9</v>
      </c>
      <c r="CQ96" s="1">
        <v>0.0</v>
      </c>
      <c r="CR96" s="1">
        <v>3.60800966247E11</v>
      </c>
      <c r="CS96" s="73">
        <v>40604.46319444444</v>
      </c>
      <c r="CT96" s="73">
        <v>37987.0</v>
      </c>
      <c r="CU96" s="73">
        <v>38352.0</v>
      </c>
      <c r="CV96" s="1">
        <v>12.0</v>
      </c>
      <c r="CW96" s="1" t="s">
        <v>348</v>
      </c>
      <c r="CY96" s="1">
        <v>0.0</v>
      </c>
      <c r="DA96" s="1">
        <v>1.0</v>
      </c>
      <c r="DB96" s="1" t="b">
        <v>0</v>
      </c>
      <c r="DC96" s="1" t="b">
        <v>1</v>
      </c>
    </row>
    <row r="97" ht="12.75" customHeight="1">
      <c r="A97" s="1" t="s">
        <v>52</v>
      </c>
      <c r="B97" s="1">
        <v>2017.0</v>
      </c>
      <c r="C97" s="1">
        <v>5.0</v>
      </c>
      <c r="D97" s="4">
        <v>1.9626538661282E13</v>
      </c>
      <c r="E97" s="4">
        <v>6.832157234202E12</v>
      </c>
      <c r="F97" s="1">
        <v>1.500344479902E13</v>
      </c>
      <c r="G97" s="1">
        <v>1.21641758058E12</v>
      </c>
      <c r="H97" s="1">
        <v>5.5691758058E11</v>
      </c>
      <c r="I97" s="1">
        <v>6.595E11</v>
      </c>
      <c r="J97" s="1">
        <v>6.016310353419E12</v>
      </c>
      <c r="K97" s="1">
        <v>5.25024783392E11</v>
      </c>
      <c r="L97" s="1">
        <v>-2.4977929973E10</v>
      </c>
      <c r="M97" s="1">
        <v>7.525519567418E12</v>
      </c>
      <c r="N97" s="1">
        <v>7.330440085003E12</v>
      </c>
      <c r="O97" s="1">
        <v>2.27470886145E11</v>
      </c>
      <c r="P97" s="1">
        <v>0.0</v>
      </c>
      <c r="Q97" s="1">
        <v>0.0</v>
      </c>
      <c r="R97" s="1">
        <v>2.727109043E11</v>
      </c>
      <c r="S97" s="1">
        <v>-3.0510230803E11</v>
      </c>
      <c r="T97" s="1">
        <v>3.786156286E9</v>
      </c>
      <c r="U97" s="1">
        <v>3.786156286E9</v>
      </c>
      <c r="V97" s="1">
        <v>0.0</v>
      </c>
      <c r="W97" s="1">
        <v>2.41411141317E11</v>
      </c>
      <c r="X97" s="1">
        <v>1.65739863446E11</v>
      </c>
      <c r="Y97" s="1">
        <v>0.0</v>
      </c>
      <c r="Z97" s="1">
        <v>7.4969029456E10</v>
      </c>
      <c r="AA97" s="1">
        <v>7.02248415E8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4.623093862262E12</v>
      </c>
      <c r="AH97" s="1">
        <v>2.75912455257E11</v>
      </c>
      <c r="AI97" s="1">
        <v>1.94371613083E11</v>
      </c>
      <c r="AJ97" s="1">
        <v>3.66840937272E11</v>
      </c>
      <c r="AK97" s="1">
        <v>-1.72469324189E11</v>
      </c>
      <c r="AL97" s="1">
        <v>0.0</v>
      </c>
      <c r="AM97" s="1">
        <v>0.0</v>
      </c>
      <c r="AN97" s="1">
        <v>0.0</v>
      </c>
      <c r="AO97" s="1">
        <v>8.1540842174E10</v>
      </c>
      <c r="AP97" s="1">
        <v>1.865369431E11</v>
      </c>
      <c r="AQ97" s="1">
        <v>-1.04996100926E11</v>
      </c>
      <c r="AR97" s="1">
        <v>0.0</v>
      </c>
      <c r="AS97" s="1">
        <v>1.499947292796E12</v>
      </c>
      <c r="AT97" s="1">
        <v>1.621298874166E12</v>
      </c>
      <c r="AU97" s="1">
        <v>-1.2135158137E11</v>
      </c>
      <c r="AV97" s="1">
        <v>1.051391510701E12</v>
      </c>
      <c r="AW97" s="1">
        <v>0.0</v>
      </c>
      <c r="AX97" s="1">
        <v>0.0</v>
      </c>
      <c r="AY97" s="1">
        <v>1.84957401979E11</v>
      </c>
      <c r="AZ97" s="1">
        <v>-1.13565891278E11</v>
      </c>
      <c r="BA97" s="1">
        <v>2.6731777013E10</v>
      </c>
      <c r="BB97" s="1">
        <v>2.6731777013E10</v>
      </c>
      <c r="BC97" s="1">
        <v>0.0</v>
      </c>
      <c r="BD97" s="1">
        <v>0.0</v>
      </c>
      <c r="BE97" s="1">
        <v>0.0</v>
      </c>
      <c r="BF97" s="1">
        <v>1.9626538661282E13</v>
      </c>
      <c r="BG97" s="1">
        <v>1.279438142708E13</v>
      </c>
      <c r="BH97" s="1">
        <v>1.2431132370754E13</v>
      </c>
      <c r="BI97" s="1">
        <v>2.3E11</v>
      </c>
      <c r="BJ97" s="1">
        <v>1.92484892562E12</v>
      </c>
      <c r="BK97" s="1">
        <v>1.486719983021E12</v>
      </c>
      <c r="BL97" s="1">
        <v>1.14113063449E11</v>
      </c>
      <c r="BM97" s="1">
        <v>1.95380975836E11</v>
      </c>
      <c r="BN97" s="1">
        <v>2.5154514907E10</v>
      </c>
      <c r="BO97" s="1">
        <v>6.647524624E10</v>
      </c>
      <c r="BP97" s="1">
        <v>6.0429231384E10</v>
      </c>
      <c r="BQ97" s="1">
        <v>0.0</v>
      </c>
      <c r="BR97" s="1">
        <v>0.0</v>
      </c>
      <c r="BS97" s="1">
        <v>0.0</v>
      </c>
      <c r="BT97" s="1">
        <v>3.63249056326E11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0.0</v>
      </c>
      <c r="CD97" s="1">
        <v>0.0</v>
      </c>
      <c r="CE97" s="1">
        <v>6.832157234202E12</v>
      </c>
      <c r="CF97" s="1">
        <v>2.34241867E12</v>
      </c>
      <c r="CG97" s="1">
        <v>3.32306251402E12</v>
      </c>
      <c r="CH97" s="1">
        <v>-2.12883100975E11</v>
      </c>
      <c r="CI97" s="1">
        <v>0.0</v>
      </c>
      <c r="CJ97" s="1">
        <v>0.0</v>
      </c>
      <c r="CK97" s="1">
        <v>1.79211820775E11</v>
      </c>
      <c r="CL97" s="1">
        <v>0.0</v>
      </c>
      <c r="CM97" s="1">
        <v>0.0</v>
      </c>
      <c r="CN97" s="1">
        <v>8.12533997212E11</v>
      </c>
      <c r="CO97" s="1">
        <v>0.0</v>
      </c>
      <c r="CP97" s="1">
        <v>0.0</v>
      </c>
      <c r="CQ97" s="1">
        <v>0.0</v>
      </c>
      <c r="CR97" s="1">
        <v>1.9626538661282E13</v>
      </c>
      <c r="CS97" s="73">
        <v>43305.42986111111</v>
      </c>
      <c r="CT97" s="73">
        <v>42736.0</v>
      </c>
      <c r="CU97" s="73">
        <v>43100.0</v>
      </c>
      <c r="CV97" s="1">
        <v>12.0</v>
      </c>
      <c r="CW97" s="1" t="s">
        <v>597</v>
      </c>
      <c r="CY97" s="1">
        <v>0.0</v>
      </c>
      <c r="DB97" s="1" t="b">
        <v>0</v>
      </c>
      <c r="DC97" s="1" t="b">
        <v>1</v>
      </c>
    </row>
    <row r="98" ht="12.75" customHeight="1">
      <c r="A98" s="1" t="s">
        <v>52</v>
      </c>
      <c r="B98" s="1">
        <v>2016.0</v>
      </c>
      <c r="C98" s="1">
        <v>5.0</v>
      </c>
      <c r="D98" s="4">
        <v>1.6642560775955E13</v>
      </c>
      <c r="E98" s="4">
        <v>6.821441925488E12</v>
      </c>
      <c r="F98" s="1">
        <v>1.4126313759061E13</v>
      </c>
      <c r="G98" s="1">
        <v>7.06885123558E11</v>
      </c>
      <c r="H98" s="1">
        <v>2.10885123558E11</v>
      </c>
      <c r="I98" s="1">
        <v>4.96E11</v>
      </c>
      <c r="J98" s="1">
        <v>6.290261700621E12</v>
      </c>
      <c r="K98" s="1">
        <v>2.27513580247E11</v>
      </c>
      <c r="L98" s="1">
        <v>-2.2203514257E10</v>
      </c>
      <c r="M98" s="1">
        <v>6.857861819169E12</v>
      </c>
      <c r="N98" s="1">
        <v>6.228327995927E12</v>
      </c>
      <c r="O98" s="1">
        <v>2.45059667626E11</v>
      </c>
      <c r="P98" s="1">
        <v>0.0</v>
      </c>
      <c r="Q98" s="1">
        <v>0.0</v>
      </c>
      <c r="R98" s="1">
        <v>6.93388502471E11</v>
      </c>
      <c r="S98" s="1">
        <v>-3.08914346855E11</v>
      </c>
      <c r="T98" s="1">
        <v>8.218238815E9</v>
      </c>
      <c r="U98" s="1">
        <v>8.218238815E9</v>
      </c>
      <c r="V98" s="1">
        <v>0.0</v>
      </c>
      <c r="W98" s="1">
        <v>2.63086876898E11</v>
      </c>
      <c r="X98" s="1">
        <v>1.75093071207E11</v>
      </c>
      <c r="Y98" s="1">
        <v>0.0</v>
      </c>
      <c r="Z98" s="1">
        <v>7.0902129452E10</v>
      </c>
      <c r="AA98" s="1">
        <v>1.7091676239E10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2.516247016894E12</v>
      </c>
      <c r="AH98" s="1">
        <v>3.01785328644E11</v>
      </c>
      <c r="AI98" s="1">
        <v>2.12532063227E11</v>
      </c>
      <c r="AJ98" s="1">
        <v>3.57573851065E11</v>
      </c>
      <c r="AK98" s="1">
        <v>-1.45041787838E11</v>
      </c>
      <c r="AL98" s="1">
        <v>0.0</v>
      </c>
      <c r="AM98" s="1">
        <v>0.0</v>
      </c>
      <c r="AN98" s="1">
        <v>0.0</v>
      </c>
      <c r="AO98" s="1">
        <v>8.9253265417E10</v>
      </c>
      <c r="AP98" s="1">
        <v>1.676336135E11</v>
      </c>
      <c r="AQ98" s="1">
        <v>-7.8380348083E10</v>
      </c>
      <c r="AR98" s="1">
        <v>0.0</v>
      </c>
      <c r="AS98" s="1">
        <v>1.846052743414E12</v>
      </c>
      <c r="AT98" s="1">
        <v>1.933423583575E12</v>
      </c>
      <c r="AU98" s="1">
        <v>-8.7370840161E10</v>
      </c>
      <c r="AV98" s="1">
        <v>3.02031465624E11</v>
      </c>
      <c r="AW98" s="1">
        <v>0.0</v>
      </c>
      <c r="AX98" s="1">
        <v>0.0</v>
      </c>
      <c r="AY98" s="1">
        <v>4.55301399865E11</v>
      </c>
      <c r="AZ98" s="1">
        <v>-3.13269934241E11</v>
      </c>
      <c r="BA98" s="1">
        <v>3.9824446172E10</v>
      </c>
      <c r="BB98" s="1">
        <v>2.0989255406E10</v>
      </c>
      <c r="BC98" s="1">
        <v>1.8835190766E10</v>
      </c>
      <c r="BD98" s="1">
        <v>0.0</v>
      </c>
      <c r="BE98" s="1">
        <v>0.0</v>
      </c>
      <c r="BF98" s="1">
        <v>1.6642560775955E13</v>
      </c>
      <c r="BG98" s="1">
        <v>9.821118850467E12</v>
      </c>
      <c r="BH98" s="1">
        <v>9.712408608443E12</v>
      </c>
      <c r="BI98" s="1">
        <v>0.0</v>
      </c>
      <c r="BJ98" s="1">
        <v>1.761423619445E12</v>
      </c>
      <c r="BK98" s="1">
        <v>3.63983345094E11</v>
      </c>
      <c r="BL98" s="1">
        <v>1.19949475893E11</v>
      </c>
      <c r="BM98" s="1">
        <v>1.09669277404E11</v>
      </c>
      <c r="BN98" s="1">
        <v>2.792061302E9</v>
      </c>
      <c r="BO98" s="1">
        <v>4.9474872149E10</v>
      </c>
      <c r="BP98" s="1">
        <v>3.212344439E10</v>
      </c>
      <c r="BQ98" s="1">
        <v>0.0</v>
      </c>
      <c r="BR98" s="1">
        <v>0.0</v>
      </c>
      <c r="BS98" s="1">
        <v>0.0</v>
      </c>
      <c r="BT98" s="1">
        <v>1.08710242024E11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6.821441925488E12</v>
      </c>
      <c r="CF98" s="1">
        <v>2.34241867E12</v>
      </c>
      <c r="CG98" s="1">
        <v>3.32306251402E12</v>
      </c>
      <c r="CH98" s="1">
        <v>-2.12883100975E11</v>
      </c>
      <c r="CI98" s="1">
        <v>0.0</v>
      </c>
      <c r="CJ98" s="1">
        <v>0.0</v>
      </c>
      <c r="CK98" s="1">
        <v>1.79211820775E11</v>
      </c>
      <c r="CL98" s="1">
        <v>0.0</v>
      </c>
      <c r="CM98" s="1">
        <v>0.0</v>
      </c>
      <c r="CN98" s="1">
        <v>8.29318903385E11</v>
      </c>
      <c r="CO98" s="1">
        <v>0.0</v>
      </c>
      <c r="CP98" s="1">
        <v>0.0</v>
      </c>
      <c r="CQ98" s="1">
        <v>0.0</v>
      </c>
      <c r="CR98" s="1">
        <v>1.6642560775955E13</v>
      </c>
      <c r="CS98" s="73">
        <v>42789.74166666667</v>
      </c>
      <c r="CT98" s="73">
        <v>42370.0</v>
      </c>
      <c r="CU98" s="73">
        <v>42735.0</v>
      </c>
      <c r="CV98" s="1">
        <v>12.0</v>
      </c>
      <c r="CW98" s="1" t="s">
        <v>598</v>
      </c>
      <c r="CY98" s="1">
        <v>0.0</v>
      </c>
      <c r="DB98" s="1" t="b">
        <v>0</v>
      </c>
      <c r="DC98" s="1" t="b">
        <v>1</v>
      </c>
    </row>
    <row r="99" ht="12.75" customHeight="1">
      <c r="A99" s="1" t="s">
        <v>52</v>
      </c>
      <c r="B99" s="1">
        <v>2015.0</v>
      </c>
      <c r="C99" s="1">
        <v>5.0</v>
      </c>
      <c r="D99" s="4">
        <v>1.549524981536E13</v>
      </c>
      <c r="E99" s="4">
        <v>6.733963371475E12</v>
      </c>
      <c r="F99" s="1">
        <v>1.2514972728777E13</v>
      </c>
      <c r="G99" s="1">
        <v>7.58738988078E11</v>
      </c>
      <c r="H99" s="1">
        <v>3.33738988078E11</v>
      </c>
      <c r="I99" s="1">
        <v>4.25E11</v>
      </c>
      <c r="J99" s="1">
        <v>5.833067587118E12</v>
      </c>
      <c r="K99" s="1">
        <v>1.58392135139E11</v>
      </c>
      <c r="L99" s="1">
        <v>-6.8044548021E10</v>
      </c>
      <c r="M99" s="1">
        <v>5.723479179426E12</v>
      </c>
      <c r="N99" s="1">
        <v>4.730246042495E12</v>
      </c>
      <c r="O99" s="1">
        <v>1.69838421326E11</v>
      </c>
      <c r="P99" s="1">
        <v>0.0</v>
      </c>
      <c r="Q99" s="1">
        <v>0.0</v>
      </c>
      <c r="R99" s="1">
        <v>1.342028470328E12</v>
      </c>
      <c r="S99" s="1">
        <v>-5.18633754723E11</v>
      </c>
      <c r="T99" s="1">
        <v>2.45789431E9</v>
      </c>
      <c r="U99" s="1">
        <v>2.45789431E9</v>
      </c>
      <c r="V99" s="1">
        <v>0.0</v>
      </c>
      <c r="W99" s="1">
        <v>1.97229079845E11</v>
      </c>
      <c r="X99" s="1">
        <v>1.53788546126E11</v>
      </c>
      <c r="Y99" s="1">
        <v>0.0</v>
      </c>
      <c r="Z99" s="1">
        <v>4.3440533719E10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2.980277086583E12</v>
      </c>
      <c r="AH99" s="1">
        <v>2.7738549282E11</v>
      </c>
      <c r="AI99" s="1">
        <v>2.16364497915E11</v>
      </c>
      <c r="AJ99" s="1">
        <v>3.2889524373E11</v>
      </c>
      <c r="AK99" s="1">
        <v>-1.12530745815E11</v>
      </c>
      <c r="AL99" s="1">
        <v>0.0</v>
      </c>
      <c r="AM99" s="1">
        <v>0.0</v>
      </c>
      <c r="AN99" s="1">
        <v>0.0</v>
      </c>
      <c r="AO99" s="1">
        <v>6.1020994905E10</v>
      </c>
      <c r="AP99" s="1">
        <v>1.18690662723E11</v>
      </c>
      <c r="AQ99" s="1">
        <v>-5.7669667818E10</v>
      </c>
      <c r="AR99" s="1">
        <v>0.0</v>
      </c>
      <c r="AS99" s="1">
        <v>1.567500699881E12</v>
      </c>
      <c r="AT99" s="1">
        <v>1.620880414166E12</v>
      </c>
      <c r="AU99" s="1">
        <v>-5.3379714285E10</v>
      </c>
      <c r="AV99" s="1">
        <v>1.067330493363E12</v>
      </c>
      <c r="AW99" s="1">
        <v>0.0</v>
      </c>
      <c r="AX99" s="1">
        <v>3.33172027732E11</v>
      </c>
      <c r="AY99" s="1">
        <v>5.68700276773E11</v>
      </c>
      <c r="AZ99" s="1">
        <v>-1.14541811142E11</v>
      </c>
      <c r="BA99" s="1">
        <v>4.8005724298E10</v>
      </c>
      <c r="BB99" s="1">
        <v>4.8005724298E10</v>
      </c>
      <c r="BC99" s="1">
        <v>0.0</v>
      </c>
      <c r="BD99" s="1">
        <v>0.0</v>
      </c>
      <c r="BE99" s="1">
        <v>0.0</v>
      </c>
      <c r="BF99" s="1">
        <v>1.549524981536E13</v>
      </c>
      <c r="BG99" s="1">
        <v>8.761286443885E12</v>
      </c>
      <c r="BH99" s="1">
        <v>8.361496285383E12</v>
      </c>
      <c r="BI99" s="1">
        <v>1.5E10</v>
      </c>
      <c r="BJ99" s="1">
        <v>1.513912984878E12</v>
      </c>
      <c r="BK99" s="1">
        <v>1.55164227025E11</v>
      </c>
      <c r="BL99" s="1">
        <v>5.0801301767E10</v>
      </c>
      <c r="BM99" s="1">
        <v>7.019434644E10</v>
      </c>
      <c r="BN99" s="1">
        <v>7.5297993929E10</v>
      </c>
      <c r="BO99" s="1">
        <v>1.77884825197E11</v>
      </c>
      <c r="BP99" s="1">
        <v>3.2110552454E10</v>
      </c>
      <c r="BQ99" s="1">
        <v>0.0</v>
      </c>
      <c r="BR99" s="1">
        <v>0.0</v>
      </c>
      <c r="BS99" s="1">
        <v>0.0</v>
      </c>
      <c r="BT99" s="1">
        <v>3.99790158502E11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6.733963371475E12</v>
      </c>
      <c r="CF99" s="1">
        <v>2.34241867E12</v>
      </c>
      <c r="CG99" s="1">
        <v>3.32306251402E12</v>
      </c>
      <c r="CH99" s="1">
        <v>-2.12883100975E11</v>
      </c>
      <c r="CI99" s="1">
        <v>0.0</v>
      </c>
      <c r="CJ99" s="1">
        <v>0.0</v>
      </c>
      <c r="CK99" s="1">
        <v>1.79211820775E11</v>
      </c>
      <c r="CL99" s="1">
        <v>0.0</v>
      </c>
      <c r="CM99" s="1">
        <v>0.0</v>
      </c>
      <c r="CN99" s="1">
        <v>7.61177139042E11</v>
      </c>
      <c r="CO99" s="1">
        <v>0.0</v>
      </c>
      <c r="CP99" s="1">
        <v>0.0</v>
      </c>
      <c r="CQ99" s="1">
        <v>0.0</v>
      </c>
      <c r="CR99" s="1">
        <v>1.549524981536E13</v>
      </c>
      <c r="CS99" s="73">
        <v>42430.63263888889</v>
      </c>
      <c r="CT99" s="73">
        <v>42005.0</v>
      </c>
      <c r="CU99" s="73">
        <v>42369.0</v>
      </c>
      <c r="CV99" s="1">
        <v>12.0</v>
      </c>
      <c r="CW99" s="1" t="s">
        <v>351</v>
      </c>
      <c r="CY99" s="1">
        <v>0.0</v>
      </c>
      <c r="DB99" s="1" t="b">
        <v>0</v>
      </c>
      <c r="DC99" s="1" t="b">
        <v>1</v>
      </c>
    </row>
    <row r="100" ht="12.75" customHeight="1">
      <c r="A100" s="1" t="s">
        <v>52</v>
      </c>
      <c r="B100" s="1">
        <v>2014.0</v>
      </c>
      <c r="C100" s="1">
        <v>5.0</v>
      </c>
      <c r="D100" s="4">
        <v>1.8330418410907E13</v>
      </c>
      <c r="E100" s="4">
        <v>6.191230749944E12</v>
      </c>
      <c r="F100" s="1">
        <v>1.3167914799013E13</v>
      </c>
      <c r="G100" s="1">
        <v>1.981204511746E12</v>
      </c>
      <c r="H100" s="1">
        <v>7.13824511746E11</v>
      </c>
      <c r="I100" s="1">
        <v>1.26738E12</v>
      </c>
      <c r="J100" s="1">
        <v>4.124327426893E12</v>
      </c>
      <c r="K100" s="1">
        <v>4.33785739649E12</v>
      </c>
      <c r="L100" s="1">
        <v>-2.13529969597E11</v>
      </c>
      <c r="M100" s="1">
        <v>6.822017548322E12</v>
      </c>
      <c r="N100" s="1">
        <v>6.809399005259E12</v>
      </c>
      <c r="O100" s="1">
        <v>1.6011647449E11</v>
      </c>
      <c r="P100" s="1">
        <v>0.0</v>
      </c>
      <c r="Q100" s="1">
        <v>0.0</v>
      </c>
      <c r="R100" s="1">
        <v>5.9142102469E10</v>
      </c>
      <c r="S100" s="1">
        <v>-2.06640033896E11</v>
      </c>
      <c r="T100" s="1">
        <v>2.11113932E9</v>
      </c>
      <c r="U100" s="1">
        <v>2.11113932E9</v>
      </c>
      <c r="V100" s="1">
        <v>0.0</v>
      </c>
      <c r="W100" s="1">
        <v>2.38254172732E11</v>
      </c>
      <c r="X100" s="1">
        <v>2.04062936668E11</v>
      </c>
      <c r="Y100" s="1">
        <v>0.0</v>
      </c>
      <c r="Z100" s="1">
        <v>1.840552246E9</v>
      </c>
      <c r="AA100" s="1">
        <v>0.0</v>
      </c>
      <c r="AB100" s="1">
        <v>0.0</v>
      </c>
      <c r="AC100" s="1">
        <v>3.2350683818E10</v>
      </c>
      <c r="AD100" s="1">
        <v>0.0</v>
      </c>
      <c r="AE100" s="1">
        <v>0.0</v>
      </c>
      <c r="AF100" s="1">
        <v>0.0</v>
      </c>
      <c r="AG100" s="1">
        <v>5.162503611894E12</v>
      </c>
      <c r="AH100" s="1">
        <v>9.90927819416E11</v>
      </c>
      <c r="AI100" s="1">
        <v>2.16117044728E11</v>
      </c>
      <c r="AJ100" s="1">
        <v>3.46342799584E11</v>
      </c>
      <c r="AK100" s="1">
        <v>-1.30225754856E11</v>
      </c>
      <c r="AL100" s="1">
        <v>0.0</v>
      </c>
      <c r="AM100" s="1">
        <v>0.0</v>
      </c>
      <c r="AN100" s="1">
        <v>0.0</v>
      </c>
      <c r="AO100" s="1">
        <v>8.3325486617E10</v>
      </c>
      <c r="AP100" s="1">
        <v>1.55273976177E11</v>
      </c>
      <c r="AQ100" s="1">
        <v>-7.194848956E10</v>
      </c>
      <c r="AR100" s="1">
        <v>6.91485288071E11</v>
      </c>
      <c r="AS100" s="1">
        <v>8.92790999983E11</v>
      </c>
      <c r="AT100" s="1">
        <v>9.15980376607E11</v>
      </c>
      <c r="AU100" s="1">
        <v>-2.3189376624E10</v>
      </c>
      <c r="AV100" s="1">
        <v>3.138748459472E12</v>
      </c>
      <c r="AW100" s="1">
        <v>0.0</v>
      </c>
      <c r="AX100" s="1">
        <v>7.3157256108E10</v>
      </c>
      <c r="AY100" s="1">
        <v>3.266602241269E12</v>
      </c>
      <c r="AZ100" s="1">
        <v>-2.01011037905E11</v>
      </c>
      <c r="BA100" s="1">
        <v>1.40036333023E11</v>
      </c>
      <c r="BB100" s="1">
        <v>1.06669285239E11</v>
      </c>
      <c r="BC100" s="1">
        <v>0.0</v>
      </c>
      <c r="BD100" s="1">
        <v>0.0</v>
      </c>
      <c r="BE100" s="1">
        <v>3.3367047784E10</v>
      </c>
      <c r="BF100" s="1">
        <v>1.8330418410907E13</v>
      </c>
      <c r="BG100" s="1">
        <v>1.1442921663816E13</v>
      </c>
      <c r="BH100" s="1">
        <v>1.0860475181987E13</v>
      </c>
      <c r="BI100" s="1">
        <v>0.0</v>
      </c>
      <c r="BJ100" s="1">
        <v>1.581334210913E12</v>
      </c>
      <c r="BK100" s="1">
        <v>1.99863269988E11</v>
      </c>
      <c r="BL100" s="1">
        <v>6.4174063426E10</v>
      </c>
      <c r="BM100" s="1">
        <v>3.2444188496E10</v>
      </c>
      <c r="BN100" s="1">
        <v>4.098395712E10</v>
      </c>
      <c r="BO100" s="1">
        <v>8.7334531869E10</v>
      </c>
      <c r="BP100" s="1">
        <v>8.661985943E9</v>
      </c>
      <c r="BQ100" s="1">
        <v>0.0</v>
      </c>
      <c r="BR100" s="1">
        <v>0.0</v>
      </c>
      <c r="BS100" s="1">
        <v>0.0</v>
      </c>
      <c r="BT100" s="1">
        <v>5.82446481829E11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0.0</v>
      </c>
      <c r="CD100" s="1">
        <v>0.0</v>
      </c>
      <c r="CE100" s="1">
        <v>6.191230749944E12</v>
      </c>
      <c r="CF100" s="1">
        <v>2.34241867E12</v>
      </c>
      <c r="CG100" s="1">
        <v>3.32306251402E12</v>
      </c>
      <c r="CH100" s="1">
        <v>-1.62414980975E11</v>
      </c>
      <c r="CI100" s="1">
        <v>0.0</v>
      </c>
      <c r="CJ100" s="1">
        <v>0.0</v>
      </c>
      <c r="CK100" s="1">
        <v>1.79211820775E11</v>
      </c>
      <c r="CL100" s="1">
        <v>0.0</v>
      </c>
      <c r="CM100" s="1">
        <v>0.0</v>
      </c>
      <c r="CN100" s="1">
        <v>4.01714279684E11</v>
      </c>
      <c r="CO100" s="1">
        <v>0.0</v>
      </c>
      <c r="CP100" s="1">
        <v>0.0</v>
      </c>
      <c r="CQ100" s="1">
        <v>6.96265997147E11</v>
      </c>
      <c r="CR100" s="1">
        <v>1.8330418410907E13</v>
      </c>
      <c r="CS100" s="73">
        <v>42340.57152777778</v>
      </c>
      <c r="CT100" s="73">
        <v>41640.0</v>
      </c>
      <c r="CU100" s="73">
        <v>42004.0</v>
      </c>
      <c r="CV100" s="1">
        <v>12.0</v>
      </c>
      <c r="CW100" s="1" t="s">
        <v>599</v>
      </c>
      <c r="CY100" s="1">
        <v>0.0</v>
      </c>
      <c r="CZ100" s="1">
        <v>0.0</v>
      </c>
      <c r="DA100" s="1">
        <v>2.0</v>
      </c>
      <c r="DB100" s="1" t="b">
        <v>0</v>
      </c>
      <c r="DC100" s="1" t="b">
        <v>1</v>
      </c>
    </row>
    <row r="101" ht="12.75" customHeight="1">
      <c r="A101" s="1" t="s">
        <v>52</v>
      </c>
      <c r="B101" s="1">
        <v>2013.0</v>
      </c>
      <c r="C101" s="1">
        <v>5.0</v>
      </c>
      <c r="D101" s="4">
        <v>1.2399873804616E13</v>
      </c>
      <c r="E101" s="4">
        <v>6.174698734599E12</v>
      </c>
      <c r="F101" s="1">
        <v>1.0290581231152E13</v>
      </c>
      <c r="G101" s="1">
        <v>2.672078875363E12</v>
      </c>
      <c r="H101" s="1">
        <v>5.30568875363E11</v>
      </c>
      <c r="I101" s="1">
        <v>2.14151E12</v>
      </c>
      <c r="J101" s="1">
        <v>6.135134387096E12</v>
      </c>
      <c r="K101" s="1">
        <v>6.327438523951E12</v>
      </c>
      <c r="L101" s="1">
        <v>-1.92304136855E11</v>
      </c>
      <c r="M101" s="1">
        <v>1.411581033655E12</v>
      </c>
      <c r="N101" s="1">
        <v>1.37544086503E12</v>
      </c>
      <c r="O101" s="1">
        <v>1.43617919273E11</v>
      </c>
      <c r="P101" s="1">
        <v>0.0</v>
      </c>
      <c r="Q101" s="1">
        <v>0.0</v>
      </c>
      <c r="R101" s="1">
        <v>1.03824919718E11</v>
      </c>
      <c r="S101" s="1">
        <v>-2.11302670366E11</v>
      </c>
      <c r="T101" s="1">
        <v>2.44735677E9</v>
      </c>
      <c r="U101" s="1">
        <v>2.44735677E9</v>
      </c>
      <c r="V101" s="1">
        <v>0.0</v>
      </c>
      <c r="W101" s="1">
        <v>6.9339578268E10</v>
      </c>
      <c r="X101" s="1">
        <v>2.8232403747E10</v>
      </c>
      <c r="Y101" s="1">
        <v>0.0</v>
      </c>
      <c r="Z101" s="1">
        <v>5.93935066E9</v>
      </c>
      <c r="AA101" s="1">
        <v>0.0</v>
      </c>
      <c r="AB101" s="1">
        <v>0.0</v>
      </c>
      <c r="AC101" s="1">
        <v>3.5167823861E10</v>
      </c>
      <c r="AD101" s="1">
        <v>0.0</v>
      </c>
      <c r="AE101" s="1">
        <v>0.0</v>
      </c>
      <c r="AF101" s="1">
        <v>0.0</v>
      </c>
      <c r="AG101" s="1">
        <v>2.109292573464E12</v>
      </c>
      <c r="AH101" s="1">
        <v>1.377941529079E12</v>
      </c>
      <c r="AI101" s="1">
        <v>1.22772727289E11</v>
      </c>
      <c r="AJ101" s="1">
        <v>2.16018932399E11</v>
      </c>
      <c r="AK101" s="1">
        <v>-9.324620511E10</v>
      </c>
      <c r="AL101" s="1">
        <v>0.0</v>
      </c>
      <c r="AM101" s="1">
        <v>0.0</v>
      </c>
      <c r="AN101" s="1">
        <v>0.0</v>
      </c>
      <c r="AO101" s="1">
        <v>9.0543652731E10</v>
      </c>
      <c r="AP101" s="1">
        <v>1.32312192048E11</v>
      </c>
      <c r="AQ101" s="1">
        <v>-4.1768539317E10</v>
      </c>
      <c r="AR101" s="1">
        <v>1.164625149059E12</v>
      </c>
      <c r="AS101" s="1">
        <v>0.0</v>
      </c>
      <c r="AT101" s="1">
        <v>0.0</v>
      </c>
      <c r="AU101" s="1">
        <v>0.0</v>
      </c>
      <c r="AV101" s="1">
        <v>5.96723428748E11</v>
      </c>
      <c r="AW101" s="1">
        <v>0.0</v>
      </c>
      <c r="AX101" s="1">
        <v>1.99045745661E11</v>
      </c>
      <c r="AY101" s="1">
        <v>5.90804798705E11</v>
      </c>
      <c r="AZ101" s="1">
        <v>-1.93127115618E11</v>
      </c>
      <c r="BA101" s="1">
        <v>1.34627615637E11</v>
      </c>
      <c r="BB101" s="1">
        <v>1.04062011034E11</v>
      </c>
      <c r="BC101" s="1">
        <v>0.0</v>
      </c>
      <c r="BD101" s="1">
        <v>0.0</v>
      </c>
      <c r="BE101" s="1">
        <v>3.0565604603E10</v>
      </c>
      <c r="BF101" s="1">
        <v>1.2399873804616E13</v>
      </c>
      <c r="BG101" s="1">
        <v>5.479960157619E12</v>
      </c>
      <c r="BH101" s="1">
        <v>4.930377481511E12</v>
      </c>
      <c r="BI101" s="1">
        <v>7.0E10</v>
      </c>
      <c r="BJ101" s="1">
        <v>1.512631360878E12</v>
      </c>
      <c r="BK101" s="1">
        <v>4.6957534322E10</v>
      </c>
      <c r="BL101" s="1">
        <v>1.03864808487E11</v>
      </c>
      <c r="BM101" s="1">
        <v>4.5762942364E10</v>
      </c>
      <c r="BN101" s="1">
        <v>5.2581227508E10</v>
      </c>
      <c r="BO101" s="1">
        <v>3.02452370434E11</v>
      </c>
      <c r="BP101" s="1">
        <v>1.3584310524E10</v>
      </c>
      <c r="BQ101" s="1">
        <v>0.0</v>
      </c>
      <c r="BR101" s="1">
        <v>0.0</v>
      </c>
      <c r="BS101" s="1">
        <v>0.0</v>
      </c>
      <c r="BT101" s="1">
        <v>5.49582676108E11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6.174698734599E12</v>
      </c>
      <c r="CF101" s="1">
        <v>2.34241867E12</v>
      </c>
      <c r="CG101" s="1">
        <v>3.32306251402E12</v>
      </c>
      <c r="CH101" s="1">
        <v>-1.57228060975E11</v>
      </c>
      <c r="CI101" s="1">
        <v>0.0</v>
      </c>
      <c r="CJ101" s="1">
        <v>0.0</v>
      </c>
      <c r="CK101" s="1">
        <v>1.79211820775E11</v>
      </c>
      <c r="CL101" s="1">
        <v>0.0</v>
      </c>
      <c r="CM101" s="1">
        <v>0.0</v>
      </c>
      <c r="CN101" s="1">
        <v>3.98932352379E11</v>
      </c>
      <c r="CO101" s="1">
        <v>0.0</v>
      </c>
      <c r="CP101" s="1">
        <v>0.0</v>
      </c>
      <c r="CQ101" s="1">
        <v>7.45214912398E11</v>
      </c>
      <c r="CR101" s="1">
        <v>1.2399873804616E13</v>
      </c>
      <c r="CS101" s="73">
        <v>42338.59027777778</v>
      </c>
      <c r="CT101" s="73">
        <v>41275.0</v>
      </c>
      <c r="CU101" s="73">
        <v>41639.0</v>
      </c>
      <c r="CV101" s="1">
        <v>12.0</v>
      </c>
      <c r="CW101" s="1" t="s">
        <v>600</v>
      </c>
      <c r="CY101" s="1">
        <v>0.0</v>
      </c>
      <c r="CZ101" s="1">
        <v>0.0</v>
      </c>
      <c r="DA101" s="1">
        <v>5.0</v>
      </c>
      <c r="DB101" s="1" t="b">
        <v>0</v>
      </c>
      <c r="DC101" s="1" t="b">
        <v>1</v>
      </c>
    </row>
    <row r="102" ht="12.75" customHeight="1">
      <c r="A102" s="1" t="s">
        <v>52</v>
      </c>
      <c r="B102" s="1">
        <v>2012.0</v>
      </c>
      <c r="C102" s="1">
        <v>5.0</v>
      </c>
      <c r="D102" s="4">
        <v>1.0771204428792E13</v>
      </c>
      <c r="E102" s="4">
        <v>6.083277876764E12</v>
      </c>
      <c r="F102" s="1">
        <v>8.389906062676E12</v>
      </c>
      <c r="G102" s="1">
        <v>1.773518264884E12</v>
      </c>
      <c r="H102" s="1">
        <v>1.007638264884E12</v>
      </c>
      <c r="I102" s="1">
        <v>7.6588E11</v>
      </c>
      <c r="J102" s="1">
        <v>5.275830007058E12</v>
      </c>
      <c r="K102" s="1">
        <v>5.356403269249E12</v>
      </c>
      <c r="L102" s="1">
        <v>-8.0573262191E10</v>
      </c>
      <c r="M102" s="1">
        <v>1.173648940979E12</v>
      </c>
      <c r="N102" s="1">
        <v>1.124067119187E12</v>
      </c>
      <c r="O102" s="1">
        <v>6.830537824E10</v>
      </c>
      <c r="P102" s="1">
        <v>0.0</v>
      </c>
      <c r="Q102" s="1">
        <v>0.0</v>
      </c>
      <c r="R102" s="1">
        <v>1.52113621922E11</v>
      </c>
      <c r="S102" s="1">
        <v>-1.7083717837E11</v>
      </c>
      <c r="T102" s="1">
        <v>1.98970267E9</v>
      </c>
      <c r="U102" s="1">
        <v>1.98970267E9</v>
      </c>
      <c r="V102" s="1">
        <v>0.0</v>
      </c>
      <c r="W102" s="1">
        <v>1.64919147085E11</v>
      </c>
      <c r="X102" s="1">
        <v>1.0773744766E10</v>
      </c>
      <c r="Y102" s="1">
        <v>0.0</v>
      </c>
      <c r="Z102" s="1">
        <v>9.0089890454E10</v>
      </c>
      <c r="AA102" s="1">
        <v>0.0</v>
      </c>
      <c r="AB102" s="1">
        <v>0.0</v>
      </c>
      <c r="AC102" s="1">
        <v>6.4055511865E10</v>
      </c>
      <c r="AD102" s="1">
        <v>0.0</v>
      </c>
      <c r="AE102" s="1">
        <v>0.0</v>
      </c>
      <c r="AF102" s="1">
        <v>0.0</v>
      </c>
      <c r="AG102" s="1">
        <v>2.381298366116E12</v>
      </c>
      <c r="AH102" s="1">
        <v>1.031461314679E12</v>
      </c>
      <c r="AI102" s="1">
        <v>5.7066158279E10</v>
      </c>
      <c r="AJ102" s="1">
        <v>1.45610883373E11</v>
      </c>
      <c r="AK102" s="1">
        <v>-8.8544725094E10</v>
      </c>
      <c r="AL102" s="1">
        <v>0.0</v>
      </c>
      <c r="AM102" s="1">
        <v>0.0</v>
      </c>
      <c r="AN102" s="1">
        <v>0.0</v>
      </c>
      <c r="AO102" s="1">
        <v>4.250751547E10</v>
      </c>
      <c r="AP102" s="1">
        <v>6.5947176822E10</v>
      </c>
      <c r="AQ102" s="1">
        <v>-2.3439661352E10</v>
      </c>
      <c r="AR102" s="1">
        <v>9.3188764093E11</v>
      </c>
      <c r="AS102" s="1">
        <v>0.0</v>
      </c>
      <c r="AT102" s="1">
        <v>0.0</v>
      </c>
      <c r="AU102" s="1">
        <v>0.0</v>
      </c>
      <c r="AV102" s="1">
        <v>1.218758136997E12</v>
      </c>
      <c r="AW102" s="1">
        <v>0.0</v>
      </c>
      <c r="AX102" s="1">
        <v>4.10428986379E11</v>
      </c>
      <c r="AY102" s="1">
        <v>9.84682218956E11</v>
      </c>
      <c r="AZ102" s="1">
        <v>-1.76353068338E11</v>
      </c>
      <c r="BA102" s="1">
        <v>1.3107891444E11</v>
      </c>
      <c r="BB102" s="1">
        <v>1.14687513742E11</v>
      </c>
      <c r="BC102" s="1">
        <v>0.0</v>
      </c>
      <c r="BD102" s="1">
        <v>0.0</v>
      </c>
      <c r="BE102" s="1">
        <v>1.6391400698E10</v>
      </c>
      <c r="BF102" s="1">
        <v>1.0771204428792E13</v>
      </c>
      <c r="BG102" s="1">
        <v>4.687926552028E12</v>
      </c>
      <c r="BH102" s="1">
        <v>4.18563709883E12</v>
      </c>
      <c r="BI102" s="1">
        <v>0.0</v>
      </c>
      <c r="BJ102" s="1">
        <v>1.108156127879E12</v>
      </c>
      <c r="BK102" s="1">
        <v>6.28864751E9</v>
      </c>
      <c r="BL102" s="1">
        <v>6.8211080677E10</v>
      </c>
      <c r="BM102" s="1">
        <v>5.4871056492E10</v>
      </c>
      <c r="BN102" s="1">
        <v>1.111462844E10</v>
      </c>
      <c r="BO102" s="1">
        <v>1.166029434723E12</v>
      </c>
      <c r="BP102" s="1">
        <v>1.3158310655E10</v>
      </c>
      <c r="BQ102" s="1">
        <v>0.0</v>
      </c>
      <c r="BR102" s="1">
        <v>0.0</v>
      </c>
      <c r="BS102" s="1">
        <v>0.0</v>
      </c>
      <c r="BT102" s="1">
        <v>5.02289453198E11</v>
      </c>
      <c r="BU102" s="1">
        <v>0.0</v>
      </c>
      <c r="BV102" s="1">
        <v>0.0</v>
      </c>
      <c r="BW102" s="1">
        <v>2.232701991E9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6.083277876764E12</v>
      </c>
      <c r="CF102" s="1">
        <v>2.34241867E12</v>
      </c>
      <c r="CG102" s="1">
        <v>3.32306251402E12</v>
      </c>
      <c r="CH102" s="1">
        <v>-1.38219350615E11</v>
      </c>
      <c r="CI102" s="1">
        <v>0.0</v>
      </c>
      <c r="CJ102" s="1">
        <v>0.0</v>
      </c>
      <c r="CK102" s="1">
        <v>1.79211820775E11</v>
      </c>
      <c r="CL102" s="1">
        <v>0.0</v>
      </c>
      <c r="CM102" s="1">
        <v>6.9119766469E10</v>
      </c>
      <c r="CN102" s="1">
        <v>3.07684456115E11</v>
      </c>
      <c r="CO102" s="1">
        <v>0.0</v>
      </c>
      <c r="CP102" s="1">
        <v>0.0</v>
      </c>
      <c r="CQ102" s="1">
        <v>0.0</v>
      </c>
      <c r="CR102" s="1">
        <v>1.0771204428792E13</v>
      </c>
      <c r="CS102" s="73">
        <v>41492.45416666667</v>
      </c>
      <c r="CT102" s="73">
        <v>40909.0</v>
      </c>
      <c r="CU102" s="73">
        <v>41274.0</v>
      </c>
      <c r="CV102" s="1">
        <v>12.0</v>
      </c>
      <c r="CW102" s="1" t="s">
        <v>601</v>
      </c>
      <c r="CY102" s="1">
        <v>0.0</v>
      </c>
      <c r="CZ102" s="1">
        <v>0.0</v>
      </c>
      <c r="DA102" s="1">
        <v>4.0</v>
      </c>
      <c r="DB102" s="1" t="b">
        <v>0</v>
      </c>
      <c r="DC102" s="1" t="b">
        <v>1</v>
      </c>
    </row>
    <row r="103" ht="12.75" customHeight="1">
      <c r="A103" s="1" t="s">
        <v>52</v>
      </c>
      <c r="B103" s="1">
        <v>2011.0</v>
      </c>
      <c r="C103" s="1">
        <v>5.0</v>
      </c>
      <c r="D103" s="4">
        <v>8.194870179834E12</v>
      </c>
      <c r="E103" s="4">
        <v>5.461348965927E12</v>
      </c>
      <c r="F103" s="1">
        <v>6.060882350961E12</v>
      </c>
      <c r="G103" s="1">
        <v>6.86565126049E11</v>
      </c>
      <c r="H103" s="1">
        <v>2.72565126049E11</v>
      </c>
      <c r="I103" s="1">
        <v>4.14E11</v>
      </c>
      <c r="J103" s="1">
        <v>4.182683563297E12</v>
      </c>
      <c r="K103" s="1">
        <v>4.292244806144E12</v>
      </c>
      <c r="L103" s="1">
        <v>-1.09561242847E11</v>
      </c>
      <c r="M103" s="1">
        <v>1.111821008652E12</v>
      </c>
      <c r="N103" s="1">
        <v>1.034158831183E12</v>
      </c>
      <c r="O103" s="1">
        <v>6.7559720527E10</v>
      </c>
      <c r="P103" s="1">
        <v>0.0</v>
      </c>
      <c r="Q103" s="1">
        <v>0.0</v>
      </c>
      <c r="R103" s="1">
        <v>5.57745384E10</v>
      </c>
      <c r="S103" s="1">
        <v>-4.5672081458E10</v>
      </c>
      <c r="T103" s="1">
        <v>1.02368935E9</v>
      </c>
      <c r="U103" s="1">
        <v>1.02368935E9</v>
      </c>
      <c r="V103" s="1">
        <v>0.0</v>
      </c>
      <c r="W103" s="1">
        <v>7.8788963613E10</v>
      </c>
      <c r="X103" s="1">
        <v>7.548820316E9</v>
      </c>
      <c r="Y103" s="1">
        <v>0.0</v>
      </c>
      <c r="Z103" s="1">
        <v>5.464493851E9</v>
      </c>
      <c r="AA103" s="1">
        <v>0.0</v>
      </c>
      <c r="AB103" s="1">
        <v>0.0</v>
      </c>
      <c r="AC103" s="1">
        <v>6.5775649446E10</v>
      </c>
      <c r="AD103" s="1">
        <v>0.0</v>
      </c>
      <c r="AE103" s="1">
        <v>0.0</v>
      </c>
      <c r="AF103" s="1">
        <v>0.0</v>
      </c>
      <c r="AG103" s="1">
        <v>2.133987828873E12</v>
      </c>
      <c r="AH103" s="1">
        <v>5.40205128532E11</v>
      </c>
      <c r="AI103" s="1">
        <v>4.7541099023E10</v>
      </c>
      <c r="AJ103" s="1">
        <v>1.23855970314E11</v>
      </c>
      <c r="AK103" s="1">
        <v>-7.6314871291E10</v>
      </c>
      <c r="AL103" s="1">
        <v>0.0</v>
      </c>
      <c r="AM103" s="1">
        <v>0.0</v>
      </c>
      <c r="AN103" s="1">
        <v>0.0</v>
      </c>
      <c r="AO103" s="1">
        <v>4.1262425272E10</v>
      </c>
      <c r="AP103" s="1">
        <v>5.6520325422E10</v>
      </c>
      <c r="AQ103" s="1">
        <v>-1.525790015E10</v>
      </c>
      <c r="AR103" s="1">
        <v>4.51401604237E11</v>
      </c>
      <c r="AS103" s="1">
        <v>0.0</v>
      </c>
      <c r="AT103" s="1">
        <v>0.0</v>
      </c>
      <c r="AU103" s="1">
        <v>0.0</v>
      </c>
      <c r="AV103" s="1">
        <v>1.443645584415E12</v>
      </c>
      <c r="AW103" s="1">
        <v>0.0</v>
      </c>
      <c r="AX103" s="1">
        <v>4.21007557671E11</v>
      </c>
      <c r="AY103" s="1">
        <v>1.145091899026E12</v>
      </c>
      <c r="AZ103" s="1">
        <v>-1.22453872282E11</v>
      </c>
      <c r="BA103" s="1">
        <v>1.50137115926E11</v>
      </c>
      <c r="BB103" s="1">
        <v>1.35345435486E11</v>
      </c>
      <c r="BC103" s="1">
        <v>0.0</v>
      </c>
      <c r="BD103" s="1">
        <v>0.0</v>
      </c>
      <c r="BE103" s="1">
        <v>1.479168044E10</v>
      </c>
      <c r="BF103" s="1">
        <v>8.194870179834E12</v>
      </c>
      <c r="BG103" s="1">
        <v>2.733521213907E12</v>
      </c>
      <c r="BH103" s="1">
        <v>2.731262122357E12</v>
      </c>
      <c r="BI103" s="1">
        <v>0.0</v>
      </c>
      <c r="BJ103" s="1">
        <v>9.45537876105E11</v>
      </c>
      <c r="BK103" s="1">
        <v>2.0540927887E10</v>
      </c>
      <c r="BL103" s="1">
        <v>4.4006838543E10</v>
      </c>
      <c r="BM103" s="1">
        <v>4.6533322682E10</v>
      </c>
      <c r="BN103" s="1">
        <v>2.689572627E9</v>
      </c>
      <c r="BO103" s="1">
        <v>2.6068572336E11</v>
      </c>
      <c r="BP103" s="1">
        <v>2.7697001105E10</v>
      </c>
      <c r="BQ103" s="1">
        <v>0.0</v>
      </c>
      <c r="BR103" s="1">
        <v>0.0</v>
      </c>
      <c r="BS103" s="1">
        <v>0.0</v>
      </c>
      <c r="BT103" s="1">
        <v>2.25909155E9</v>
      </c>
      <c r="BU103" s="1">
        <v>0.0</v>
      </c>
      <c r="BV103" s="1">
        <v>0.0</v>
      </c>
      <c r="BW103" s="1">
        <v>2.24609155E9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0.0</v>
      </c>
      <c r="CD103" s="1">
        <v>0.0</v>
      </c>
      <c r="CE103" s="1">
        <v>5.461348965927E12</v>
      </c>
      <c r="CF103" s="1">
        <v>2.12947152E12</v>
      </c>
      <c r="CG103" s="1">
        <v>2.974771778198E12</v>
      </c>
      <c r="CH103" s="1">
        <v>-1.2432242735E11</v>
      </c>
      <c r="CI103" s="1">
        <v>0.0</v>
      </c>
      <c r="CJ103" s="1">
        <v>-3.470275408E9</v>
      </c>
      <c r="CK103" s="1">
        <v>1.79211820775E11</v>
      </c>
      <c r="CL103" s="1">
        <v>5.1638058907E10</v>
      </c>
      <c r="CM103" s="1">
        <v>0.0</v>
      </c>
      <c r="CN103" s="1">
        <v>2.54048490805E11</v>
      </c>
      <c r="CO103" s="1">
        <v>0.0</v>
      </c>
      <c r="CP103" s="1">
        <v>0.0</v>
      </c>
      <c r="CQ103" s="1">
        <v>0.0</v>
      </c>
      <c r="CR103" s="1">
        <v>8.194870179834E12</v>
      </c>
      <c r="CS103" s="73">
        <v>41138.63055555556</v>
      </c>
      <c r="CT103" s="73">
        <v>40544.0</v>
      </c>
      <c r="CU103" s="73">
        <v>40908.0</v>
      </c>
      <c r="CV103" s="1">
        <v>12.0</v>
      </c>
      <c r="CW103" s="1" t="s">
        <v>354</v>
      </c>
      <c r="CY103" s="1">
        <v>0.0</v>
      </c>
      <c r="CZ103" s="1">
        <v>0.0</v>
      </c>
      <c r="DA103" s="1">
        <v>2.0</v>
      </c>
      <c r="DB103" s="1" t="b">
        <v>0</v>
      </c>
      <c r="DC103" s="1" t="b">
        <v>1</v>
      </c>
    </row>
    <row r="104" ht="12.75" customHeight="1">
      <c r="A104" s="1" t="s">
        <v>52</v>
      </c>
      <c r="B104" s="1">
        <v>2010.0</v>
      </c>
      <c r="C104" s="1">
        <v>5.0</v>
      </c>
      <c r="D104" s="4">
        <v>6.453102458437E12</v>
      </c>
      <c r="E104" s="4">
        <v>3.60738779759E12</v>
      </c>
      <c r="F104" s="1">
        <v>4.650480740255E12</v>
      </c>
      <c r="G104" s="1">
        <v>5.6148492426E11</v>
      </c>
      <c r="H104" s="1">
        <v>2.0148492426E11</v>
      </c>
      <c r="I104" s="1">
        <v>3.6E11</v>
      </c>
      <c r="J104" s="1">
        <v>3.172764166694E12</v>
      </c>
      <c r="K104" s="1">
        <v>3.205596950907E12</v>
      </c>
      <c r="L104" s="1">
        <v>-3.2832784213E10</v>
      </c>
      <c r="M104" s="1">
        <v>8.63550928596E11</v>
      </c>
      <c r="N104" s="1">
        <v>7.3175114254E11</v>
      </c>
      <c r="O104" s="1">
        <v>9.2590931857E10</v>
      </c>
      <c r="P104" s="1">
        <v>0.0</v>
      </c>
      <c r="Q104" s="1">
        <v>0.0</v>
      </c>
      <c r="R104" s="1">
        <v>6.1413845696E10</v>
      </c>
      <c r="S104" s="1">
        <v>-2.2204991497E10</v>
      </c>
      <c r="T104" s="1">
        <v>8.58E7</v>
      </c>
      <c r="U104" s="1">
        <v>8.58E7</v>
      </c>
      <c r="V104" s="1">
        <v>0.0</v>
      </c>
      <c r="W104" s="1">
        <v>5.2594920705E10</v>
      </c>
      <c r="X104" s="1">
        <v>1.0140863892E10</v>
      </c>
      <c r="Y104" s="1">
        <v>1.8144967605E10</v>
      </c>
      <c r="Z104" s="1">
        <v>0.0</v>
      </c>
      <c r="AA104" s="1">
        <v>0.0</v>
      </c>
      <c r="AB104" s="1">
        <v>0.0</v>
      </c>
      <c r="AC104" s="1">
        <v>2.4309089208E10</v>
      </c>
      <c r="AD104" s="1">
        <v>0.0</v>
      </c>
      <c r="AE104" s="1">
        <v>0.0</v>
      </c>
      <c r="AF104" s="1">
        <v>0.0</v>
      </c>
      <c r="AG104" s="1">
        <v>1.802621718182E12</v>
      </c>
      <c r="AH104" s="1">
        <v>3.19852848801E11</v>
      </c>
      <c r="AI104" s="1">
        <v>4.604720634E10</v>
      </c>
      <c r="AJ104" s="1">
        <v>1.12220314737E11</v>
      </c>
      <c r="AK104" s="1">
        <v>-6.6173108397E10</v>
      </c>
      <c r="AL104" s="1">
        <v>0.0</v>
      </c>
      <c r="AM104" s="1">
        <v>0.0</v>
      </c>
      <c r="AN104" s="1">
        <v>0.0</v>
      </c>
      <c r="AO104" s="1">
        <v>4.3328011151E10</v>
      </c>
      <c r="AP104" s="1">
        <v>5.2335778511E10</v>
      </c>
      <c r="AQ104" s="1">
        <v>-9.00776736E9</v>
      </c>
      <c r="AR104" s="1">
        <v>2.3047763131E11</v>
      </c>
      <c r="AS104" s="1">
        <v>0.0</v>
      </c>
      <c r="AT104" s="1">
        <v>0.0</v>
      </c>
      <c r="AU104" s="1">
        <v>0.0</v>
      </c>
      <c r="AV104" s="1">
        <v>1.309775007664E12</v>
      </c>
      <c r="AW104" s="1">
        <v>0.0</v>
      </c>
      <c r="AX104" s="1">
        <v>2.491161942E11</v>
      </c>
      <c r="AY104" s="1">
        <v>1.096115166466E12</v>
      </c>
      <c r="AZ104" s="1">
        <v>-3.5456353002E10</v>
      </c>
      <c r="BA104" s="1">
        <v>1.72993861717E11</v>
      </c>
      <c r="BB104" s="1">
        <v>1.64081910726E11</v>
      </c>
      <c r="BC104" s="1">
        <v>0.0</v>
      </c>
      <c r="BD104" s="1">
        <v>6.0E9</v>
      </c>
      <c r="BE104" s="1">
        <v>2.911950991E9</v>
      </c>
      <c r="BF104" s="1">
        <v>6.453102458437E12</v>
      </c>
      <c r="BG104" s="1">
        <v>2.845714660847E12</v>
      </c>
      <c r="BH104" s="1">
        <v>1.656186306367E12</v>
      </c>
      <c r="BI104" s="1">
        <v>0.0</v>
      </c>
      <c r="BJ104" s="1">
        <v>6.64613209604E11</v>
      </c>
      <c r="BK104" s="1">
        <v>4.491878E9</v>
      </c>
      <c r="BL104" s="1">
        <v>1.9173956209E10</v>
      </c>
      <c r="BM104" s="1">
        <v>2.431780062E10</v>
      </c>
      <c r="BN104" s="1">
        <v>0.0</v>
      </c>
      <c r="BO104" s="1">
        <v>9.19924124315E11</v>
      </c>
      <c r="BP104" s="1">
        <v>2.3665337619E10</v>
      </c>
      <c r="BQ104" s="1">
        <v>0.0</v>
      </c>
      <c r="BR104" s="1">
        <v>0.0</v>
      </c>
      <c r="BS104" s="1">
        <v>0.0</v>
      </c>
      <c r="BT104" s="1">
        <v>2.2914711E9</v>
      </c>
      <c r="BU104" s="1">
        <v>0.0</v>
      </c>
      <c r="BV104" s="1">
        <v>0.0</v>
      </c>
      <c r="BW104" s="1">
        <v>2.25710785E9</v>
      </c>
      <c r="BX104" s="1">
        <v>1.18723688338E12</v>
      </c>
      <c r="BY104" s="1">
        <v>8.5609932388E11</v>
      </c>
      <c r="BZ104" s="1">
        <v>0.0</v>
      </c>
      <c r="CA104" s="1">
        <v>2.63105850886E11</v>
      </c>
      <c r="CB104" s="1">
        <v>6.8031708614E10</v>
      </c>
      <c r="CC104" s="1">
        <v>0.0</v>
      </c>
      <c r="CD104" s="1">
        <v>0.0</v>
      </c>
      <c r="CE104" s="1">
        <v>3.60738779759E12</v>
      </c>
      <c r="CF104" s="1">
        <v>1.59710364E12</v>
      </c>
      <c r="CG104" s="1">
        <v>1.622092724471E12</v>
      </c>
      <c r="CH104" s="1">
        <v>-1.48544483E10</v>
      </c>
      <c r="CI104" s="1">
        <v>0.0</v>
      </c>
      <c r="CJ104" s="1">
        <v>-9.463613253E9</v>
      </c>
      <c r="CK104" s="1">
        <v>1.79564189409E11</v>
      </c>
      <c r="CL104" s="1">
        <v>0.0</v>
      </c>
      <c r="CM104" s="1">
        <v>3.6870953284E10</v>
      </c>
      <c r="CN104" s="1">
        <v>1.96074351979E11</v>
      </c>
      <c r="CO104" s="1">
        <v>0.0</v>
      </c>
      <c r="CP104" s="1">
        <v>0.0</v>
      </c>
      <c r="CQ104" s="1">
        <v>0.0</v>
      </c>
      <c r="CR104" s="1">
        <v>6.453102458437E12</v>
      </c>
      <c r="CS104" s="73">
        <v>41129.4</v>
      </c>
      <c r="CT104" s="73">
        <v>40179.0</v>
      </c>
      <c r="CU104" s="73">
        <v>40543.0</v>
      </c>
      <c r="CV104" s="1">
        <v>12.0</v>
      </c>
      <c r="CW104" s="1" t="s">
        <v>355</v>
      </c>
      <c r="CY104" s="1">
        <v>0.0</v>
      </c>
      <c r="CZ104" s="1">
        <v>0.0</v>
      </c>
      <c r="DA104" s="1">
        <v>3.0</v>
      </c>
      <c r="DB104" s="1" t="b">
        <v>0</v>
      </c>
      <c r="DC104" s="1" t="b">
        <v>1</v>
      </c>
    </row>
    <row r="105" ht="12.75" customHeight="1">
      <c r="A105" s="1" t="s">
        <v>52</v>
      </c>
      <c r="B105" s="1">
        <v>2009.0</v>
      </c>
      <c r="C105" s="1">
        <v>5.0</v>
      </c>
      <c r="D105" s="4">
        <v>5.922371865034E12</v>
      </c>
      <c r="E105" s="4">
        <v>2.415668703575E12</v>
      </c>
      <c r="F105" s="1">
        <v>4.3731739547E12</v>
      </c>
      <c r="G105" s="1">
        <v>1.478791102325E12</v>
      </c>
      <c r="H105" s="1">
        <v>2.30977102325E11</v>
      </c>
      <c r="I105" s="1">
        <v>1.247814E12</v>
      </c>
      <c r="J105" s="1">
        <v>2.138879258469E12</v>
      </c>
      <c r="K105" s="1">
        <v>2.162079672778E12</v>
      </c>
      <c r="L105" s="1">
        <v>-2.3200414309E10</v>
      </c>
      <c r="M105" s="1">
        <v>7.11864757086E11</v>
      </c>
      <c r="N105" s="1">
        <v>6.22590247113E11</v>
      </c>
      <c r="O105" s="1">
        <v>7.4757087384E10</v>
      </c>
      <c r="P105" s="1">
        <v>0.0</v>
      </c>
      <c r="Q105" s="1">
        <v>0.0</v>
      </c>
      <c r="R105" s="1">
        <v>2.9412433199E10</v>
      </c>
      <c r="S105" s="1">
        <v>-1.489501061E10</v>
      </c>
      <c r="T105" s="1">
        <v>3.33351296E8</v>
      </c>
      <c r="U105" s="1">
        <v>3.33351296E8</v>
      </c>
      <c r="V105" s="1">
        <v>0.0</v>
      </c>
      <c r="W105" s="1">
        <v>4.3305485524E10</v>
      </c>
      <c r="X105" s="1">
        <v>1.2348100455E10</v>
      </c>
      <c r="Y105" s="1">
        <v>0.0</v>
      </c>
      <c r="Z105" s="1">
        <v>0.0</v>
      </c>
      <c r="AA105" s="1">
        <v>0.0</v>
      </c>
      <c r="AB105" s="1">
        <v>5.79252605E8</v>
      </c>
      <c r="AC105" s="1">
        <v>3.0378132464E10</v>
      </c>
      <c r="AD105" s="1">
        <v>0.0</v>
      </c>
      <c r="AE105" s="1">
        <v>0.0</v>
      </c>
      <c r="AF105" s="1">
        <v>0.0</v>
      </c>
      <c r="AG105" s="1">
        <v>1.549197910334E12</v>
      </c>
      <c r="AH105" s="1">
        <v>8.7681222415E10</v>
      </c>
      <c r="AI105" s="1">
        <v>4.8342115293E10</v>
      </c>
      <c r="AJ105" s="1">
        <v>1.0871410077E11</v>
      </c>
      <c r="AK105" s="1">
        <v>-6.0371985477E10</v>
      </c>
      <c r="AL105" s="1">
        <v>0.0</v>
      </c>
      <c r="AM105" s="1">
        <v>0.0</v>
      </c>
      <c r="AN105" s="1">
        <v>0.0</v>
      </c>
      <c r="AO105" s="1">
        <v>3.8006698032E10</v>
      </c>
      <c r="AP105" s="1">
        <v>4.3343240511E10</v>
      </c>
      <c r="AQ105" s="1">
        <v>-5.336542479E9</v>
      </c>
      <c r="AR105" s="1">
        <v>1.33240909E9</v>
      </c>
      <c r="AS105" s="1">
        <v>0.0</v>
      </c>
      <c r="AT105" s="1">
        <v>0.0</v>
      </c>
      <c r="AU105" s="1">
        <v>0.0</v>
      </c>
      <c r="AV105" s="1">
        <v>1.261480311199E12</v>
      </c>
      <c r="AW105" s="1">
        <v>0.0</v>
      </c>
      <c r="AX105" s="1">
        <v>4.066973042E11</v>
      </c>
      <c r="AY105" s="1">
        <v>8.5944064128E11</v>
      </c>
      <c r="AZ105" s="1">
        <v>-4.657634281E9</v>
      </c>
      <c r="BA105" s="1">
        <v>2.0003637672E11</v>
      </c>
      <c r="BB105" s="1">
        <v>1.91337824029E11</v>
      </c>
      <c r="BC105" s="1">
        <v>0.0</v>
      </c>
      <c r="BD105" s="1">
        <v>6.0E9</v>
      </c>
      <c r="BE105" s="1">
        <v>2.698552691E9</v>
      </c>
      <c r="BF105" s="1">
        <v>5.922371865034E12</v>
      </c>
      <c r="BG105" s="1">
        <v>3.494699212356E12</v>
      </c>
      <c r="BH105" s="1">
        <v>2.602491836981E12</v>
      </c>
      <c r="BI105" s="1">
        <v>0.0</v>
      </c>
      <c r="BJ105" s="1">
        <v>5.77313464266E11</v>
      </c>
      <c r="BK105" s="1">
        <v>2.8502493218E10</v>
      </c>
      <c r="BL105" s="1">
        <v>1.6609715219E10</v>
      </c>
      <c r="BM105" s="1">
        <v>3.6332724293E10</v>
      </c>
      <c r="BN105" s="1">
        <v>0.0</v>
      </c>
      <c r="BO105" s="1">
        <v>1.943733439985E12</v>
      </c>
      <c r="BP105" s="1">
        <v>0.0</v>
      </c>
      <c r="BQ105" s="1">
        <v>0.0</v>
      </c>
      <c r="BR105" s="1">
        <v>0.0</v>
      </c>
      <c r="BS105" s="1">
        <v>0.0</v>
      </c>
      <c r="BT105" s="1">
        <v>2.469158625E9</v>
      </c>
      <c r="BU105" s="1">
        <v>0.0</v>
      </c>
      <c r="BV105" s="1">
        <v>0.0</v>
      </c>
      <c r="BW105" s="1">
        <v>2.432158625E9</v>
      </c>
      <c r="BX105" s="1">
        <v>8.8973821675E11</v>
      </c>
      <c r="BY105" s="1">
        <v>6.22800833132E11</v>
      </c>
      <c r="BZ105" s="1">
        <v>0.0</v>
      </c>
      <c r="CA105" s="1">
        <v>2.01899517555E11</v>
      </c>
      <c r="CB105" s="1">
        <v>6.5037866063E10</v>
      </c>
      <c r="CC105" s="1">
        <v>0.0</v>
      </c>
      <c r="CD105" s="1">
        <v>0.0</v>
      </c>
      <c r="CE105" s="1">
        <v>2.427672652678E12</v>
      </c>
      <c r="CF105" s="1">
        <v>1.0355E12</v>
      </c>
      <c r="CG105" s="1">
        <v>1.0499877738E12</v>
      </c>
      <c r="CH105" s="1">
        <v>0.0</v>
      </c>
      <c r="CI105" s="1">
        <v>0.0</v>
      </c>
      <c r="CJ105" s="1">
        <v>-1.3804144101E10</v>
      </c>
      <c r="CK105" s="1">
        <v>1.39825636177E11</v>
      </c>
      <c r="CL105" s="1">
        <v>0.0</v>
      </c>
      <c r="CM105" s="1">
        <v>2.4008271568E10</v>
      </c>
      <c r="CN105" s="1">
        <v>1.80151166131E11</v>
      </c>
      <c r="CO105" s="1">
        <v>1.2003949103E10</v>
      </c>
      <c r="CP105" s="1">
        <v>1.2003949103E10</v>
      </c>
      <c r="CQ105" s="1">
        <v>0.0</v>
      </c>
      <c r="CR105" s="1">
        <v>5.922371865034E12</v>
      </c>
      <c r="CS105" s="73">
        <v>41129.399305555555</v>
      </c>
      <c r="CT105" s="73">
        <v>39814.0</v>
      </c>
      <c r="CU105" s="73">
        <v>40178.0</v>
      </c>
      <c r="CV105" s="1">
        <v>12.0</v>
      </c>
      <c r="CW105" s="1" t="s">
        <v>383</v>
      </c>
      <c r="CY105" s="1">
        <v>0.0</v>
      </c>
      <c r="CZ105" s="1">
        <v>0.0</v>
      </c>
      <c r="DA105" s="1">
        <v>2.0</v>
      </c>
      <c r="DB105" s="1" t="b">
        <v>0</v>
      </c>
      <c r="DC105" s="1" t="b">
        <v>1</v>
      </c>
    </row>
    <row r="106" ht="12.75" customHeight="1">
      <c r="A106" s="1" t="s">
        <v>52</v>
      </c>
      <c r="B106" s="1">
        <v>2008.0</v>
      </c>
      <c r="C106" s="1">
        <v>5.0</v>
      </c>
      <c r="D106" s="4">
        <v>4.918360768187E12</v>
      </c>
      <c r="E106" s="4">
        <v>2.284311686518E12</v>
      </c>
      <c r="F106" s="1">
        <v>3.563870157984E12</v>
      </c>
      <c r="G106" s="1">
        <v>8.33561025759E11</v>
      </c>
      <c r="H106" s="1">
        <v>2.30187525759E11</v>
      </c>
      <c r="I106" s="1">
        <v>6.033735E11</v>
      </c>
      <c r="J106" s="1">
        <v>2.260742889542E12</v>
      </c>
      <c r="K106" s="1">
        <v>2.292643687425E12</v>
      </c>
      <c r="L106" s="1">
        <v>-3.1900797883E10</v>
      </c>
      <c r="M106" s="1">
        <v>4.46409607448E11</v>
      </c>
      <c r="N106" s="1">
        <v>4.14665507517E11</v>
      </c>
      <c r="O106" s="1">
        <v>2.164573233E9</v>
      </c>
      <c r="P106" s="1">
        <v>0.0</v>
      </c>
      <c r="Q106" s="1">
        <v>0.0</v>
      </c>
      <c r="R106" s="1">
        <v>3.6691658247E10</v>
      </c>
      <c r="S106" s="1">
        <v>-7.112131549E9</v>
      </c>
      <c r="T106" s="1">
        <v>0.0</v>
      </c>
      <c r="U106" s="1">
        <v>0.0</v>
      </c>
      <c r="V106" s="1">
        <v>0.0</v>
      </c>
      <c r="W106" s="1">
        <v>2.3156635235E10</v>
      </c>
      <c r="X106" s="1">
        <v>9.523668886E9</v>
      </c>
      <c r="Y106" s="1">
        <v>0.0</v>
      </c>
      <c r="Z106" s="1">
        <v>0.0</v>
      </c>
      <c r="AA106" s="1">
        <v>0.0</v>
      </c>
      <c r="AB106" s="1">
        <v>3.49780205E8</v>
      </c>
      <c r="AC106" s="1">
        <v>1.3283186144E10</v>
      </c>
      <c r="AD106" s="1">
        <v>0.0</v>
      </c>
      <c r="AE106" s="1">
        <v>0.0</v>
      </c>
      <c r="AF106" s="1">
        <v>0.0</v>
      </c>
      <c r="AG106" s="1">
        <v>1.354490610203E12</v>
      </c>
      <c r="AH106" s="1">
        <v>2.84571786097E11</v>
      </c>
      <c r="AI106" s="1">
        <v>6.4910889965E10</v>
      </c>
      <c r="AJ106" s="1">
        <v>1.10423171422E11</v>
      </c>
      <c r="AK106" s="1">
        <v>-4.5512281457E10</v>
      </c>
      <c r="AL106" s="1">
        <v>0.0</v>
      </c>
      <c r="AM106" s="1">
        <v>0.0</v>
      </c>
      <c r="AN106" s="1">
        <v>0.0</v>
      </c>
      <c r="AO106" s="1">
        <v>2.19660896132E11</v>
      </c>
      <c r="AP106" s="1">
        <v>2.22497973125E11</v>
      </c>
      <c r="AQ106" s="1">
        <v>-2.837076993E9</v>
      </c>
      <c r="AR106" s="1">
        <v>0.0</v>
      </c>
      <c r="AS106" s="1">
        <v>0.0</v>
      </c>
      <c r="AT106" s="1">
        <v>0.0</v>
      </c>
      <c r="AU106" s="1">
        <v>0.0</v>
      </c>
      <c r="AV106" s="1">
        <v>1.061443433448E12</v>
      </c>
      <c r="AW106" s="1">
        <v>0.0</v>
      </c>
      <c r="AX106" s="1">
        <v>1.563672E11</v>
      </c>
      <c r="AY106" s="1">
        <v>9.22092855909E11</v>
      </c>
      <c r="AZ106" s="1">
        <v>-1.7016622461E10</v>
      </c>
      <c r="BA106" s="1">
        <v>8.475390658E9</v>
      </c>
      <c r="BB106" s="1">
        <v>2.74747473E8</v>
      </c>
      <c r="BC106" s="1">
        <v>0.0</v>
      </c>
      <c r="BD106" s="1">
        <v>8.200643185E9</v>
      </c>
      <c r="BE106" s="1">
        <v>0.0</v>
      </c>
      <c r="BF106" s="1">
        <v>4.918360768187E12</v>
      </c>
      <c r="BG106" s="1">
        <v>2.630338752346E12</v>
      </c>
      <c r="BH106" s="1">
        <v>1.970619571064E12</v>
      </c>
      <c r="BI106" s="1">
        <v>0.0</v>
      </c>
      <c r="BJ106" s="1">
        <v>2.37592570593E11</v>
      </c>
      <c r="BK106" s="1">
        <v>9.62028851E8</v>
      </c>
      <c r="BL106" s="1">
        <v>1.3658287912E10</v>
      </c>
      <c r="BM106" s="1">
        <v>1.1269570568E10</v>
      </c>
      <c r="BN106" s="1">
        <v>0.0</v>
      </c>
      <c r="BO106" s="1">
        <v>1.70713711314E12</v>
      </c>
      <c r="BP106" s="1">
        <v>0.0</v>
      </c>
      <c r="BQ106" s="1">
        <v>0.0</v>
      </c>
      <c r="BR106" s="1">
        <v>0.0</v>
      </c>
      <c r="BS106" s="1">
        <v>0.0</v>
      </c>
      <c r="BT106" s="1">
        <v>2.1764931E9</v>
      </c>
      <c r="BU106" s="1">
        <v>0.0</v>
      </c>
      <c r="BV106" s="1">
        <v>0.0</v>
      </c>
      <c r="BW106" s="1">
        <v>2.1764931E9</v>
      </c>
      <c r="BX106" s="1">
        <v>6.57542688182E11</v>
      </c>
      <c r="BY106" s="1">
        <v>4.73456872467E11</v>
      </c>
      <c r="BZ106" s="1">
        <v>0.0</v>
      </c>
      <c r="CA106" s="1">
        <v>1.20483459735E11</v>
      </c>
      <c r="CB106" s="1">
        <v>6.360235598E10</v>
      </c>
      <c r="CC106" s="1">
        <v>0.0</v>
      </c>
      <c r="CD106" s="1">
        <v>0.0</v>
      </c>
      <c r="CE106" s="1">
        <v>2.288022015841E12</v>
      </c>
      <c r="CF106" s="1">
        <v>1.0355E12</v>
      </c>
      <c r="CG106" s="1">
        <v>1.0499877738E12</v>
      </c>
      <c r="CH106" s="1">
        <v>0.0</v>
      </c>
      <c r="CI106" s="1">
        <v>0.0</v>
      </c>
      <c r="CJ106" s="1">
        <v>0.0</v>
      </c>
      <c r="CK106" s="1">
        <v>6.9990166798E10</v>
      </c>
      <c r="CL106" s="1">
        <v>0.0</v>
      </c>
      <c r="CM106" s="1">
        <v>1.5179987611E10</v>
      </c>
      <c r="CN106" s="1">
        <v>1.13653758309E11</v>
      </c>
      <c r="CO106" s="1">
        <v>3.710329323E9</v>
      </c>
      <c r="CP106" s="1">
        <v>3.710329323E9</v>
      </c>
      <c r="CQ106" s="1">
        <v>0.0</v>
      </c>
      <c r="CR106" s="1">
        <v>4.918360768187E12</v>
      </c>
      <c r="CS106" s="73">
        <v>41129.399305555555</v>
      </c>
      <c r="CT106" s="73">
        <v>39448.0</v>
      </c>
      <c r="CU106" s="73">
        <v>39813.0</v>
      </c>
      <c r="CV106" s="1">
        <v>12.0</v>
      </c>
      <c r="CW106" s="1" t="s">
        <v>383</v>
      </c>
      <c r="CY106" s="1">
        <v>0.0</v>
      </c>
      <c r="CZ106" s="1">
        <v>0.0</v>
      </c>
      <c r="DA106" s="1">
        <v>2.0</v>
      </c>
      <c r="DB106" s="1" t="b">
        <v>0</v>
      </c>
      <c r="DC106" s="1" t="b">
        <v>1</v>
      </c>
    </row>
    <row r="107" ht="12.75" customHeight="1">
      <c r="A107" s="1" t="s">
        <v>52</v>
      </c>
      <c r="B107" s="1">
        <v>2007.0</v>
      </c>
      <c r="C107" s="1">
        <v>5.0</v>
      </c>
      <c r="D107" s="4">
        <v>4.519270973617E12</v>
      </c>
      <c r="E107" s="4">
        <v>1.743068552334E12</v>
      </c>
      <c r="F107" s="1">
        <v>3.702303747883E12</v>
      </c>
      <c r="G107" s="1">
        <v>1.158716050708E12</v>
      </c>
      <c r="H107" s="1">
        <v>3.14621050708E11</v>
      </c>
      <c r="I107" s="1">
        <v>8.44095E11</v>
      </c>
      <c r="J107" s="1">
        <v>2.17296998E12</v>
      </c>
      <c r="K107" s="1">
        <v>2.185874361692E12</v>
      </c>
      <c r="L107" s="1">
        <v>-1.2904381692E10</v>
      </c>
      <c r="M107" s="1">
        <v>3.55816137661E11</v>
      </c>
      <c r="N107" s="1">
        <v>3.32058957795E11</v>
      </c>
      <c r="O107" s="1">
        <v>0.0</v>
      </c>
      <c r="P107" s="1">
        <v>0.0</v>
      </c>
      <c r="Q107" s="1">
        <v>0.0</v>
      </c>
      <c r="R107" s="1">
        <v>2.6085792027E10</v>
      </c>
      <c r="S107" s="1">
        <v>-2.328612161E9</v>
      </c>
      <c r="T107" s="1">
        <v>0.0</v>
      </c>
      <c r="U107" s="1">
        <v>0.0</v>
      </c>
      <c r="V107" s="1">
        <v>0.0</v>
      </c>
      <c r="W107" s="1">
        <v>1.4801579514E10</v>
      </c>
      <c r="X107" s="1">
        <v>5.389139729E9</v>
      </c>
      <c r="Y107" s="1">
        <v>0.0</v>
      </c>
      <c r="Z107" s="1">
        <v>0.0</v>
      </c>
      <c r="AA107" s="1">
        <v>0.0</v>
      </c>
      <c r="AB107" s="1">
        <v>1.68123355E8</v>
      </c>
      <c r="AC107" s="1">
        <v>9.24431643E9</v>
      </c>
      <c r="AD107" s="1">
        <v>0.0</v>
      </c>
      <c r="AE107" s="1">
        <v>0.0</v>
      </c>
      <c r="AF107" s="1">
        <v>0.0</v>
      </c>
      <c r="AG107" s="1">
        <v>8.16967225734E11</v>
      </c>
      <c r="AH107" s="1">
        <v>2.79563274471E11</v>
      </c>
      <c r="AI107" s="1">
        <v>5.5775237135E10</v>
      </c>
      <c r="AJ107" s="1">
        <v>8.8312294273E10</v>
      </c>
      <c r="AK107" s="1">
        <v>-3.2537057138E10</v>
      </c>
      <c r="AL107" s="1">
        <v>0.0</v>
      </c>
      <c r="AM107" s="1">
        <v>0.0</v>
      </c>
      <c r="AN107" s="1">
        <v>0.0</v>
      </c>
      <c r="AO107" s="1">
        <v>2.16669251965E11</v>
      </c>
      <c r="AP107" s="1">
        <v>2.17881939503E11</v>
      </c>
      <c r="AQ107" s="1">
        <v>-1.212687538E9</v>
      </c>
      <c r="AR107" s="1">
        <v>7.118785371E9</v>
      </c>
      <c r="AS107" s="1">
        <v>0.0</v>
      </c>
      <c r="AT107" s="1">
        <v>0.0</v>
      </c>
      <c r="AU107" s="1">
        <v>0.0</v>
      </c>
      <c r="AV107" s="1">
        <v>5.31403951263E11</v>
      </c>
      <c r="AW107" s="1">
        <v>0.0</v>
      </c>
      <c r="AX107" s="1">
        <v>1.25489397112E11</v>
      </c>
      <c r="AY107" s="1">
        <v>4.05914554151E11</v>
      </c>
      <c r="AZ107" s="1">
        <v>0.0</v>
      </c>
      <c r="BA107" s="1">
        <v>6.0E9</v>
      </c>
      <c r="BB107" s="1">
        <v>0.0</v>
      </c>
      <c r="BC107" s="1">
        <v>0.0</v>
      </c>
      <c r="BD107" s="1">
        <v>0.0</v>
      </c>
      <c r="BE107" s="1">
        <v>6.0E9</v>
      </c>
      <c r="BF107" s="1">
        <v>4.519270973617E12</v>
      </c>
      <c r="BG107" s="1">
        <v>2.764876874827E12</v>
      </c>
      <c r="BH107" s="1">
        <v>2.335806176093E12</v>
      </c>
      <c r="BI107" s="1">
        <v>0.0</v>
      </c>
      <c r="BJ107" s="1">
        <v>1.41641195089E11</v>
      </c>
      <c r="BK107" s="1">
        <v>1.1669352E8</v>
      </c>
      <c r="BL107" s="1">
        <v>6.78417004E8</v>
      </c>
      <c r="BM107" s="1">
        <v>8.449852893E9</v>
      </c>
      <c r="BN107" s="1">
        <v>0.0</v>
      </c>
      <c r="BO107" s="1">
        <v>2.184920017587E12</v>
      </c>
      <c r="BP107" s="1">
        <v>0.0</v>
      </c>
      <c r="BQ107" s="1">
        <v>0.0</v>
      </c>
      <c r="BR107" s="1">
        <v>0.0</v>
      </c>
      <c r="BS107" s="1">
        <v>0.0</v>
      </c>
      <c r="BT107" s="1">
        <v>1.246422625E9</v>
      </c>
      <c r="BU107" s="1">
        <v>0.0</v>
      </c>
      <c r="BV107" s="1">
        <v>0.0</v>
      </c>
      <c r="BW107" s="1">
        <v>1.229216625E9</v>
      </c>
      <c r="BX107" s="1">
        <v>4.27824276109E11</v>
      </c>
      <c r="BY107" s="1">
        <v>2.43385826069E11</v>
      </c>
      <c r="BZ107" s="1">
        <v>0.0</v>
      </c>
      <c r="CA107" s="1">
        <v>4.3625561313E10</v>
      </c>
      <c r="CB107" s="1">
        <v>1.40812888727E11</v>
      </c>
      <c r="CC107" s="1">
        <v>0.0</v>
      </c>
      <c r="CD107" s="1">
        <v>0.0</v>
      </c>
      <c r="CE107" s="1">
        <v>1.75439409879E12</v>
      </c>
      <c r="CF107" s="1">
        <v>8.9E11</v>
      </c>
      <c r="CG107" s="1">
        <v>6.630002738E11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1.2498244071E10</v>
      </c>
      <c r="CN107" s="1">
        <v>1.77570034463E11</v>
      </c>
      <c r="CO107" s="1">
        <v>1.1325546456E10</v>
      </c>
      <c r="CP107" s="1">
        <v>1.1325546456E10</v>
      </c>
      <c r="CQ107" s="1">
        <v>0.0</v>
      </c>
      <c r="CR107" s="1">
        <v>4.519270973617E12</v>
      </c>
      <c r="CS107" s="73">
        <v>41129.436111111114</v>
      </c>
      <c r="CT107" s="73">
        <v>39083.0</v>
      </c>
      <c r="CU107" s="73">
        <v>39447.0</v>
      </c>
      <c r="CV107" s="1">
        <v>12.0</v>
      </c>
      <c r="CW107" s="1" t="s">
        <v>602</v>
      </c>
      <c r="CY107" s="1">
        <v>0.0</v>
      </c>
      <c r="CZ107" s="1">
        <v>0.0</v>
      </c>
      <c r="DA107" s="1">
        <v>2.0</v>
      </c>
      <c r="DB107" s="1" t="b">
        <v>0</v>
      </c>
      <c r="DC107" s="1" t="b">
        <v>1</v>
      </c>
    </row>
    <row r="108" ht="12.75" customHeight="1">
      <c r="A108" s="1" t="s">
        <v>52</v>
      </c>
      <c r="B108" s="1">
        <v>2006.0</v>
      </c>
      <c r="C108" s="1">
        <v>5.0</v>
      </c>
      <c r="D108" s="4">
        <v>1.19528401691E12</v>
      </c>
      <c r="E108" s="4">
        <v>7.15970308151E11</v>
      </c>
      <c r="F108" s="1">
        <v>7.55392111201E11</v>
      </c>
      <c r="G108" s="1">
        <v>5.9737141989E10</v>
      </c>
      <c r="H108" s="1">
        <v>5.9737141989E10</v>
      </c>
      <c r="I108" s="1">
        <v>0.0</v>
      </c>
      <c r="J108" s="1">
        <v>5.82158374692E11</v>
      </c>
      <c r="K108" s="1">
        <v>5.82158374692E11</v>
      </c>
      <c r="L108" s="1">
        <v>0.0</v>
      </c>
      <c r="M108" s="1">
        <v>9.8688335574E10</v>
      </c>
      <c r="N108" s="1">
        <v>9.1906033595E10</v>
      </c>
      <c r="O108" s="1">
        <v>0.0</v>
      </c>
      <c r="P108" s="1">
        <v>0.0</v>
      </c>
      <c r="Q108" s="1">
        <v>0.0</v>
      </c>
      <c r="R108" s="1">
        <v>6.782301979E9</v>
      </c>
      <c r="S108" s="1">
        <v>0.0</v>
      </c>
      <c r="T108" s="1">
        <v>0.0</v>
      </c>
      <c r="U108" s="1">
        <v>0.0</v>
      </c>
      <c r="V108" s="1">
        <v>0.0</v>
      </c>
      <c r="W108" s="1">
        <v>1.4808258946E10</v>
      </c>
      <c r="X108" s="1">
        <v>5.282021559E9</v>
      </c>
      <c r="Y108" s="1">
        <v>0.0</v>
      </c>
      <c r="Z108" s="1">
        <v>0.0</v>
      </c>
      <c r="AA108" s="1">
        <v>0.0</v>
      </c>
      <c r="AB108" s="1">
        <v>5.02884315E9</v>
      </c>
      <c r="AC108" s="1">
        <v>4.497394237E9</v>
      </c>
      <c r="AD108" s="1">
        <v>0.0</v>
      </c>
      <c r="AE108" s="1">
        <v>0.0</v>
      </c>
      <c r="AF108" s="1">
        <v>0.0</v>
      </c>
      <c r="AG108" s="1">
        <v>4.39891905709E11</v>
      </c>
      <c r="AH108" s="1">
        <v>2.63421320676E11</v>
      </c>
      <c r="AI108" s="1">
        <v>4.4529541349E10</v>
      </c>
      <c r="AJ108" s="1">
        <v>6.867036142E10</v>
      </c>
      <c r="AK108" s="1">
        <v>-2.4140820071E10</v>
      </c>
      <c r="AL108" s="1">
        <v>0.0</v>
      </c>
      <c r="AM108" s="1">
        <v>0.0</v>
      </c>
      <c r="AN108" s="1">
        <v>0.0</v>
      </c>
      <c r="AO108" s="1">
        <v>2.1455626439E11</v>
      </c>
      <c r="AP108" s="1">
        <v>2.14887813813E11</v>
      </c>
      <c r="AQ108" s="1">
        <v>-3.31549423E8</v>
      </c>
      <c r="AR108" s="1">
        <v>4.335514937E9</v>
      </c>
      <c r="AS108" s="1">
        <v>0.0</v>
      </c>
      <c r="AT108" s="1">
        <v>0.0</v>
      </c>
      <c r="AU108" s="1">
        <v>0.0</v>
      </c>
      <c r="AV108" s="1">
        <v>1.72970585033E11</v>
      </c>
      <c r="AW108" s="1">
        <v>0.0</v>
      </c>
      <c r="AX108" s="1">
        <v>0.0</v>
      </c>
      <c r="AY108" s="1">
        <v>1.72970585033E11</v>
      </c>
      <c r="AZ108" s="1">
        <v>0.0</v>
      </c>
      <c r="BA108" s="1">
        <v>3.5E9</v>
      </c>
      <c r="BB108" s="1">
        <v>0.0</v>
      </c>
      <c r="BC108" s="1">
        <v>0.0</v>
      </c>
      <c r="BD108" s="1">
        <v>3.5E9</v>
      </c>
      <c r="BE108" s="1">
        <v>0.0</v>
      </c>
      <c r="BF108" s="1">
        <v>1.19528401691E12</v>
      </c>
      <c r="BG108" s="1">
        <v>4.77068116511E11</v>
      </c>
      <c r="BH108" s="1">
        <v>1.29025864825E11</v>
      </c>
      <c r="BI108" s="1">
        <v>0.0</v>
      </c>
      <c r="BJ108" s="1">
        <v>7.1871823069E10</v>
      </c>
      <c r="BK108" s="1">
        <v>2.455078015E9</v>
      </c>
      <c r="BL108" s="1">
        <v>7.87546089E8</v>
      </c>
      <c r="BM108" s="1">
        <v>1.112401746E10</v>
      </c>
      <c r="BN108" s="1">
        <v>0.0</v>
      </c>
      <c r="BO108" s="1">
        <v>4.2787400192E10</v>
      </c>
      <c r="BP108" s="1">
        <v>0.0</v>
      </c>
      <c r="BQ108" s="1">
        <v>0.0</v>
      </c>
      <c r="BR108" s="1">
        <v>0.0</v>
      </c>
      <c r="BS108" s="1">
        <v>0.0</v>
      </c>
      <c r="BT108" s="1">
        <v>2.172133014E9</v>
      </c>
      <c r="BU108" s="1">
        <v>0.0</v>
      </c>
      <c r="BV108" s="1">
        <v>0.0</v>
      </c>
      <c r="BW108" s="1">
        <v>2.154927014E9</v>
      </c>
      <c r="BX108" s="1">
        <v>3.45870118672E11</v>
      </c>
      <c r="BY108" s="1">
        <v>1.5379663035E11</v>
      </c>
      <c r="BZ108" s="1">
        <v>0.0</v>
      </c>
      <c r="CA108" s="1">
        <v>4.1166720916E10</v>
      </c>
      <c r="CB108" s="1">
        <v>1.50906767406E11</v>
      </c>
      <c r="CC108" s="1">
        <v>0.0</v>
      </c>
      <c r="CD108" s="1">
        <v>0.0</v>
      </c>
      <c r="CE108" s="1">
        <v>7.18215900399E11</v>
      </c>
      <c r="CF108" s="1">
        <v>4.47285956076E11</v>
      </c>
      <c r="CG108" s="1">
        <v>0.0</v>
      </c>
      <c r="CH108" s="1">
        <v>0.0</v>
      </c>
      <c r="CI108" s="1">
        <v>3.0115E9</v>
      </c>
      <c r="CJ108" s="1">
        <v>2.13785395213E11</v>
      </c>
      <c r="CK108" s="1">
        <v>3.3949507075E10</v>
      </c>
      <c r="CL108" s="1">
        <v>1.0911228955E10</v>
      </c>
      <c r="CM108" s="1">
        <v>7.026720832E9</v>
      </c>
      <c r="CN108" s="1">
        <v>0.0</v>
      </c>
      <c r="CO108" s="1">
        <v>2.245592248E9</v>
      </c>
      <c r="CP108" s="1">
        <v>2.245592248E9</v>
      </c>
      <c r="CQ108" s="1">
        <v>0.0</v>
      </c>
      <c r="CR108" s="1">
        <v>1.19528401691E12</v>
      </c>
      <c r="CS108" s="73">
        <v>40520.40902777778</v>
      </c>
      <c r="CT108" s="73">
        <v>38718.0</v>
      </c>
      <c r="CU108" s="73">
        <v>39082.0</v>
      </c>
      <c r="CV108" s="1">
        <v>12.0</v>
      </c>
      <c r="CW108" s="1" t="s">
        <v>357</v>
      </c>
      <c r="CY108" s="1">
        <v>0.0</v>
      </c>
      <c r="DA108" s="1">
        <v>1.0</v>
      </c>
      <c r="DB108" s="1" t="b">
        <v>0</v>
      </c>
      <c r="DC108" s="1" t="b">
        <v>1</v>
      </c>
    </row>
    <row r="109" ht="12.75" customHeight="1">
      <c r="A109" s="1" t="s">
        <v>52</v>
      </c>
      <c r="B109" s="1">
        <v>2005.0</v>
      </c>
      <c r="C109" s="1">
        <v>5.0</v>
      </c>
      <c r="D109" s="4">
        <v>4.62385193127E11</v>
      </c>
      <c r="E109" s="4">
        <v>1.49026823257E11</v>
      </c>
      <c r="F109" s="1">
        <v>3.3571009405E11</v>
      </c>
      <c r="G109" s="1">
        <v>3.2591261563E10</v>
      </c>
      <c r="H109" s="1">
        <v>3.2591261563E10</v>
      </c>
      <c r="I109" s="1">
        <v>0.0</v>
      </c>
      <c r="J109" s="1">
        <v>2.18249984058E11</v>
      </c>
      <c r="K109" s="1">
        <v>2.18249984058E11</v>
      </c>
      <c r="L109" s="1">
        <v>0.0</v>
      </c>
      <c r="M109" s="1">
        <v>8.0712877833E10</v>
      </c>
      <c r="N109" s="1">
        <v>7.1212218463E10</v>
      </c>
      <c r="O109" s="1">
        <v>4.114606718E9</v>
      </c>
      <c r="P109" s="1">
        <v>0.0</v>
      </c>
      <c r="Q109" s="1">
        <v>0.0</v>
      </c>
      <c r="R109" s="1">
        <v>5.386052652E9</v>
      </c>
      <c r="S109" s="1">
        <v>0.0</v>
      </c>
      <c r="T109" s="1">
        <v>0.0</v>
      </c>
      <c r="U109" s="1">
        <v>0.0</v>
      </c>
      <c r="V109" s="1">
        <v>0.0</v>
      </c>
      <c r="W109" s="1">
        <v>4.155970596E9</v>
      </c>
      <c r="X109" s="1">
        <v>3.963337666E9</v>
      </c>
      <c r="Y109" s="1">
        <v>0.0</v>
      </c>
      <c r="Z109" s="1">
        <v>0.0</v>
      </c>
      <c r="AA109" s="1">
        <v>0.0</v>
      </c>
      <c r="AB109" s="1">
        <v>0.0</v>
      </c>
      <c r="AC109" s="1">
        <v>1.9263293E8</v>
      </c>
      <c r="AD109" s="1">
        <v>0.0</v>
      </c>
      <c r="AE109" s="1">
        <v>0.0</v>
      </c>
      <c r="AF109" s="1">
        <v>0.0</v>
      </c>
      <c r="AG109" s="1">
        <v>1.26675099077E11</v>
      </c>
      <c r="AH109" s="1">
        <v>3.2639565943E10</v>
      </c>
      <c r="AI109" s="1">
        <v>3.1903686399E10</v>
      </c>
      <c r="AJ109" s="1">
        <v>5.179238442E10</v>
      </c>
      <c r="AK109" s="1">
        <v>-1.9888698021E10</v>
      </c>
      <c r="AL109" s="1">
        <v>0.0</v>
      </c>
      <c r="AM109" s="1">
        <v>0.0</v>
      </c>
      <c r="AN109" s="1">
        <v>0.0</v>
      </c>
      <c r="AO109" s="1">
        <v>7.35879544E8</v>
      </c>
      <c r="AP109" s="1">
        <v>7.804486E8</v>
      </c>
      <c r="AQ109" s="1">
        <v>-4.4569056E7</v>
      </c>
      <c r="AR109" s="1">
        <v>0.0</v>
      </c>
      <c r="AS109" s="1">
        <v>0.0</v>
      </c>
      <c r="AT109" s="1">
        <v>0.0</v>
      </c>
      <c r="AU109" s="1">
        <v>0.0</v>
      </c>
      <c r="AV109" s="1">
        <v>8.7045192728E10</v>
      </c>
      <c r="AW109" s="1">
        <v>0.0</v>
      </c>
      <c r="AX109" s="1">
        <v>0.0</v>
      </c>
      <c r="AY109" s="1">
        <v>8.7045192728E10</v>
      </c>
      <c r="AZ109" s="1">
        <v>0.0</v>
      </c>
      <c r="BA109" s="1">
        <v>3.5E9</v>
      </c>
      <c r="BB109" s="1">
        <v>0.0</v>
      </c>
      <c r="BC109" s="1">
        <v>0.0</v>
      </c>
      <c r="BD109" s="1">
        <v>3.5E9</v>
      </c>
      <c r="BE109" s="1">
        <v>0.0</v>
      </c>
      <c r="BF109" s="1">
        <v>4.62385193127E11</v>
      </c>
      <c r="BG109" s="1">
        <v>3.07318443491E11</v>
      </c>
      <c r="BH109" s="1">
        <v>8.4260132112E10</v>
      </c>
      <c r="BI109" s="1">
        <v>0.0</v>
      </c>
      <c r="BJ109" s="1">
        <v>6.4653069739E10</v>
      </c>
      <c r="BK109" s="1">
        <v>3.534971023E9</v>
      </c>
      <c r="BL109" s="1">
        <v>4.342249641E9</v>
      </c>
      <c r="BM109" s="1">
        <v>0.0</v>
      </c>
      <c r="BN109" s="1">
        <v>0.0</v>
      </c>
      <c r="BO109" s="1">
        <v>1.1729841709E10</v>
      </c>
      <c r="BP109" s="1">
        <v>0.0</v>
      </c>
      <c r="BQ109" s="1">
        <v>0.0</v>
      </c>
      <c r="BR109" s="1">
        <v>0.0</v>
      </c>
      <c r="BS109" s="1">
        <v>0.0</v>
      </c>
      <c r="BT109" s="1">
        <v>2.172133014E9</v>
      </c>
      <c r="BU109" s="1">
        <v>0.0</v>
      </c>
      <c r="BV109" s="1">
        <v>0.0</v>
      </c>
      <c r="BW109" s="1">
        <v>0.0</v>
      </c>
      <c r="BX109" s="1">
        <v>2.20886178365E11</v>
      </c>
      <c r="BY109" s="1">
        <v>2.20886178365E11</v>
      </c>
      <c r="BZ109" s="1">
        <v>0.0</v>
      </c>
      <c r="CA109" s="1">
        <v>0.0</v>
      </c>
      <c r="CB109" s="1">
        <v>0.0</v>
      </c>
      <c r="CC109" s="1">
        <v>0.0</v>
      </c>
      <c r="CD109" s="1">
        <v>0.0</v>
      </c>
      <c r="CE109" s="1">
        <v>1.55066749636E11</v>
      </c>
      <c r="CF109" s="1">
        <v>6.9773444372E10</v>
      </c>
      <c r="CG109" s="1">
        <v>0.0</v>
      </c>
      <c r="CH109" s="1">
        <v>0.0</v>
      </c>
      <c r="CI109" s="1">
        <v>1.21595E10</v>
      </c>
      <c r="CJ109" s="1">
        <v>0.0</v>
      </c>
      <c r="CK109" s="1">
        <v>5.1340842036E10</v>
      </c>
      <c r="CL109" s="1">
        <v>1.0911228955E10</v>
      </c>
      <c r="CM109" s="1">
        <v>4.841807894E9</v>
      </c>
      <c r="CN109" s="1">
        <v>0.0</v>
      </c>
      <c r="CO109" s="1">
        <v>6.039926379E9</v>
      </c>
      <c r="CP109" s="1">
        <v>6.039926379E9</v>
      </c>
      <c r="CQ109" s="1">
        <v>0.0</v>
      </c>
      <c r="CR109" s="1">
        <v>4.62385193127E11</v>
      </c>
      <c r="CS109" s="73">
        <v>40668.396527777775</v>
      </c>
      <c r="CT109" s="73">
        <v>38353.0</v>
      </c>
      <c r="CU109" s="73">
        <v>38717.0</v>
      </c>
      <c r="CV109" s="1">
        <v>12.0</v>
      </c>
      <c r="CW109" s="1" t="s">
        <v>603</v>
      </c>
      <c r="CX109" s="1" t="s">
        <v>604</v>
      </c>
      <c r="CY109" s="1">
        <v>0.0</v>
      </c>
      <c r="DA109" s="1">
        <v>1.0</v>
      </c>
      <c r="DB109" s="1" t="b">
        <v>0</v>
      </c>
      <c r="DC109" s="1" t="b">
        <v>1</v>
      </c>
    </row>
    <row r="110" ht="12.75" customHeight="1">
      <c r="A110" s="1" t="s">
        <v>54</v>
      </c>
      <c r="B110" s="1">
        <v>2017.0</v>
      </c>
      <c r="C110" s="1">
        <v>5.0</v>
      </c>
      <c r="D110" s="4">
        <v>1.008269440171E12</v>
      </c>
      <c r="E110" s="4">
        <v>-8.5100836116E10</v>
      </c>
      <c r="F110" s="1">
        <v>6.38454176586E11</v>
      </c>
      <c r="G110" s="1">
        <v>1.7417524625E10</v>
      </c>
      <c r="H110" s="1">
        <v>1.7417524625E10</v>
      </c>
      <c r="I110" s="1">
        <v>0.0</v>
      </c>
      <c r="J110" s="1">
        <v>4.6626474599E10</v>
      </c>
      <c r="K110" s="1">
        <v>4.9301036096E10</v>
      </c>
      <c r="L110" s="1">
        <v>-2.674561497E9</v>
      </c>
      <c r="M110" s="1">
        <v>4.41276061123E11</v>
      </c>
      <c r="N110" s="1">
        <v>7.242485243E10</v>
      </c>
      <c r="O110" s="1">
        <v>2.05146891515E11</v>
      </c>
      <c r="P110" s="1">
        <v>0.0</v>
      </c>
      <c r="Q110" s="1">
        <v>0.0</v>
      </c>
      <c r="R110" s="1">
        <v>1.85563652167E11</v>
      </c>
      <c r="S110" s="1">
        <v>-2.1859334989E10</v>
      </c>
      <c r="T110" s="1">
        <v>2.92326232E8</v>
      </c>
      <c r="U110" s="1">
        <v>2.92326232E8</v>
      </c>
      <c r="V110" s="1">
        <v>0.0</v>
      </c>
      <c r="W110" s="1">
        <v>7.5494078783E10</v>
      </c>
      <c r="X110" s="1">
        <v>7.5494078783E10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3.69815263585E11</v>
      </c>
      <c r="AH110" s="1">
        <v>8.786863243E9</v>
      </c>
      <c r="AI110" s="1">
        <v>1.76716439E9</v>
      </c>
      <c r="AJ110" s="1">
        <v>8.974750937E9</v>
      </c>
      <c r="AK110" s="1">
        <v>-7.207586547E9</v>
      </c>
      <c r="AL110" s="1">
        <v>0.0</v>
      </c>
      <c r="AM110" s="1">
        <v>0.0</v>
      </c>
      <c r="AN110" s="1">
        <v>0.0</v>
      </c>
      <c r="AO110" s="1">
        <v>4.950000003E9</v>
      </c>
      <c r="AP110" s="1">
        <v>7.08395E9</v>
      </c>
      <c r="AQ110" s="1">
        <v>-2.133949997E9</v>
      </c>
      <c r="AR110" s="1">
        <v>2.06969885E9</v>
      </c>
      <c r="AS110" s="1">
        <v>0.0</v>
      </c>
      <c r="AT110" s="1">
        <v>0.0</v>
      </c>
      <c r="AU110" s="1">
        <v>0.0</v>
      </c>
      <c r="AV110" s="1">
        <v>2.82380950572E11</v>
      </c>
      <c r="AW110" s="1">
        <v>5.44E10</v>
      </c>
      <c r="AX110" s="1">
        <v>1.95E11</v>
      </c>
      <c r="AY110" s="1">
        <v>1.021465962E11</v>
      </c>
      <c r="AZ110" s="1">
        <v>-6.9165645628E10</v>
      </c>
      <c r="BA110" s="1">
        <v>5.55596778E8</v>
      </c>
      <c r="BB110" s="1">
        <v>5.55596778E8</v>
      </c>
      <c r="BC110" s="1">
        <v>0.0</v>
      </c>
      <c r="BD110" s="1">
        <v>0.0</v>
      </c>
      <c r="BE110" s="1">
        <v>0.0</v>
      </c>
      <c r="BF110" s="1">
        <v>1.008269440171E12</v>
      </c>
      <c r="BG110" s="1">
        <v>1.093370276287E12</v>
      </c>
      <c r="BH110" s="1">
        <v>1.088596978866E12</v>
      </c>
      <c r="BI110" s="1">
        <v>1.1448881113E10</v>
      </c>
      <c r="BJ110" s="1">
        <v>9.5329742187E10</v>
      </c>
      <c r="BK110" s="1">
        <v>3.01636517E8</v>
      </c>
      <c r="BL110" s="1">
        <v>3.436835138E9</v>
      </c>
      <c r="BM110" s="1">
        <v>1.2084521539E10</v>
      </c>
      <c r="BN110" s="1">
        <v>0.0</v>
      </c>
      <c r="BO110" s="1">
        <v>7.500621782E10</v>
      </c>
      <c r="BP110" s="1">
        <v>0.0</v>
      </c>
      <c r="BQ110" s="1">
        <v>0.0</v>
      </c>
      <c r="BR110" s="1">
        <v>0.0</v>
      </c>
      <c r="BS110" s="1">
        <v>0.0</v>
      </c>
      <c r="BT110" s="1">
        <v>4.773297421E9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0.0</v>
      </c>
      <c r="CD110" s="1">
        <v>0.0</v>
      </c>
      <c r="CE110" s="1">
        <v>-8.5100836116E10</v>
      </c>
      <c r="CF110" s="1">
        <v>5.0E11</v>
      </c>
      <c r="CG110" s="1">
        <v>0.0</v>
      </c>
      <c r="CH110" s="1">
        <v>-1.026E8</v>
      </c>
      <c r="CI110" s="1">
        <v>0.0</v>
      </c>
      <c r="CJ110" s="1">
        <v>0.0</v>
      </c>
      <c r="CK110" s="1">
        <v>0.0</v>
      </c>
      <c r="CL110" s="1">
        <v>0.0</v>
      </c>
      <c r="CM110" s="1">
        <v>2.371872054E9</v>
      </c>
      <c r="CN110" s="1">
        <v>-5.8737010817E11</v>
      </c>
      <c r="CO110" s="1">
        <v>0.0</v>
      </c>
      <c r="CP110" s="1">
        <v>0.0</v>
      </c>
      <c r="CQ110" s="1">
        <v>0.0</v>
      </c>
      <c r="CR110" s="1">
        <v>1.008269440171E12</v>
      </c>
      <c r="CS110" s="73">
        <v>43196.49375</v>
      </c>
      <c r="CT110" s="73">
        <v>42736.0</v>
      </c>
      <c r="CU110" s="73">
        <v>43100.0</v>
      </c>
      <c r="CV110" s="1">
        <v>12.0</v>
      </c>
      <c r="CW110" s="1" t="s">
        <v>360</v>
      </c>
      <c r="CY110" s="1">
        <v>0.0</v>
      </c>
      <c r="DB110" s="1" t="b">
        <v>0</v>
      </c>
      <c r="DC110" s="1" t="b">
        <v>1</v>
      </c>
    </row>
    <row r="111" ht="12.75" customHeight="1">
      <c r="A111" s="1" t="s">
        <v>54</v>
      </c>
      <c r="B111" s="1">
        <v>2016.0</v>
      </c>
      <c r="C111" s="1">
        <v>5.0</v>
      </c>
      <c r="D111" s="4">
        <v>1.053122702902E12</v>
      </c>
      <c r="E111" s="4">
        <v>-5.83588958461E11</v>
      </c>
      <c r="F111" s="1">
        <v>6.45618344685E11</v>
      </c>
      <c r="G111" s="1">
        <v>2.3373464428E10</v>
      </c>
      <c r="H111" s="1">
        <v>2.3373464428E10</v>
      </c>
      <c r="I111" s="1">
        <v>0.0</v>
      </c>
      <c r="J111" s="1">
        <v>2.46299281594E11</v>
      </c>
      <c r="K111" s="1">
        <v>2.64197632296E11</v>
      </c>
      <c r="L111" s="1">
        <v>-1.7898350702E10</v>
      </c>
      <c r="M111" s="1">
        <v>1.38237164729E11</v>
      </c>
      <c r="N111" s="1">
        <v>7.5034570588E10</v>
      </c>
      <c r="O111" s="1">
        <v>0.0</v>
      </c>
      <c r="P111" s="1">
        <v>0.0</v>
      </c>
      <c r="Q111" s="1">
        <v>0.0</v>
      </c>
      <c r="R111" s="1">
        <v>8.6889998576E10</v>
      </c>
      <c r="S111" s="1">
        <v>-2.3687404435E10</v>
      </c>
      <c r="T111" s="1">
        <v>2.65380743E8</v>
      </c>
      <c r="U111" s="1">
        <v>2.65380743E8</v>
      </c>
      <c r="V111" s="1">
        <v>0.0</v>
      </c>
      <c r="W111" s="1">
        <v>1.89894768704E11</v>
      </c>
      <c r="X111" s="1">
        <v>1.89886682876E11</v>
      </c>
      <c r="Y111" s="1">
        <v>0.0</v>
      </c>
      <c r="Z111" s="1">
        <v>8085828.0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4.07504358217E11</v>
      </c>
      <c r="AH111" s="1">
        <v>1.0965910006E10</v>
      </c>
      <c r="AI111" s="1">
        <v>1.726522153E9</v>
      </c>
      <c r="AJ111" s="1">
        <v>9.15455521E9</v>
      </c>
      <c r="AK111" s="1">
        <v>-7.428033057E9</v>
      </c>
      <c r="AL111" s="1">
        <v>0.0</v>
      </c>
      <c r="AM111" s="1">
        <v>0.0</v>
      </c>
      <c r="AN111" s="1">
        <v>0.0</v>
      </c>
      <c r="AO111" s="1">
        <v>4.950000003E9</v>
      </c>
      <c r="AP111" s="1">
        <v>7.08395E9</v>
      </c>
      <c r="AQ111" s="1">
        <v>-2.133949997E9</v>
      </c>
      <c r="AR111" s="1">
        <v>4.28938785E9</v>
      </c>
      <c r="AS111" s="1">
        <v>0.0</v>
      </c>
      <c r="AT111" s="1">
        <v>0.0</v>
      </c>
      <c r="AU111" s="1">
        <v>0.0</v>
      </c>
      <c r="AV111" s="1">
        <v>2.36512251571E11</v>
      </c>
      <c r="AW111" s="1">
        <v>0.0</v>
      </c>
      <c r="AX111" s="1">
        <v>5.0E10</v>
      </c>
      <c r="AY111" s="1">
        <v>2.3725E11</v>
      </c>
      <c r="AZ111" s="1">
        <v>-5.0737748429E10</v>
      </c>
      <c r="BA111" s="1">
        <v>2.02796159E9</v>
      </c>
      <c r="BB111" s="1">
        <v>2.02796159E9</v>
      </c>
      <c r="BC111" s="1">
        <v>0.0</v>
      </c>
      <c r="BD111" s="1">
        <v>0.0</v>
      </c>
      <c r="BE111" s="1">
        <v>0.0</v>
      </c>
      <c r="BF111" s="1">
        <v>1.053122702902E12</v>
      </c>
      <c r="BG111" s="1">
        <v>1.636711661363E12</v>
      </c>
      <c r="BH111" s="1">
        <v>1.63331620148E12</v>
      </c>
      <c r="BI111" s="1">
        <v>1.8928172638E10</v>
      </c>
      <c r="BJ111" s="1">
        <v>8.286899329E10</v>
      </c>
      <c r="BK111" s="1">
        <v>1.59861694E8</v>
      </c>
      <c r="BL111" s="1">
        <v>5.313535462E9</v>
      </c>
      <c r="BM111" s="1">
        <v>3.959320603E9</v>
      </c>
      <c r="BN111" s="1">
        <v>2.397182246E9</v>
      </c>
      <c r="BO111" s="1">
        <v>2.84666893982E11</v>
      </c>
      <c r="BP111" s="1">
        <v>0.0</v>
      </c>
      <c r="BQ111" s="1">
        <v>0.0</v>
      </c>
      <c r="BR111" s="1">
        <v>0.0</v>
      </c>
      <c r="BS111" s="1">
        <v>0.0</v>
      </c>
      <c r="BT111" s="1">
        <v>3.395459883E9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-5.83588958461E11</v>
      </c>
      <c r="CF111" s="1">
        <v>3.0E11</v>
      </c>
      <c r="CG111" s="1">
        <v>0.0</v>
      </c>
      <c r="CH111" s="1">
        <v>-1.026E8</v>
      </c>
      <c r="CI111" s="1">
        <v>0.0</v>
      </c>
      <c r="CJ111" s="1">
        <v>0.0</v>
      </c>
      <c r="CK111" s="1">
        <v>0.0</v>
      </c>
      <c r="CL111" s="1">
        <v>0.0</v>
      </c>
      <c r="CM111" s="1">
        <v>2.371872054E9</v>
      </c>
      <c r="CN111" s="1">
        <v>-8.85858230515E11</v>
      </c>
      <c r="CO111" s="1">
        <v>0.0</v>
      </c>
      <c r="CP111" s="1">
        <v>0.0</v>
      </c>
      <c r="CQ111" s="1">
        <v>0.0</v>
      </c>
      <c r="CR111" s="1">
        <v>1.053122702902E12</v>
      </c>
      <c r="CS111" s="73">
        <v>42839.763194444444</v>
      </c>
      <c r="CT111" s="73">
        <v>42370.0</v>
      </c>
      <c r="CU111" s="73">
        <v>42735.0</v>
      </c>
      <c r="CV111" s="1">
        <v>12.0</v>
      </c>
      <c r="CW111" s="1" t="s">
        <v>361</v>
      </c>
      <c r="CY111" s="1">
        <v>0.0</v>
      </c>
      <c r="DB111" s="1" t="b">
        <v>0</v>
      </c>
      <c r="DC111" s="1" t="b">
        <v>1</v>
      </c>
    </row>
    <row r="112" ht="12.75" customHeight="1">
      <c r="A112" s="1" t="s">
        <v>54</v>
      </c>
      <c r="B112" s="1">
        <v>2015.0</v>
      </c>
      <c r="C112" s="1">
        <v>5.0</v>
      </c>
      <c r="D112" s="4">
        <v>7.64336500535E11</v>
      </c>
      <c r="E112" s="4">
        <v>-3.32299623672E11</v>
      </c>
      <c r="F112" s="1">
        <v>3.42162463861E11</v>
      </c>
      <c r="G112" s="1">
        <v>3.760080787E9</v>
      </c>
      <c r="H112" s="1">
        <v>3.760080787E9</v>
      </c>
      <c r="I112" s="1">
        <v>0.0</v>
      </c>
      <c r="J112" s="1">
        <v>7.5899854894E10</v>
      </c>
      <c r="K112" s="1">
        <v>9.4697632296E10</v>
      </c>
      <c r="L112" s="1">
        <v>-1.8797777402E10</v>
      </c>
      <c r="M112" s="1">
        <v>1.09749052328E11</v>
      </c>
      <c r="N112" s="1">
        <v>8.2264827499E10</v>
      </c>
      <c r="O112" s="1">
        <v>0.0</v>
      </c>
      <c r="P112" s="1">
        <v>0.0</v>
      </c>
      <c r="Q112" s="1">
        <v>0.0</v>
      </c>
      <c r="R112" s="1">
        <v>5.0528547439E10</v>
      </c>
      <c r="S112" s="1">
        <v>-2.304432261E10</v>
      </c>
      <c r="T112" s="1">
        <v>2.85437705E8</v>
      </c>
      <c r="U112" s="1">
        <v>2.85437705E8</v>
      </c>
      <c r="V112" s="1">
        <v>0.0</v>
      </c>
      <c r="W112" s="1">
        <v>1.1497187585E11</v>
      </c>
      <c r="X112" s="1">
        <v>1.1497187585E11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4.22174036674E11</v>
      </c>
      <c r="AH112" s="1">
        <v>1.2411627333E10</v>
      </c>
      <c r="AI112" s="1">
        <v>2.779178371E9</v>
      </c>
      <c r="AJ112" s="1">
        <v>9.804752483E9</v>
      </c>
      <c r="AK112" s="1">
        <v>-7.025574112E9</v>
      </c>
      <c r="AL112" s="1">
        <v>0.0</v>
      </c>
      <c r="AM112" s="1">
        <v>0.0</v>
      </c>
      <c r="AN112" s="1">
        <v>0.0</v>
      </c>
      <c r="AO112" s="1">
        <v>5.584061112E9</v>
      </c>
      <c r="AP112" s="1">
        <v>7.08395E9</v>
      </c>
      <c r="AQ112" s="1">
        <v>-1.499888888E9</v>
      </c>
      <c r="AR112" s="1">
        <v>4.04838785E9</v>
      </c>
      <c r="AS112" s="1">
        <v>0.0</v>
      </c>
      <c r="AT112" s="1">
        <v>0.0</v>
      </c>
      <c r="AU112" s="1">
        <v>0.0</v>
      </c>
      <c r="AV112" s="1">
        <v>2.78109022849E11</v>
      </c>
      <c r="AW112" s="1">
        <v>1.05E11</v>
      </c>
      <c r="AX112" s="1">
        <v>0.0</v>
      </c>
      <c r="AY112" s="1">
        <v>2.0675E11</v>
      </c>
      <c r="AZ112" s="1">
        <v>-3.3640977151E10</v>
      </c>
      <c r="BA112" s="1">
        <v>4.589717933E9</v>
      </c>
      <c r="BB112" s="1">
        <v>4.589717933E9</v>
      </c>
      <c r="BC112" s="1">
        <v>0.0</v>
      </c>
      <c r="BD112" s="1">
        <v>0.0</v>
      </c>
      <c r="BE112" s="1">
        <v>0.0</v>
      </c>
      <c r="BF112" s="1">
        <v>7.64336500535E11</v>
      </c>
      <c r="BG112" s="1">
        <v>1.096636124207E12</v>
      </c>
      <c r="BH112" s="1">
        <v>1.070593312013E12</v>
      </c>
      <c r="BI112" s="1">
        <v>1.5610172638E10</v>
      </c>
      <c r="BJ112" s="1">
        <v>1.04864021856E11</v>
      </c>
      <c r="BK112" s="1">
        <v>2.6178356E7</v>
      </c>
      <c r="BL112" s="1">
        <v>9.603999054E9</v>
      </c>
      <c r="BM112" s="1">
        <v>3.443840502E9</v>
      </c>
      <c r="BN112" s="1">
        <v>5.034746904E9</v>
      </c>
      <c r="BO112" s="1">
        <v>1.04559352384E11</v>
      </c>
      <c r="BP112" s="1">
        <v>0.0</v>
      </c>
      <c r="BQ112" s="1">
        <v>0.0</v>
      </c>
      <c r="BR112" s="1">
        <v>0.0</v>
      </c>
      <c r="BS112" s="1">
        <v>0.0</v>
      </c>
      <c r="BT112" s="1">
        <v>2.6042812194E10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-3.32299623672E11</v>
      </c>
      <c r="CF112" s="1">
        <v>3.0000013E11</v>
      </c>
      <c r="CG112" s="1">
        <v>0.0</v>
      </c>
      <c r="CH112" s="1">
        <v>-1.026E8</v>
      </c>
      <c r="CI112" s="1">
        <v>0.0</v>
      </c>
      <c r="CJ112" s="1">
        <v>0.0</v>
      </c>
      <c r="CK112" s="1">
        <v>0.0</v>
      </c>
      <c r="CL112" s="1">
        <v>0.0</v>
      </c>
      <c r="CM112" s="1">
        <v>2.371872054E9</v>
      </c>
      <c r="CN112" s="1">
        <v>-6.34569025726E11</v>
      </c>
      <c r="CO112" s="1">
        <v>0.0</v>
      </c>
      <c r="CP112" s="1">
        <v>0.0</v>
      </c>
      <c r="CQ112" s="1">
        <v>0.0</v>
      </c>
      <c r="CR112" s="1">
        <v>7.64336500535E11</v>
      </c>
      <c r="CS112" s="73">
        <v>42725.60555555556</v>
      </c>
      <c r="CT112" s="73">
        <v>42005.0</v>
      </c>
      <c r="CU112" s="73">
        <v>42369.0</v>
      </c>
      <c r="CV112" s="1">
        <v>12.0</v>
      </c>
      <c r="CW112" s="1" t="s">
        <v>297</v>
      </c>
      <c r="CY112" s="1">
        <v>0.0</v>
      </c>
      <c r="DB112" s="1" t="b">
        <v>0</v>
      </c>
      <c r="DC112" s="1" t="b">
        <v>1</v>
      </c>
    </row>
    <row r="113" ht="12.75" customHeight="1">
      <c r="A113" s="1" t="s">
        <v>54</v>
      </c>
      <c r="B113" s="1">
        <v>2014.0</v>
      </c>
      <c r="C113" s="1">
        <v>5.0</v>
      </c>
      <c r="D113" s="4">
        <v>6.48614242122E11</v>
      </c>
      <c r="E113" s="4">
        <v>8.5602851769E10</v>
      </c>
      <c r="F113" s="1">
        <v>2.49670608578E11</v>
      </c>
      <c r="G113" s="1">
        <v>1.432749826E10</v>
      </c>
      <c r="H113" s="1">
        <v>1.432749826E10</v>
      </c>
      <c r="I113" s="1">
        <v>0.0</v>
      </c>
      <c r="J113" s="1">
        <v>7.5899854894E10</v>
      </c>
      <c r="K113" s="1">
        <v>9.4697632296E10</v>
      </c>
      <c r="L113" s="1">
        <v>-1.8797777402E10</v>
      </c>
      <c r="M113" s="1">
        <v>1.0236959438E11</v>
      </c>
      <c r="N113" s="1">
        <v>8.7692314981E10</v>
      </c>
      <c r="O113" s="1">
        <v>0.0</v>
      </c>
      <c r="P113" s="1">
        <v>0.0</v>
      </c>
      <c r="Q113" s="1">
        <v>0.0</v>
      </c>
      <c r="R113" s="1">
        <v>3.5031629478E10</v>
      </c>
      <c r="S113" s="1">
        <v>-2.0354350079E10</v>
      </c>
      <c r="T113" s="1">
        <v>0.0</v>
      </c>
      <c r="U113" s="1">
        <v>0.0</v>
      </c>
      <c r="V113" s="1">
        <v>0.0</v>
      </c>
      <c r="W113" s="1">
        <v>2.1833715448E10</v>
      </c>
      <c r="X113" s="1">
        <v>2.1832001251E10</v>
      </c>
      <c r="Y113" s="1">
        <v>0.0</v>
      </c>
      <c r="Z113" s="1">
        <v>1714197.0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3.98943633544E11</v>
      </c>
      <c r="AH113" s="1">
        <v>1.3182519719E10</v>
      </c>
      <c r="AI113" s="1">
        <v>3.40459576E9</v>
      </c>
      <c r="AJ113" s="1">
        <v>9.59202521E9</v>
      </c>
      <c r="AK113" s="1">
        <v>-6.18742945E9</v>
      </c>
      <c r="AL113" s="1">
        <v>0.0</v>
      </c>
      <c r="AM113" s="1">
        <v>0.0</v>
      </c>
      <c r="AN113" s="1">
        <v>0.0</v>
      </c>
      <c r="AO113" s="1">
        <v>6.292536109E9</v>
      </c>
      <c r="AP113" s="1">
        <v>7.08395E9</v>
      </c>
      <c r="AQ113" s="1">
        <v>-7.91413891E8</v>
      </c>
      <c r="AR113" s="1">
        <v>3.48538785E9</v>
      </c>
      <c r="AS113" s="1">
        <v>0.0</v>
      </c>
      <c r="AT113" s="1">
        <v>0.0</v>
      </c>
      <c r="AU113" s="1">
        <v>0.0</v>
      </c>
      <c r="AV113" s="1">
        <v>2.78109022849E11</v>
      </c>
      <c r="AW113" s="1">
        <v>1.05E11</v>
      </c>
      <c r="AX113" s="1">
        <v>0.0</v>
      </c>
      <c r="AY113" s="1">
        <v>2.0675E11</v>
      </c>
      <c r="AZ113" s="1">
        <v>-3.3640977151E10</v>
      </c>
      <c r="BA113" s="1">
        <v>2.893438494E9</v>
      </c>
      <c r="BB113" s="1">
        <v>2.893438494E9</v>
      </c>
      <c r="BC113" s="1">
        <v>0.0</v>
      </c>
      <c r="BD113" s="1">
        <v>0.0</v>
      </c>
      <c r="BE113" s="1">
        <v>0.0</v>
      </c>
      <c r="BF113" s="1">
        <v>6.48614242122E11</v>
      </c>
      <c r="BG113" s="1">
        <v>5.63011390353E11</v>
      </c>
      <c r="BH113" s="1">
        <v>5.35031250884E11</v>
      </c>
      <c r="BI113" s="1">
        <v>1.3627455638E10</v>
      </c>
      <c r="BJ113" s="1">
        <v>1.00986019686E11</v>
      </c>
      <c r="BK113" s="1">
        <v>1.145707706E9</v>
      </c>
      <c r="BL113" s="1">
        <v>1.249289759E10</v>
      </c>
      <c r="BM113" s="1">
        <v>3.182641673E9</v>
      </c>
      <c r="BN113" s="1">
        <v>5.034746904E9</v>
      </c>
      <c r="BO113" s="1">
        <v>9.562317581E10</v>
      </c>
      <c r="BP113" s="1">
        <v>0.0</v>
      </c>
      <c r="BQ113" s="1">
        <v>0.0</v>
      </c>
      <c r="BR113" s="1">
        <v>0.0</v>
      </c>
      <c r="BS113" s="1">
        <v>0.0</v>
      </c>
      <c r="BT113" s="1">
        <v>2.7980139469E10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0.0</v>
      </c>
      <c r="CD113" s="1">
        <v>0.0</v>
      </c>
      <c r="CE113" s="1">
        <v>8.5602851769E10</v>
      </c>
      <c r="CF113" s="1">
        <v>3.0000013E11</v>
      </c>
      <c r="CG113" s="1">
        <v>0.0</v>
      </c>
      <c r="CH113" s="1">
        <v>-1.026E8</v>
      </c>
      <c r="CI113" s="1">
        <v>0.0</v>
      </c>
      <c r="CJ113" s="1">
        <v>0.0</v>
      </c>
      <c r="CK113" s="1">
        <v>0.0</v>
      </c>
      <c r="CL113" s="1">
        <v>0.0</v>
      </c>
      <c r="CM113" s="1">
        <v>2.371872054E9</v>
      </c>
      <c r="CN113" s="1">
        <v>-2.16666550285E11</v>
      </c>
      <c r="CO113" s="1">
        <v>0.0</v>
      </c>
      <c r="CP113" s="1">
        <v>0.0</v>
      </c>
      <c r="CQ113" s="1">
        <v>0.0</v>
      </c>
      <c r="CR113" s="1">
        <v>6.48614242122E11</v>
      </c>
      <c r="CS113" s="73">
        <v>42725.48402777778</v>
      </c>
      <c r="CT113" s="73">
        <v>41640.0</v>
      </c>
      <c r="CU113" s="73">
        <v>42004.0</v>
      </c>
      <c r="CV113" s="1">
        <v>12.0</v>
      </c>
      <c r="CW113" s="1" t="s">
        <v>297</v>
      </c>
      <c r="CY113" s="1">
        <v>0.0</v>
      </c>
      <c r="DB113" s="1" t="b">
        <v>0</v>
      </c>
      <c r="DC113" s="1" t="b">
        <v>1</v>
      </c>
    </row>
    <row r="114" ht="12.75" customHeight="1">
      <c r="A114" s="1" t="s">
        <v>54</v>
      </c>
      <c r="B114" s="1">
        <v>2011.0</v>
      </c>
      <c r="C114" s="1">
        <v>5.0</v>
      </c>
      <c r="D114" s="4">
        <v>9.84032796412E11</v>
      </c>
      <c r="E114" s="4">
        <v>2.36104807702E11</v>
      </c>
      <c r="F114" s="1">
        <v>5.68297086584E11</v>
      </c>
      <c r="G114" s="1">
        <v>1.4333458282E10</v>
      </c>
      <c r="H114" s="1">
        <v>1.4333458282E10</v>
      </c>
      <c r="I114" s="1">
        <v>0.0</v>
      </c>
      <c r="J114" s="1">
        <v>9.5706930437E10</v>
      </c>
      <c r="K114" s="1">
        <v>9.5706930437E10</v>
      </c>
      <c r="L114" s="1">
        <v>0.0</v>
      </c>
      <c r="M114" s="1">
        <v>4.18409585703E11</v>
      </c>
      <c r="N114" s="1">
        <v>0.0</v>
      </c>
      <c r="O114" s="1">
        <v>0.0</v>
      </c>
      <c r="P114" s="1">
        <v>0.0</v>
      </c>
      <c r="Q114" s="1">
        <v>0.0</v>
      </c>
      <c r="R114" s="1">
        <v>4.18409585703E11</v>
      </c>
      <c r="S114" s="1">
        <v>0.0</v>
      </c>
      <c r="T114" s="1">
        <v>0.0</v>
      </c>
      <c r="U114" s="1">
        <v>0.0</v>
      </c>
      <c r="V114" s="1">
        <v>0.0</v>
      </c>
      <c r="W114" s="1">
        <v>3.9847112162E10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3.9847112162E10</v>
      </c>
      <c r="AD114" s="1">
        <v>0.0</v>
      </c>
      <c r="AE114" s="1">
        <v>0.0</v>
      </c>
      <c r="AF114" s="1">
        <v>0.0</v>
      </c>
      <c r="AG114" s="1">
        <v>4.15735709828E11</v>
      </c>
      <c r="AH114" s="1">
        <v>1.5577510607E10</v>
      </c>
      <c r="AI114" s="1">
        <v>1.5577510607E10</v>
      </c>
      <c r="AJ114" s="1">
        <v>2.7222208545E10</v>
      </c>
      <c r="AK114" s="1">
        <v>-1.1644697938E10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1.83746840314E11</v>
      </c>
      <c r="AT114" s="1">
        <v>1.85057699581E11</v>
      </c>
      <c r="AU114" s="1">
        <v>-1.310859267E9</v>
      </c>
      <c r="AV114" s="1">
        <v>1.1675E11</v>
      </c>
      <c r="AW114" s="1">
        <v>0.0</v>
      </c>
      <c r="AX114" s="1">
        <v>0.0</v>
      </c>
      <c r="AY114" s="1">
        <v>1.1675E11</v>
      </c>
      <c r="AZ114" s="1">
        <v>0.0</v>
      </c>
      <c r="BA114" s="1">
        <v>2.071205016E9</v>
      </c>
      <c r="BB114" s="1">
        <v>0.0</v>
      </c>
      <c r="BC114" s="1">
        <v>0.0</v>
      </c>
      <c r="BD114" s="1">
        <v>0.0</v>
      </c>
      <c r="BE114" s="1">
        <v>2.071205016E9</v>
      </c>
      <c r="BF114" s="1">
        <v>9.84032796412E11</v>
      </c>
      <c r="BG114" s="1">
        <v>7.4792798871E11</v>
      </c>
      <c r="BH114" s="1">
        <v>4.7930884684E11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4.7930884684E11</v>
      </c>
      <c r="BP114" s="1">
        <v>0.0</v>
      </c>
      <c r="BQ114" s="1">
        <v>0.0</v>
      </c>
      <c r="BR114" s="1">
        <v>0.0</v>
      </c>
      <c r="BS114" s="1">
        <v>0.0</v>
      </c>
      <c r="BT114" s="1">
        <v>8.5570395358E10</v>
      </c>
      <c r="BU114" s="1">
        <v>0.0</v>
      </c>
      <c r="BV114" s="1">
        <v>0.0</v>
      </c>
      <c r="BW114" s="1">
        <v>0.0</v>
      </c>
      <c r="BX114" s="1">
        <v>1.83048746512E11</v>
      </c>
      <c r="BY114" s="1">
        <v>0.0</v>
      </c>
      <c r="BZ114" s="1">
        <v>0.0</v>
      </c>
      <c r="CA114" s="1">
        <v>1.83048746512E11</v>
      </c>
      <c r="CB114" s="1">
        <v>0.0</v>
      </c>
      <c r="CC114" s="1">
        <v>0.0</v>
      </c>
      <c r="CD114" s="1">
        <v>0.0</v>
      </c>
      <c r="CE114" s="1">
        <v>2.36104807702E11</v>
      </c>
      <c r="CF114" s="1">
        <v>4.0E11</v>
      </c>
      <c r="CG114" s="1">
        <v>1.29E10</v>
      </c>
      <c r="CH114" s="1">
        <v>-1.071092567E9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-1.78095971785E11</v>
      </c>
      <c r="CO114" s="1">
        <v>0.0</v>
      </c>
      <c r="CP114" s="1">
        <v>0.0</v>
      </c>
      <c r="CQ114" s="1">
        <v>0.0</v>
      </c>
      <c r="CR114" s="1">
        <v>9.84032796412E11</v>
      </c>
      <c r="CS114" s="73">
        <v>42032.410416666666</v>
      </c>
      <c r="CT114" s="73">
        <v>40544.0</v>
      </c>
      <c r="CU114" s="73">
        <v>40908.0</v>
      </c>
      <c r="CV114" s="1">
        <v>12.0</v>
      </c>
      <c r="CW114" s="1" t="s">
        <v>362</v>
      </c>
      <c r="CX114" s="1" t="s">
        <v>605</v>
      </c>
      <c r="CY114" s="1">
        <v>0.0</v>
      </c>
      <c r="DA114" s="1">
        <v>1.0</v>
      </c>
      <c r="DB114" s="1" t="b">
        <v>0</v>
      </c>
      <c r="DC114" s="1" t="b">
        <v>0</v>
      </c>
    </row>
    <row r="115" ht="12.75" customHeight="1">
      <c r="A115" s="1" t="s">
        <v>54</v>
      </c>
      <c r="B115" s="1">
        <v>2010.0</v>
      </c>
      <c r="C115" s="1">
        <v>5.0</v>
      </c>
      <c r="D115" s="4">
        <v>8.24806381204E11</v>
      </c>
      <c r="E115" s="4">
        <v>3.29185208752E11</v>
      </c>
      <c r="F115" s="1">
        <v>3.11400483676E11</v>
      </c>
      <c r="G115" s="1">
        <v>1.3237894427E10</v>
      </c>
      <c r="H115" s="1">
        <v>1.3237894427E10</v>
      </c>
      <c r="I115" s="1">
        <v>0.0</v>
      </c>
      <c r="J115" s="1">
        <v>9.9688599563E10</v>
      </c>
      <c r="K115" s="1">
        <v>9.9688599563E10</v>
      </c>
      <c r="L115" s="1">
        <v>0.0</v>
      </c>
      <c r="M115" s="1">
        <v>1.5192527562E11</v>
      </c>
      <c r="N115" s="1">
        <v>0.0</v>
      </c>
      <c r="O115" s="1">
        <v>0.0</v>
      </c>
      <c r="P115" s="1">
        <v>0.0</v>
      </c>
      <c r="Q115" s="1">
        <v>0.0</v>
      </c>
      <c r="R115" s="1">
        <v>1.5192527562E11</v>
      </c>
      <c r="S115" s="1">
        <v>0.0</v>
      </c>
      <c r="T115" s="1">
        <v>0.0</v>
      </c>
      <c r="U115" s="1">
        <v>0.0</v>
      </c>
      <c r="V115" s="1">
        <v>0.0</v>
      </c>
      <c r="W115" s="1">
        <v>4.6548714066E10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4.6548714066E10</v>
      </c>
      <c r="AD115" s="1">
        <v>0.0</v>
      </c>
      <c r="AE115" s="1">
        <v>0.0</v>
      </c>
      <c r="AF115" s="1">
        <v>0.0</v>
      </c>
      <c r="AG115" s="1">
        <v>5.13405897528E11</v>
      </c>
      <c r="AH115" s="1">
        <v>1.7527318222E10</v>
      </c>
      <c r="AI115" s="1">
        <v>1.7527318222E10</v>
      </c>
      <c r="AJ115" s="1">
        <v>2.7949810432E10</v>
      </c>
      <c r="AK115" s="1">
        <v>-1.042249221E10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1.84243781482E11</v>
      </c>
      <c r="AT115" s="1">
        <v>1.85057699581E11</v>
      </c>
      <c r="AU115" s="1">
        <v>-8.13918099E8</v>
      </c>
      <c r="AV115" s="1">
        <v>2.48781854E11</v>
      </c>
      <c r="AW115" s="1">
        <v>0.0</v>
      </c>
      <c r="AX115" s="1">
        <v>0.0</v>
      </c>
      <c r="AY115" s="1">
        <v>2.48781854E11</v>
      </c>
      <c r="AZ115" s="1">
        <v>0.0</v>
      </c>
      <c r="BA115" s="1">
        <v>1.3341545712E10</v>
      </c>
      <c r="BB115" s="1">
        <v>0.0</v>
      </c>
      <c r="BC115" s="1">
        <v>0.0</v>
      </c>
      <c r="BD115" s="1">
        <v>0.0</v>
      </c>
      <c r="BE115" s="1">
        <v>1.3341545712E10</v>
      </c>
      <c r="BF115" s="1">
        <v>8.24806381204E11</v>
      </c>
      <c r="BG115" s="1">
        <v>4.95621172452E11</v>
      </c>
      <c r="BH115" s="1">
        <v>2.45033010104E11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2.45033010104E11</v>
      </c>
      <c r="BP115" s="1">
        <v>0.0</v>
      </c>
      <c r="BQ115" s="1">
        <v>0.0</v>
      </c>
      <c r="BR115" s="1">
        <v>0.0</v>
      </c>
      <c r="BS115" s="1">
        <v>0.0</v>
      </c>
      <c r="BT115" s="1">
        <v>8.959110287E10</v>
      </c>
      <c r="BU115" s="1">
        <v>0.0</v>
      </c>
      <c r="BV115" s="1">
        <v>0.0</v>
      </c>
      <c r="BW115" s="1">
        <v>0.0</v>
      </c>
      <c r="BX115" s="1">
        <v>1.60997059478E11</v>
      </c>
      <c r="BY115" s="1">
        <v>0.0</v>
      </c>
      <c r="BZ115" s="1">
        <v>0.0</v>
      </c>
      <c r="CA115" s="1">
        <v>1.60997059478E11</v>
      </c>
      <c r="CB115" s="1">
        <v>0.0</v>
      </c>
      <c r="CC115" s="1">
        <v>0.0</v>
      </c>
      <c r="CD115" s="1">
        <v>0.0</v>
      </c>
      <c r="CE115" s="1">
        <v>3.29185208752E11</v>
      </c>
      <c r="CF115" s="1">
        <v>4.0E11</v>
      </c>
      <c r="CG115" s="1">
        <v>1.29E10</v>
      </c>
      <c r="CH115" s="1">
        <v>-1.071092567E9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-8.5031551185E10</v>
      </c>
      <c r="CO115" s="1">
        <v>0.0</v>
      </c>
      <c r="CP115" s="1">
        <v>0.0</v>
      </c>
      <c r="CQ115" s="1">
        <v>0.0</v>
      </c>
      <c r="CR115" s="1">
        <v>8.24806381204E11</v>
      </c>
      <c r="CS115" s="73">
        <v>42032.413194444445</v>
      </c>
      <c r="CT115" s="73">
        <v>40179.0</v>
      </c>
      <c r="CU115" s="73">
        <v>40543.0</v>
      </c>
      <c r="CV115" s="1">
        <v>12.0</v>
      </c>
      <c r="CW115" s="1" t="s">
        <v>363</v>
      </c>
      <c r="CX115" s="1" t="s">
        <v>606</v>
      </c>
      <c r="CY115" s="1">
        <v>0.0</v>
      </c>
      <c r="DA115" s="1">
        <v>1.0</v>
      </c>
      <c r="DB115" s="1" t="b">
        <v>0</v>
      </c>
      <c r="DC115" s="1" t="b">
        <v>0</v>
      </c>
    </row>
    <row r="116" ht="12.75" customHeight="1">
      <c r="A116" s="1" t="s">
        <v>54</v>
      </c>
      <c r="B116" s="1">
        <v>2009.0</v>
      </c>
      <c r="C116" s="1">
        <v>5.0</v>
      </c>
      <c r="D116" s="4">
        <v>8.31786392183E11</v>
      </c>
      <c r="E116" s="4">
        <v>3.20126027778E11</v>
      </c>
      <c r="F116" s="1">
        <v>3.11155566908E11</v>
      </c>
      <c r="G116" s="1">
        <v>1.4964902584E10</v>
      </c>
      <c r="H116" s="1">
        <v>1.4964902584E10</v>
      </c>
      <c r="I116" s="1">
        <v>0.0</v>
      </c>
      <c r="J116" s="1">
        <v>1.31369994981E11</v>
      </c>
      <c r="K116" s="1">
        <v>1.31369994981E11</v>
      </c>
      <c r="L116" s="1">
        <v>0.0</v>
      </c>
      <c r="M116" s="1">
        <v>1.191510856E11</v>
      </c>
      <c r="N116" s="1">
        <v>0.0</v>
      </c>
      <c r="O116" s="1">
        <v>0.0</v>
      </c>
      <c r="P116" s="1">
        <v>0.0</v>
      </c>
      <c r="Q116" s="1">
        <v>0.0</v>
      </c>
      <c r="R116" s="1">
        <v>1.191510856E11</v>
      </c>
      <c r="S116" s="1">
        <v>0.0</v>
      </c>
      <c r="T116" s="1">
        <v>0.0</v>
      </c>
      <c r="U116" s="1">
        <v>0.0</v>
      </c>
      <c r="V116" s="1">
        <v>0.0</v>
      </c>
      <c r="W116" s="1">
        <v>4.5669583743E10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4.5669583743E10</v>
      </c>
      <c r="AD116" s="1">
        <v>0.0</v>
      </c>
      <c r="AE116" s="1">
        <v>0.0</v>
      </c>
      <c r="AF116" s="1">
        <v>0.0</v>
      </c>
      <c r="AG116" s="1">
        <v>5.20630825275E11</v>
      </c>
      <c r="AH116" s="1">
        <v>1.6483380729E10</v>
      </c>
      <c r="AI116" s="1">
        <v>1.6483380729E10</v>
      </c>
      <c r="AJ116" s="1">
        <v>2.4873800168E10</v>
      </c>
      <c r="AK116" s="1">
        <v>-8.390419439E9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1.8474072265E11</v>
      </c>
      <c r="AT116" s="1">
        <v>1.85057699581E11</v>
      </c>
      <c r="AU116" s="1">
        <v>-3.16976931E8</v>
      </c>
      <c r="AV116" s="1">
        <v>3.0299685996E11</v>
      </c>
      <c r="AW116" s="1">
        <v>0.0</v>
      </c>
      <c r="AX116" s="1">
        <v>0.0</v>
      </c>
      <c r="AY116" s="1">
        <v>3.0299685996E11</v>
      </c>
      <c r="AZ116" s="1">
        <v>0.0</v>
      </c>
      <c r="BA116" s="1">
        <v>1.3183213364E10</v>
      </c>
      <c r="BB116" s="1">
        <v>0.0</v>
      </c>
      <c r="BC116" s="1">
        <v>0.0</v>
      </c>
      <c r="BD116" s="1">
        <v>0.0</v>
      </c>
      <c r="BE116" s="1">
        <v>1.3183213364E10</v>
      </c>
      <c r="BF116" s="1">
        <v>8.31786392183E11</v>
      </c>
      <c r="BG116" s="1">
        <v>5.11660364405E11</v>
      </c>
      <c r="BH116" s="1">
        <v>2.77423840111E11</v>
      </c>
      <c r="BI116" s="1">
        <v>0.0</v>
      </c>
      <c r="BJ116" s="1">
        <v>0.0</v>
      </c>
      <c r="BK116" s="1">
        <v>0.0</v>
      </c>
      <c r="BL116" s="1">
        <v>0.0</v>
      </c>
      <c r="BM116" s="1">
        <v>0.0</v>
      </c>
      <c r="BN116" s="1">
        <v>0.0</v>
      </c>
      <c r="BO116" s="1">
        <v>2.77423840111E11</v>
      </c>
      <c r="BP116" s="1">
        <v>0.0</v>
      </c>
      <c r="BQ116" s="1">
        <v>0.0</v>
      </c>
      <c r="BR116" s="1">
        <v>0.0</v>
      </c>
      <c r="BS116" s="1">
        <v>0.0</v>
      </c>
      <c r="BT116" s="1">
        <v>9.3748362117E10</v>
      </c>
      <c r="BU116" s="1">
        <v>0.0</v>
      </c>
      <c r="BV116" s="1">
        <v>0.0</v>
      </c>
      <c r="BW116" s="1">
        <v>0.0</v>
      </c>
      <c r="BX116" s="1">
        <v>1.40488162177E11</v>
      </c>
      <c r="BY116" s="1">
        <v>0.0</v>
      </c>
      <c r="BZ116" s="1">
        <v>0.0</v>
      </c>
      <c r="CA116" s="1">
        <v>1.40488162177E11</v>
      </c>
      <c r="CB116" s="1">
        <v>0.0</v>
      </c>
      <c r="CC116" s="1">
        <v>0.0</v>
      </c>
      <c r="CD116" s="1">
        <v>0.0</v>
      </c>
      <c r="CE116" s="1">
        <v>3.20126027778E11</v>
      </c>
      <c r="CF116" s="1">
        <v>3.45E11</v>
      </c>
      <c r="CG116" s="1">
        <v>1.29E10</v>
      </c>
      <c r="CH116" s="1">
        <v>-1.071092567E9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-3.4611480647E10</v>
      </c>
      <c r="CO116" s="1">
        <v>0.0</v>
      </c>
      <c r="CP116" s="1">
        <v>0.0</v>
      </c>
      <c r="CQ116" s="1">
        <v>0.0</v>
      </c>
      <c r="CR116" s="1">
        <v>8.31786392183E11</v>
      </c>
      <c r="CS116" s="73">
        <v>42032.41736111111</v>
      </c>
      <c r="CT116" s="73">
        <v>39814.0</v>
      </c>
      <c r="CU116" s="73">
        <v>40178.0</v>
      </c>
      <c r="CV116" s="1">
        <v>12.0</v>
      </c>
      <c r="CW116" s="1" t="s">
        <v>364</v>
      </c>
      <c r="CX116" s="1" t="s">
        <v>607</v>
      </c>
      <c r="CY116" s="1">
        <v>0.0</v>
      </c>
      <c r="DA116" s="1">
        <v>1.0</v>
      </c>
      <c r="DB116" s="1" t="b">
        <v>0</v>
      </c>
      <c r="DC116" s="1" t="b">
        <v>0</v>
      </c>
    </row>
    <row r="117" ht="12.75" customHeight="1">
      <c r="A117" s="1" t="s">
        <v>54</v>
      </c>
      <c r="B117" s="1">
        <v>2008.0</v>
      </c>
      <c r="C117" s="1">
        <v>5.0</v>
      </c>
      <c r="D117" s="4">
        <v>8.3313612773E11</v>
      </c>
      <c r="E117" s="4">
        <v>3.07573063243E11</v>
      </c>
      <c r="F117" s="1">
        <v>3.05436846083E11</v>
      </c>
      <c r="G117" s="1">
        <v>2.9897105657E10</v>
      </c>
      <c r="H117" s="1">
        <v>2.9897105657E10</v>
      </c>
      <c r="I117" s="1">
        <v>0.0</v>
      </c>
      <c r="J117" s="1">
        <v>1.67375525932E11</v>
      </c>
      <c r="K117" s="1">
        <v>1.67375525932E11</v>
      </c>
      <c r="L117" s="1">
        <v>0.0</v>
      </c>
      <c r="M117" s="1">
        <v>1.02742316644E11</v>
      </c>
      <c r="N117" s="1">
        <v>0.0</v>
      </c>
      <c r="O117" s="1">
        <v>0.0</v>
      </c>
      <c r="P117" s="1">
        <v>0.0</v>
      </c>
      <c r="Q117" s="1">
        <v>0.0</v>
      </c>
      <c r="R117" s="1">
        <v>1.02742316644E11</v>
      </c>
      <c r="S117" s="1">
        <v>0.0</v>
      </c>
      <c r="T117" s="1">
        <v>0.0</v>
      </c>
      <c r="U117" s="1">
        <v>0.0</v>
      </c>
      <c r="V117" s="1">
        <v>0.0</v>
      </c>
      <c r="W117" s="1">
        <v>5.42189785E9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5.42189785E9</v>
      </c>
      <c r="AD117" s="1">
        <v>0.0</v>
      </c>
      <c r="AE117" s="1">
        <v>0.0</v>
      </c>
      <c r="AF117" s="1">
        <v>0.0</v>
      </c>
      <c r="AG117" s="1">
        <v>5.27699281647E11</v>
      </c>
      <c r="AH117" s="1">
        <v>1.8970605363E10</v>
      </c>
      <c r="AI117" s="1">
        <v>1.8970605363E10</v>
      </c>
      <c r="AJ117" s="1">
        <v>2.5507910831E10</v>
      </c>
      <c r="AK117" s="1">
        <v>-6.537305468E9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1.80585229091E11</v>
      </c>
      <c r="AT117" s="1">
        <v>1.80585229091E11</v>
      </c>
      <c r="AU117" s="1">
        <v>0.0</v>
      </c>
      <c r="AV117" s="1">
        <v>2.9191548596E11</v>
      </c>
      <c r="AW117" s="1">
        <v>0.0</v>
      </c>
      <c r="AX117" s="1">
        <v>0.0</v>
      </c>
      <c r="AY117" s="1">
        <v>2.9191548596E11</v>
      </c>
      <c r="AZ117" s="1">
        <v>0.0</v>
      </c>
      <c r="BA117" s="1">
        <v>1.3953990233E10</v>
      </c>
      <c r="BB117" s="1">
        <v>0.0</v>
      </c>
      <c r="BC117" s="1">
        <v>0.0</v>
      </c>
      <c r="BD117" s="1">
        <v>0.0</v>
      </c>
      <c r="BE117" s="1">
        <v>1.3953990233E10</v>
      </c>
      <c r="BF117" s="1">
        <v>8.3313612773E11</v>
      </c>
      <c r="BG117" s="1">
        <v>5.25563064487E11</v>
      </c>
      <c r="BH117" s="1">
        <v>3.13489949205E11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3.13489949205E11</v>
      </c>
      <c r="BP117" s="1">
        <v>0.0</v>
      </c>
      <c r="BQ117" s="1">
        <v>0.0</v>
      </c>
      <c r="BR117" s="1">
        <v>0.0</v>
      </c>
      <c r="BS117" s="1">
        <v>0.0</v>
      </c>
      <c r="BT117" s="1">
        <v>1.01975196117E11</v>
      </c>
      <c r="BU117" s="1">
        <v>0.0</v>
      </c>
      <c r="BV117" s="1">
        <v>0.0</v>
      </c>
      <c r="BW117" s="1">
        <v>0.0</v>
      </c>
      <c r="BX117" s="1">
        <v>1.10097919165E11</v>
      </c>
      <c r="BY117" s="1">
        <v>0.0</v>
      </c>
      <c r="BZ117" s="1">
        <v>0.0</v>
      </c>
      <c r="CA117" s="1">
        <v>1.10097919165E11</v>
      </c>
      <c r="CB117" s="1">
        <v>0.0</v>
      </c>
      <c r="CC117" s="1">
        <v>0.0</v>
      </c>
      <c r="CD117" s="1">
        <v>0.0</v>
      </c>
      <c r="CE117" s="1">
        <v>3.07573063243E11</v>
      </c>
      <c r="CF117" s="1">
        <v>3.02828907433E11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6.025388121E9</v>
      </c>
      <c r="CO117" s="1">
        <v>0.0</v>
      </c>
      <c r="CP117" s="1">
        <v>0.0</v>
      </c>
      <c r="CQ117" s="1">
        <v>0.0</v>
      </c>
      <c r="CR117" s="1">
        <v>8.3313612773E11</v>
      </c>
      <c r="CS117" s="73">
        <v>42032.42638888889</v>
      </c>
      <c r="CT117" s="73">
        <v>39448.0</v>
      </c>
      <c r="CU117" s="73">
        <v>39813.0</v>
      </c>
      <c r="CV117" s="1">
        <v>12.0</v>
      </c>
      <c r="CW117" s="1" t="s">
        <v>365</v>
      </c>
      <c r="CX117" s="1" t="s">
        <v>607</v>
      </c>
      <c r="CY117" s="1">
        <v>0.0</v>
      </c>
      <c r="DA117" s="1">
        <v>1.0</v>
      </c>
      <c r="DB117" s="1" t="b">
        <v>0</v>
      </c>
      <c r="DC117" s="1" t="b">
        <v>0</v>
      </c>
    </row>
    <row r="118" ht="12.75" customHeight="1">
      <c r="A118" s="1" t="s">
        <v>54</v>
      </c>
      <c r="B118" s="1">
        <v>2007.0</v>
      </c>
      <c r="C118" s="1">
        <v>5.0</v>
      </c>
      <c r="D118" s="4">
        <v>8.75431233322E11</v>
      </c>
      <c r="E118" s="4">
        <v>3.14216867688E11</v>
      </c>
      <c r="F118" s="1">
        <v>4.17013268869E11</v>
      </c>
      <c r="G118" s="1">
        <v>3.5933320006E10</v>
      </c>
      <c r="H118" s="1">
        <v>3.5933320006E10</v>
      </c>
      <c r="I118" s="1">
        <v>0.0</v>
      </c>
      <c r="J118" s="1">
        <v>2.47470261956E11</v>
      </c>
      <c r="K118" s="1">
        <v>2.47470261956E11</v>
      </c>
      <c r="L118" s="1">
        <v>0.0</v>
      </c>
      <c r="M118" s="1">
        <v>1.15777255978E11</v>
      </c>
      <c r="N118" s="1">
        <v>0.0</v>
      </c>
      <c r="O118" s="1">
        <v>0.0</v>
      </c>
      <c r="P118" s="1">
        <v>0.0</v>
      </c>
      <c r="Q118" s="1">
        <v>0.0</v>
      </c>
      <c r="R118" s="1">
        <v>1.15777255978E11</v>
      </c>
      <c r="S118" s="1">
        <v>0.0</v>
      </c>
      <c r="T118" s="1">
        <v>0.0</v>
      </c>
      <c r="U118" s="1">
        <v>0.0</v>
      </c>
      <c r="V118" s="1">
        <v>0.0</v>
      </c>
      <c r="W118" s="1">
        <v>1.7832430929E10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1.7832430929E10</v>
      </c>
      <c r="AD118" s="1">
        <v>0.0</v>
      </c>
      <c r="AE118" s="1">
        <v>0.0</v>
      </c>
      <c r="AF118" s="1">
        <v>0.0</v>
      </c>
      <c r="AG118" s="1">
        <v>4.58417964453E11</v>
      </c>
      <c r="AH118" s="1">
        <v>1.97986940023E11</v>
      </c>
      <c r="AI118" s="1">
        <v>1.97986940023E11</v>
      </c>
      <c r="AJ118" s="1">
        <v>2.02105627401E11</v>
      </c>
      <c r="AK118" s="1">
        <v>-4.118687378E9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2.26481445E10</v>
      </c>
      <c r="AT118" s="1">
        <v>2.4942424984E10</v>
      </c>
      <c r="AU118" s="1">
        <v>-2.294280484E9</v>
      </c>
      <c r="AV118" s="1">
        <v>2.2146548596E11</v>
      </c>
      <c r="AW118" s="1">
        <v>0.0</v>
      </c>
      <c r="AX118" s="1">
        <v>0.0</v>
      </c>
      <c r="AY118" s="1">
        <v>2.2146548596E11</v>
      </c>
      <c r="AZ118" s="1">
        <v>0.0</v>
      </c>
      <c r="BA118" s="1">
        <v>1.631739397E10</v>
      </c>
      <c r="BB118" s="1">
        <v>0.0</v>
      </c>
      <c r="BC118" s="1">
        <v>0.0</v>
      </c>
      <c r="BD118" s="1">
        <v>0.0</v>
      </c>
      <c r="BE118" s="1">
        <v>1.631739397E10</v>
      </c>
      <c r="BF118" s="1">
        <v>8.75431233322E11</v>
      </c>
      <c r="BG118" s="1">
        <v>5.61214365634E11</v>
      </c>
      <c r="BH118" s="1">
        <v>3.50773877882E11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3.50773877882E11</v>
      </c>
      <c r="BP118" s="1">
        <v>0.0</v>
      </c>
      <c r="BQ118" s="1">
        <v>0.0</v>
      </c>
      <c r="BR118" s="1">
        <v>0.0</v>
      </c>
      <c r="BS118" s="1">
        <v>0.0</v>
      </c>
      <c r="BT118" s="1">
        <v>1.14302970022E11</v>
      </c>
      <c r="BU118" s="1">
        <v>0.0</v>
      </c>
      <c r="BV118" s="1">
        <v>0.0</v>
      </c>
      <c r="BW118" s="1">
        <v>0.0</v>
      </c>
      <c r="BX118" s="1">
        <v>9.613751773E10</v>
      </c>
      <c r="BY118" s="1">
        <v>0.0</v>
      </c>
      <c r="BZ118" s="1">
        <v>0.0</v>
      </c>
      <c r="CA118" s="1">
        <v>9.613751773E10</v>
      </c>
      <c r="CB118" s="1">
        <v>0.0</v>
      </c>
      <c r="CC118" s="1">
        <v>0.0</v>
      </c>
      <c r="CD118" s="1">
        <v>0.0</v>
      </c>
      <c r="CE118" s="1">
        <v>3.14216867688E11</v>
      </c>
      <c r="CF118" s="1">
        <v>3.03182757457E11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8.673350228E9</v>
      </c>
      <c r="CO118" s="1">
        <v>0.0</v>
      </c>
      <c r="CP118" s="1">
        <v>0.0</v>
      </c>
      <c r="CQ118" s="1">
        <v>0.0</v>
      </c>
      <c r="CR118" s="1">
        <v>8.75431233322E11</v>
      </c>
      <c r="CS118" s="73">
        <v>42032.438888888886</v>
      </c>
      <c r="CT118" s="73">
        <v>39083.0</v>
      </c>
      <c r="CU118" s="73">
        <v>39447.0</v>
      </c>
      <c r="CV118" s="1">
        <v>12.0</v>
      </c>
      <c r="CW118" s="1" t="s">
        <v>365</v>
      </c>
      <c r="CX118" s="1" t="s">
        <v>607</v>
      </c>
      <c r="CY118" s="1">
        <v>0.0</v>
      </c>
      <c r="DA118" s="1">
        <v>1.0</v>
      </c>
      <c r="DB118" s="1" t="b">
        <v>0</v>
      </c>
      <c r="DC118" s="1" t="b">
        <v>0</v>
      </c>
    </row>
    <row r="119" ht="12.75" customHeight="1">
      <c r="A119" s="1" t="s">
        <v>366</v>
      </c>
      <c r="B119" s="1">
        <v>2017.0</v>
      </c>
      <c r="C119" s="1">
        <v>5.0</v>
      </c>
      <c r="D119" s="4">
        <v>1.681938106794E12</v>
      </c>
      <c r="E119" s="4">
        <v>8.26217877609E11</v>
      </c>
      <c r="F119" s="1">
        <v>1.165225203189E12</v>
      </c>
      <c r="G119" s="1">
        <v>2.88666117694E11</v>
      </c>
      <c r="H119" s="1">
        <v>2.73666117694E11</v>
      </c>
      <c r="I119" s="1">
        <v>1.5E10</v>
      </c>
      <c r="J119" s="1">
        <v>4.82348485456E11</v>
      </c>
      <c r="K119" s="1">
        <v>4.82626985996E11</v>
      </c>
      <c r="L119" s="1">
        <v>-2.7850054E8</v>
      </c>
      <c r="M119" s="1">
        <v>1.55186416992E11</v>
      </c>
      <c r="N119" s="1">
        <v>1.50519202402E11</v>
      </c>
      <c r="O119" s="1">
        <v>1.8444908E9</v>
      </c>
      <c r="P119" s="1">
        <v>0.0</v>
      </c>
      <c r="Q119" s="1">
        <v>0.0</v>
      </c>
      <c r="R119" s="1">
        <v>4.0264874166E10</v>
      </c>
      <c r="S119" s="1">
        <v>-3.7442150376E10</v>
      </c>
      <c r="T119" s="1">
        <v>0.0</v>
      </c>
      <c r="U119" s="1">
        <v>0.0</v>
      </c>
      <c r="V119" s="1">
        <v>0.0</v>
      </c>
      <c r="W119" s="1">
        <v>1.7760672282E10</v>
      </c>
      <c r="X119" s="1">
        <v>1.7759875001E10</v>
      </c>
      <c r="Y119" s="1">
        <v>0.0</v>
      </c>
      <c r="Z119" s="1">
        <v>797281.0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5.16712903605E11</v>
      </c>
      <c r="AH119" s="1">
        <v>7.403211853E9</v>
      </c>
      <c r="AI119" s="1">
        <v>6.926689093E9</v>
      </c>
      <c r="AJ119" s="1">
        <v>2.2519137136E10</v>
      </c>
      <c r="AK119" s="1">
        <v>-1.5592448043E10</v>
      </c>
      <c r="AL119" s="1">
        <v>0.0</v>
      </c>
      <c r="AM119" s="1">
        <v>0.0</v>
      </c>
      <c r="AN119" s="1">
        <v>0.0</v>
      </c>
      <c r="AO119" s="1">
        <v>4.7652276E8</v>
      </c>
      <c r="AP119" s="1">
        <v>1.75035E9</v>
      </c>
      <c r="AQ119" s="1">
        <v>-1.27382724E9</v>
      </c>
      <c r="AR119" s="1">
        <v>0.0</v>
      </c>
      <c r="AS119" s="1">
        <v>0.0</v>
      </c>
      <c r="AT119" s="1">
        <v>0.0</v>
      </c>
      <c r="AU119" s="1">
        <v>0.0</v>
      </c>
      <c r="AV119" s="1">
        <v>4.93883696384E11</v>
      </c>
      <c r="AW119" s="1">
        <v>0.0</v>
      </c>
      <c r="AX119" s="1">
        <v>5.555E10</v>
      </c>
      <c r="AY119" s="1">
        <v>4.38333696384E11</v>
      </c>
      <c r="AZ119" s="1">
        <v>0.0</v>
      </c>
      <c r="BA119" s="1">
        <v>5.07252143E9</v>
      </c>
      <c r="BB119" s="1">
        <v>5.07252143E9</v>
      </c>
      <c r="BC119" s="1">
        <v>0.0</v>
      </c>
      <c r="BD119" s="1">
        <v>0.0</v>
      </c>
      <c r="BE119" s="1">
        <v>0.0</v>
      </c>
      <c r="BF119" s="1">
        <v>1.681938106794E12</v>
      </c>
      <c r="BG119" s="1">
        <v>8.55720229185E11</v>
      </c>
      <c r="BH119" s="1">
        <v>8.55014748492E11</v>
      </c>
      <c r="BI119" s="1">
        <v>7.9546608317E10</v>
      </c>
      <c r="BJ119" s="1">
        <v>1.19679875262E11</v>
      </c>
      <c r="BK119" s="1">
        <v>7.48501673E9</v>
      </c>
      <c r="BL119" s="1">
        <v>1.0218760868E10</v>
      </c>
      <c r="BM119" s="1">
        <v>1.7365403096E10</v>
      </c>
      <c r="BN119" s="1">
        <v>0.0</v>
      </c>
      <c r="BO119" s="1">
        <v>2.011916646E9</v>
      </c>
      <c r="BP119" s="1">
        <v>2.37751113E8</v>
      </c>
      <c r="BQ119" s="1">
        <v>0.0</v>
      </c>
      <c r="BR119" s="1">
        <v>0.0</v>
      </c>
      <c r="BS119" s="1">
        <v>0.0</v>
      </c>
      <c r="BT119" s="1">
        <v>7.05480693E8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0.0</v>
      </c>
      <c r="CD119" s="1">
        <v>0.0</v>
      </c>
      <c r="CE119" s="1">
        <v>8.26217877609E11</v>
      </c>
      <c r="CF119" s="1">
        <v>8.0E11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1.0985112079E10</v>
      </c>
      <c r="CN119" s="1">
        <v>1.523276553E10</v>
      </c>
      <c r="CO119" s="1">
        <v>0.0</v>
      </c>
      <c r="CP119" s="1">
        <v>0.0</v>
      </c>
      <c r="CQ119" s="1">
        <v>0.0</v>
      </c>
      <c r="CR119" s="1">
        <v>1.681938106794E12</v>
      </c>
      <c r="CS119" s="73">
        <v>43194.72986111111</v>
      </c>
      <c r="CT119" s="73">
        <v>42736.0</v>
      </c>
      <c r="CU119" s="73">
        <v>43100.0</v>
      </c>
      <c r="CV119" s="1">
        <v>12.0</v>
      </c>
      <c r="CW119" s="1" t="s">
        <v>367</v>
      </c>
      <c r="CY119" s="1">
        <v>0.0</v>
      </c>
      <c r="DB119" s="1" t="b">
        <v>0</v>
      </c>
      <c r="DC119" s="1" t="b">
        <v>1</v>
      </c>
    </row>
    <row r="120" ht="12.75" customHeight="1">
      <c r="A120" s="1" t="s">
        <v>366</v>
      </c>
      <c r="B120" s="1">
        <v>2016.0</v>
      </c>
      <c r="C120" s="1">
        <v>5.0</v>
      </c>
      <c r="D120" s="4">
        <v>1.075159077283E12</v>
      </c>
      <c r="E120" s="4">
        <v>5.15708918884E11</v>
      </c>
      <c r="F120" s="1">
        <v>8.6094454529E11</v>
      </c>
      <c r="G120" s="1">
        <v>2.94534377663E11</v>
      </c>
      <c r="H120" s="1">
        <v>5.3534377663E10</v>
      </c>
      <c r="I120" s="1">
        <v>2.41E11</v>
      </c>
      <c r="J120" s="1">
        <v>2.89559374481E11</v>
      </c>
      <c r="K120" s="1">
        <v>2.94398842347E11</v>
      </c>
      <c r="L120" s="1">
        <v>-4.839467866E9</v>
      </c>
      <c r="M120" s="1">
        <v>1.06509569042E11</v>
      </c>
      <c r="N120" s="1">
        <v>1.26588282974E11</v>
      </c>
      <c r="O120" s="1">
        <v>2.088086114E9</v>
      </c>
      <c r="P120" s="1">
        <v>0.0</v>
      </c>
      <c r="Q120" s="1">
        <v>0.0</v>
      </c>
      <c r="R120" s="1">
        <v>1.6943701142E10</v>
      </c>
      <c r="S120" s="1">
        <v>-3.9110501188E10</v>
      </c>
      <c r="T120" s="1">
        <v>0.0</v>
      </c>
      <c r="U120" s="1">
        <v>0.0</v>
      </c>
      <c r="V120" s="1">
        <v>0.0</v>
      </c>
      <c r="W120" s="1">
        <v>1.3886581199E10</v>
      </c>
      <c r="X120" s="1">
        <v>1.3238813921E10</v>
      </c>
      <c r="Y120" s="1">
        <v>0.0</v>
      </c>
      <c r="Z120" s="1">
        <v>3.1366782E7</v>
      </c>
      <c r="AA120" s="1">
        <v>6.16400496E8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2.14214531993E11</v>
      </c>
      <c r="AH120" s="1">
        <v>6.446926997E9</v>
      </c>
      <c r="AI120" s="1">
        <v>6.383236969E9</v>
      </c>
      <c r="AJ120" s="1">
        <v>2.1144068041E10</v>
      </c>
      <c r="AK120" s="1">
        <v>-1.4760831072E10</v>
      </c>
      <c r="AL120" s="1">
        <v>0.0</v>
      </c>
      <c r="AM120" s="1">
        <v>0.0</v>
      </c>
      <c r="AN120" s="1">
        <v>0.0</v>
      </c>
      <c r="AO120" s="1">
        <v>6.3690028E7</v>
      </c>
      <c r="AP120" s="1">
        <v>1.31035E9</v>
      </c>
      <c r="AQ120" s="1">
        <v>-1.246659972E9</v>
      </c>
      <c r="AR120" s="1">
        <v>0.0</v>
      </c>
      <c r="AS120" s="1">
        <v>0.0</v>
      </c>
      <c r="AT120" s="1">
        <v>0.0</v>
      </c>
      <c r="AU120" s="1">
        <v>0.0</v>
      </c>
      <c r="AV120" s="1">
        <v>1.94314282261E11</v>
      </c>
      <c r="AW120" s="1">
        <v>0.0</v>
      </c>
      <c r="AX120" s="1">
        <v>0.0</v>
      </c>
      <c r="AY120" s="1">
        <v>1.94314282261E11</v>
      </c>
      <c r="AZ120" s="1">
        <v>0.0</v>
      </c>
      <c r="BA120" s="1">
        <v>3.978290907E9</v>
      </c>
      <c r="BB120" s="1">
        <v>3.978290907E9</v>
      </c>
      <c r="BC120" s="1">
        <v>0.0</v>
      </c>
      <c r="BD120" s="1">
        <v>0.0</v>
      </c>
      <c r="BE120" s="1">
        <v>0.0</v>
      </c>
      <c r="BF120" s="1">
        <v>1.075159077283E12</v>
      </c>
      <c r="BG120" s="1">
        <v>5.59450158399E11</v>
      </c>
      <c r="BH120" s="1">
        <v>5.55837959172E11</v>
      </c>
      <c r="BI120" s="1">
        <v>0.0</v>
      </c>
      <c r="BJ120" s="1">
        <v>8.9671668395E10</v>
      </c>
      <c r="BK120" s="1">
        <v>6.223838546E9</v>
      </c>
      <c r="BL120" s="1">
        <v>8.164329253E9</v>
      </c>
      <c r="BM120" s="1">
        <v>9.917936334E9</v>
      </c>
      <c r="BN120" s="1">
        <v>0.0</v>
      </c>
      <c r="BO120" s="1">
        <v>3.961632296E9</v>
      </c>
      <c r="BP120" s="1">
        <v>6.34719806E8</v>
      </c>
      <c r="BQ120" s="1">
        <v>0.0</v>
      </c>
      <c r="BR120" s="1">
        <v>0.0</v>
      </c>
      <c r="BS120" s="1">
        <v>0.0</v>
      </c>
      <c r="BT120" s="1">
        <v>3.612199227E9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0.0</v>
      </c>
      <c r="CD120" s="1">
        <v>0.0</v>
      </c>
      <c r="CE120" s="1">
        <v>5.15708918884E11</v>
      </c>
      <c r="CF120" s="1">
        <v>5.0E11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1.0183387577E10</v>
      </c>
      <c r="CN120" s="1">
        <v>5.525531307E9</v>
      </c>
      <c r="CO120" s="1">
        <v>0.0</v>
      </c>
      <c r="CP120" s="1">
        <v>0.0</v>
      </c>
      <c r="CQ120" s="1">
        <v>0.0</v>
      </c>
      <c r="CR120" s="1">
        <v>1.075159077283E12</v>
      </c>
      <c r="CS120" s="73">
        <v>43052.68472222222</v>
      </c>
      <c r="CT120" s="73">
        <v>42370.0</v>
      </c>
      <c r="CU120" s="73">
        <v>42735.0</v>
      </c>
      <c r="CV120" s="1">
        <v>12.0</v>
      </c>
      <c r="CW120" s="1" t="s">
        <v>368</v>
      </c>
      <c r="CY120" s="1">
        <v>0.0</v>
      </c>
      <c r="DB120" s="1" t="b">
        <v>0</v>
      </c>
      <c r="DC120" s="1" t="b">
        <v>1</v>
      </c>
    </row>
    <row r="121" ht="12.75" customHeight="1">
      <c r="A121" s="1" t="s">
        <v>366</v>
      </c>
      <c r="B121" s="1">
        <v>2015.0</v>
      </c>
      <c r="C121" s="1">
        <v>5.0</v>
      </c>
      <c r="D121" s="4">
        <v>9.81787844034E11</v>
      </c>
      <c r="E121" s="4">
        <v>5.15844466311E11</v>
      </c>
      <c r="F121" s="1">
        <v>7.40946496883E11</v>
      </c>
      <c r="G121" s="1">
        <v>2.12146243133E11</v>
      </c>
      <c r="H121" s="1">
        <v>9.7146243133E10</v>
      </c>
      <c r="I121" s="1">
        <v>1.15E11</v>
      </c>
      <c r="J121" s="1">
        <v>2.91457840093E11</v>
      </c>
      <c r="K121" s="1">
        <v>2.9651866596E11</v>
      </c>
      <c r="L121" s="1">
        <v>-5.060825867E9</v>
      </c>
      <c r="M121" s="1">
        <v>1.08786773741E11</v>
      </c>
      <c r="N121" s="1">
        <v>1.46579981392E11</v>
      </c>
      <c r="O121" s="1">
        <v>1.379731256E9</v>
      </c>
      <c r="P121" s="1">
        <v>0.0</v>
      </c>
      <c r="Q121" s="1">
        <v>0.0</v>
      </c>
      <c r="R121" s="1">
        <v>1.407535642E9</v>
      </c>
      <c r="S121" s="1">
        <v>-4.0580474549E10</v>
      </c>
      <c r="T121" s="1">
        <v>0.0</v>
      </c>
      <c r="U121" s="1">
        <v>0.0</v>
      </c>
      <c r="V121" s="1">
        <v>0.0</v>
      </c>
      <c r="W121" s="1">
        <v>1.0345595357E10</v>
      </c>
      <c r="X121" s="1">
        <v>9.407640509E9</v>
      </c>
      <c r="Y121" s="1">
        <v>0.0</v>
      </c>
      <c r="Z121" s="1">
        <v>0.0</v>
      </c>
      <c r="AA121" s="1">
        <v>9.37954848E8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2.40841347151E11</v>
      </c>
      <c r="AH121" s="1">
        <v>5.088927353E9</v>
      </c>
      <c r="AI121" s="1">
        <v>4.967416617E9</v>
      </c>
      <c r="AJ121" s="1">
        <v>1.7958638951E10</v>
      </c>
      <c r="AK121" s="1">
        <v>-1.2991222334E10</v>
      </c>
      <c r="AL121" s="1">
        <v>0.0</v>
      </c>
      <c r="AM121" s="1">
        <v>0.0</v>
      </c>
      <c r="AN121" s="1">
        <v>0.0</v>
      </c>
      <c r="AO121" s="1">
        <v>1.21510736E8</v>
      </c>
      <c r="AP121" s="1">
        <v>1.31035E9</v>
      </c>
      <c r="AQ121" s="1">
        <v>-1.188839264E9</v>
      </c>
      <c r="AR121" s="1">
        <v>0.0</v>
      </c>
      <c r="AS121" s="1">
        <v>0.0</v>
      </c>
      <c r="AT121" s="1">
        <v>0.0</v>
      </c>
      <c r="AU121" s="1">
        <v>0.0</v>
      </c>
      <c r="AV121" s="1">
        <v>2.2799E11</v>
      </c>
      <c r="AW121" s="1">
        <v>0.0</v>
      </c>
      <c r="AX121" s="1">
        <v>0.0</v>
      </c>
      <c r="AY121" s="1">
        <v>2.2799E11</v>
      </c>
      <c r="AZ121" s="1">
        <v>0.0</v>
      </c>
      <c r="BA121" s="1">
        <v>5.8254387E8</v>
      </c>
      <c r="BB121" s="1">
        <v>5.8254387E8</v>
      </c>
      <c r="BC121" s="1">
        <v>0.0</v>
      </c>
      <c r="BD121" s="1">
        <v>0.0</v>
      </c>
      <c r="BE121" s="1">
        <v>0.0</v>
      </c>
      <c r="BF121" s="1">
        <v>9.81787844034E11</v>
      </c>
      <c r="BG121" s="1">
        <v>4.65943377723E11</v>
      </c>
      <c r="BH121" s="1">
        <v>4.63717296947E11</v>
      </c>
      <c r="BI121" s="1">
        <v>0.0</v>
      </c>
      <c r="BJ121" s="1">
        <v>1.29784410696E11</v>
      </c>
      <c r="BK121" s="1">
        <v>7.927703441E9</v>
      </c>
      <c r="BL121" s="1">
        <v>5.22692047E9</v>
      </c>
      <c r="BM121" s="1">
        <v>7.450715975E9</v>
      </c>
      <c r="BN121" s="1">
        <v>0.0</v>
      </c>
      <c r="BO121" s="1">
        <v>2.1408397165E10</v>
      </c>
      <c r="BP121" s="1">
        <v>7.15883635E8</v>
      </c>
      <c r="BQ121" s="1">
        <v>0.0</v>
      </c>
      <c r="BR121" s="1">
        <v>0.0</v>
      </c>
      <c r="BS121" s="1">
        <v>0.0</v>
      </c>
      <c r="BT121" s="1">
        <v>2.226080776E9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0.0</v>
      </c>
      <c r="CD121" s="1">
        <v>0.0</v>
      </c>
      <c r="CE121" s="1">
        <v>5.15844466311E11</v>
      </c>
      <c r="CF121" s="1">
        <v>5.0E11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9.89257014E9</v>
      </c>
      <c r="CN121" s="1">
        <v>5.951896171E9</v>
      </c>
      <c r="CO121" s="1">
        <v>0.0</v>
      </c>
      <c r="CP121" s="1">
        <v>0.0</v>
      </c>
      <c r="CQ121" s="1">
        <v>0.0</v>
      </c>
      <c r="CR121" s="1">
        <v>9.81787844034E11</v>
      </c>
      <c r="CS121" s="73">
        <v>42515.66527777778</v>
      </c>
      <c r="CT121" s="73">
        <v>42005.0</v>
      </c>
      <c r="CU121" s="73">
        <v>42369.0</v>
      </c>
      <c r="CV121" s="1">
        <v>12.0</v>
      </c>
      <c r="CW121" s="1" t="s">
        <v>323</v>
      </c>
      <c r="CY121" s="1">
        <v>0.0</v>
      </c>
      <c r="DB121" s="1" t="b">
        <v>0</v>
      </c>
      <c r="DC121" s="1" t="b">
        <v>1</v>
      </c>
    </row>
    <row r="122" ht="12.75" customHeight="1">
      <c r="A122" s="1" t="s">
        <v>366</v>
      </c>
      <c r="B122" s="1">
        <v>2014.0</v>
      </c>
      <c r="C122" s="1">
        <v>5.0</v>
      </c>
      <c r="D122" s="4">
        <v>1.040653040162E12</v>
      </c>
      <c r="E122" s="4">
        <v>5.3670082094E11</v>
      </c>
      <c r="F122" s="1">
        <v>9.89110366251E11</v>
      </c>
      <c r="G122" s="1">
        <v>2.62727820786E11</v>
      </c>
      <c r="H122" s="1">
        <v>4.4727820786E10</v>
      </c>
      <c r="I122" s="1">
        <v>2.18E11</v>
      </c>
      <c r="J122" s="1">
        <v>4.04739879E11</v>
      </c>
      <c r="K122" s="1">
        <v>4.12193032549E11</v>
      </c>
      <c r="L122" s="1">
        <v>-7.453153549E9</v>
      </c>
      <c r="M122" s="1">
        <v>1.22413505402E11</v>
      </c>
      <c r="N122" s="1">
        <v>1.55938096994E11</v>
      </c>
      <c r="O122" s="1">
        <v>1.503085807E9</v>
      </c>
      <c r="P122" s="1">
        <v>0.0</v>
      </c>
      <c r="Q122" s="1">
        <v>0.0</v>
      </c>
      <c r="R122" s="1">
        <v>4.561547761E9</v>
      </c>
      <c r="S122" s="1">
        <v>-3.958922516E10</v>
      </c>
      <c r="T122" s="1">
        <v>0.0</v>
      </c>
      <c r="U122" s="1">
        <v>0.0</v>
      </c>
      <c r="V122" s="1">
        <v>0.0</v>
      </c>
      <c r="W122" s="1">
        <v>1.2548049855E10</v>
      </c>
      <c r="X122" s="1">
        <v>1.0739937869E10</v>
      </c>
      <c r="Y122" s="1">
        <v>0.0</v>
      </c>
      <c r="Z122" s="1">
        <v>2.5749207E7</v>
      </c>
      <c r="AA122" s="1">
        <v>0.0</v>
      </c>
      <c r="AB122" s="1">
        <v>0.0</v>
      </c>
      <c r="AC122" s="1">
        <v>1.782362779E9</v>
      </c>
      <c r="AD122" s="1">
        <v>0.0</v>
      </c>
      <c r="AE122" s="1">
        <v>0.0</v>
      </c>
      <c r="AF122" s="1">
        <v>0.0</v>
      </c>
      <c r="AG122" s="1">
        <v>5.1542673911E10</v>
      </c>
      <c r="AH122" s="1">
        <v>5.683449997E9</v>
      </c>
      <c r="AI122" s="1">
        <v>5.499869186E9</v>
      </c>
      <c r="AJ122" s="1">
        <v>1.5913354969E10</v>
      </c>
      <c r="AK122" s="1">
        <v>-1.0413485783E10</v>
      </c>
      <c r="AL122" s="1">
        <v>0.0</v>
      </c>
      <c r="AM122" s="1">
        <v>0.0</v>
      </c>
      <c r="AN122" s="1">
        <v>0.0</v>
      </c>
      <c r="AO122" s="1">
        <v>1.83580811E8</v>
      </c>
      <c r="AP122" s="1">
        <v>1.31035E9</v>
      </c>
      <c r="AQ122" s="1">
        <v>-1.126769189E9</v>
      </c>
      <c r="AR122" s="1">
        <v>0.0</v>
      </c>
      <c r="AS122" s="1">
        <v>0.0</v>
      </c>
      <c r="AT122" s="1">
        <v>0.0</v>
      </c>
      <c r="AU122" s="1">
        <v>0.0</v>
      </c>
      <c r="AV122" s="1">
        <v>3.799E10</v>
      </c>
      <c r="AW122" s="1">
        <v>0.0</v>
      </c>
      <c r="AX122" s="1">
        <v>0.0</v>
      </c>
      <c r="AY122" s="1">
        <v>3.799E10</v>
      </c>
      <c r="AZ122" s="1">
        <v>0.0</v>
      </c>
      <c r="BA122" s="1">
        <v>6.64478324E8</v>
      </c>
      <c r="BB122" s="1">
        <v>6.64478324E8</v>
      </c>
      <c r="BC122" s="1">
        <v>0.0</v>
      </c>
      <c r="BD122" s="1">
        <v>0.0</v>
      </c>
      <c r="BE122" s="1">
        <v>0.0</v>
      </c>
      <c r="BF122" s="1">
        <v>1.040653040162E12</v>
      </c>
      <c r="BG122" s="1">
        <v>5.03952219222E11</v>
      </c>
      <c r="BH122" s="1">
        <v>1.72312638883E11</v>
      </c>
      <c r="BI122" s="1">
        <v>0.0</v>
      </c>
      <c r="BJ122" s="1">
        <v>1.42461758432E11</v>
      </c>
      <c r="BK122" s="1">
        <v>3.742372213E9</v>
      </c>
      <c r="BL122" s="1">
        <v>9.08395185E9</v>
      </c>
      <c r="BM122" s="1">
        <v>5.754619346E9</v>
      </c>
      <c r="BN122" s="1">
        <v>0.0</v>
      </c>
      <c r="BO122" s="1">
        <v>1.1269937042E10</v>
      </c>
      <c r="BP122" s="1">
        <v>0.0</v>
      </c>
      <c r="BQ122" s="1">
        <v>0.0</v>
      </c>
      <c r="BR122" s="1">
        <v>0.0</v>
      </c>
      <c r="BS122" s="1">
        <v>0.0</v>
      </c>
      <c r="BT122" s="1">
        <v>4.946838622E9</v>
      </c>
      <c r="BU122" s="1">
        <v>0.0</v>
      </c>
      <c r="BV122" s="1">
        <v>0.0</v>
      </c>
      <c r="BW122" s="1">
        <v>0.0</v>
      </c>
      <c r="BX122" s="1">
        <v>3.26692741717E11</v>
      </c>
      <c r="BY122" s="1">
        <v>1.99848509638E11</v>
      </c>
      <c r="BZ122" s="1">
        <v>0.0</v>
      </c>
      <c r="CA122" s="1">
        <v>9.7236634369E10</v>
      </c>
      <c r="CB122" s="1">
        <v>2.960759771E10</v>
      </c>
      <c r="CC122" s="1">
        <v>0.0</v>
      </c>
      <c r="CD122" s="1">
        <v>0.0</v>
      </c>
      <c r="CE122" s="1">
        <v>5.3670082094E11</v>
      </c>
      <c r="CF122" s="1">
        <v>5.0E11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9.579312447E9</v>
      </c>
      <c r="CN122" s="1">
        <v>2.7121508493E10</v>
      </c>
      <c r="CO122" s="1">
        <v>0.0</v>
      </c>
      <c r="CP122" s="1">
        <v>0.0</v>
      </c>
      <c r="CQ122" s="1">
        <v>0.0</v>
      </c>
      <c r="CR122" s="1">
        <v>1.040653040162E12</v>
      </c>
      <c r="CS122" s="73">
        <v>42153.46666666667</v>
      </c>
      <c r="CT122" s="73">
        <v>41640.0</v>
      </c>
      <c r="CU122" s="73">
        <v>42004.0</v>
      </c>
      <c r="CV122" s="1">
        <v>12.0</v>
      </c>
      <c r="CW122" s="1" t="s">
        <v>608</v>
      </c>
      <c r="CY122" s="1">
        <v>0.0</v>
      </c>
      <c r="DA122" s="1">
        <v>1.0</v>
      </c>
      <c r="DB122" s="1" t="b">
        <v>0</v>
      </c>
      <c r="DC122" s="1" t="b">
        <v>1</v>
      </c>
    </row>
    <row r="123" ht="12.75" customHeight="1">
      <c r="A123" s="1" t="s">
        <v>366</v>
      </c>
      <c r="B123" s="1">
        <v>2013.0</v>
      </c>
      <c r="C123" s="1">
        <v>5.0</v>
      </c>
      <c r="D123" s="4">
        <v>9.43093302966E11</v>
      </c>
      <c r="E123" s="4">
        <v>5.31010289464E11</v>
      </c>
      <c r="F123" s="1">
        <v>8.90974327185E11</v>
      </c>
      <c r="G123" s="1">
        <v>1.82337903315E11</v>
      </c>
      <c r="H123" s="1">
        <v>4.5837903315E10</v>
      </c>
      <c r="I123" s="1">
        <v>1.365E11</v>
      </c>
      <c r="J123" s="1">
        <v>4.36941472176E11</v>
      </c>
      <c r="K123" s="1">
        <v>4.41725943777E11</v>
      </c>
      <c r="L123" s="1">
        <v>-4.784471601E9</v>
      </c>
      <c r="M123" s="1">
        <v>2.69057722507E11</v>
      </c>
      <c r="N123" s="1">
        <v>3.25925128321E11</v>
      </c>
      <c r="O123" s="1">
        <v>2.063025596E9</v>
      </c>
      <c r="P123" s="1">
        <v>0.0</v>
      </c>
      <c r="Q123" s="1">
        <v>0.0</v>
      </c>
      <c r="R123" s="1">
        <v>5.138005869E9</v>
      </c>
      <c r="S123" s="1">
        <v>-6.4068437279E10</v>
      </c>
      <c r="T123" s="1">
        <v>0.0</v>
      </c>
      <c r="U123" s="1">
        <v>0.0</v>
      </c>
      <c r="V123" s="1">
        <v>0.0</v>
      </c>
      <c r="W123" s="1">
        <v>2.637229187E9</v>
      </c>
      <c r="X123" s="1">
        <v>6.27972267E8</v>
      </c>
      <c r="Y123" s="1">
        <v>0.0</v>
      </c>
      <c r="Z123" s="1">
        <v>0.0</v>
      </c>
      <c r="AA123" s="1">
        <v>0.0</v>
      </c>
      <c r="AB123" s="1">
        <v>1.22126133E8</v>
      </c>
      <c r="AC123" s="1">
        <v>1.887130787E9</v>
      </c>
      <c r="AD123" s="1">
        <v>0.0</v>
      </c>
      <c r="AE123" s="1">
        <v>0.0</v>
      </c>
      <c r="AF123" s="1">
        <v>0.0</v>
      </c>
      <c r="AG123" s="1">
        <v>5.2118975781E10</v>
      </c>
      <c r="AH123" s="1">
        <v>5.633616866E9</v>
      </c>
      <c r="AI123" s="1">
        <v>5.512723234E9</v>
      </c>
      <c r="AJ123" s="1">
        <v>1.3587356319E10</v>
      </c>
      <c r="AK123" s="1">
        <v>-8.074633085E9</v>
      </c>
      <c r="AL123" s="1">
        <v>0.0</v>
      </c>
      <c r="AM123" s="1">
        <v>0.0</v>
      </c>
      <c r="AN123" s="1">
        <v>0.0</v>
      </c>
      <c r="AO123" s="1">
        <v>1.20893632E8</v>
      </c>
      <c r="AP123" s="1">
        <v>1.17535E9</v>
      </c>
      <c r="AQ123" s="1">
        <v>-1.054456368E9</v>
      </c>
      <c r="AR123" s="1">
        <v>0.0</v>
      </c>
      <c r="AS123" s="1">
        <v>0.0</v>
      </c>
      <c r="AT123" s="1">
        <v>0.0</v>
      </c>
      <c r="AU123" s="1">
        <v>0.0</v>
      </c>
      <c r="AV123" s="1">
        <v>3.799E10</v>
      </c>
      <c r="AW123" s="1">
        <v>0.0</v>
      </c>
      <c r="AX123" s="1">
        <v>0.0</v>
      </c>
      <c r="AY123" s="1">
        <v>3.799E10</v>
      </c>
      <c r="AZ123" s="1">
        <v>0.0</v>
      </c>
      <c r="BA123" s="1">
        <v>8.495358915E9</v>
      </c>
      <c r="BB123" s="1">
        <v>1.031143325E9</v>
      </c>
      <c r="BC123" s="1">
        <v>0.0</v>
      </c>
      <c r="BD123" s="1">
        <v>6.0E9</v>
      </c>
      <c r="BE123" s="1">
        <v>1.46421559E9</v>
      </c>
      <c r="BF123" s="1">
        <v>9.43093302966E11</v>
      </c>
      <c r="BG123" s="1">
        <v>4.12083013502E11</v>
      </c>
      <c r="BH123" s="1">
        <v>2.09432649539E11</v>
      </c>
      <c r="BI123" s="1">
        <v>0.0</v>
      </c>
      <c r="BJ123" s="1">
        <v>1.94291372258E11</v>
      </c>
      <c r="BK123" s="1">
        <v>5.06153097E8</v>
      </c>
      <c r="BL123" s="1">
        <v>6.279556881E9</v>
      </c>
      <c r="BM123" s="1">
        <v>4.305058804E9</v>
      </c>
      <c r="BN123" s="1">
        <v>0.0</v>
      </c>
      <c r="BO123" s="1">
        <v>4.050508499E9</v>
      </c>
      <c r="BP123" s="1">
        <v>0.0</v>
      </c>
      <c r="BQ123" s="1">
        <v>0.0</v>
      </c>
      <c r="BR123" s="1">
        <v>0.0</v>
      </c>
      <c r="BS123" s="1">
        <v>0.0</v>
      </c>
      <c r="BT123" s="1">
        <v>4.913976878E9</v>
      </c>
      <c r="BU123" s="1">
        <v>4.913976878E9</v>
      </c>
      <c r="BV123" s="1">
        <v>0.0</v>
      </c>
      <c r="BW123" s="1">
        <v>0.0</v>
      </c>
      <c r="BX123" s="1">
        <v>1.97736387085E11</v>
      </c>
      <c r="BY123" s="1">
        <v>7.1037532889E10</v>
      </c>
      <c r="BZ123" s="1">
        <v>0.0</v>
      </c>
      <c r="CA123" s="1">
        <v>9.8643200193E10</v>
      </c>
      <c r="CB123" s="1">
        <v>2.8055654003E10</v>
      </c>
      <c r="CC123" s="1">
        <v>0.0</v>
      </c>
      <c r="CD123" s="1">
        <v>0.0</v>
      </c>
      <c r="CE123" s="1">
        <v>5.31010289464E11</v>
      </c>
      <c r="CF123" s="1">
        <v>5.0E11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8.082261173E9</v>
      </c>
      <c r="CN123" s="1">
        <v>2.2928028291E10</v>
      </c>
      <c r="CO123" s="1">
        <v>0.0</v>
      </c>
      <c r="CP123" s="1">
        <v>0.0</v>
      </c>
      <c r="CQ123" s="1">
        <v>0.0</v>
      </c>
      <c r="CR123" s="1">
        <v>9.43093302966E11</v>
      </c>
      <c r="CS123" s="73">
        <v>41780.729166666664</v>
      </c>
      <c r="CT123" s="73">
        <v>41275.0</v>
      </c>
      <c r="CU123" s="73">
        <v>41639.0</v>
      </c>
      <c r="CV123" s="1">
        <v>12.0</v>
      </c>
      <c r="CW123" s="1" t="s">
        <v>609</v>
      </c>
      <c r="CY123" s="1">
        <v>0.0</v>
      </c>
      <c r="CZ123" s="1">
        <v>0.0</v>
      </c>
      <c r="DA123" s="1">
        <v>2.0</v>
      </c>
      <c r="DB123" s="1" t="b">
        <v>0</v>
      </c>
      <c r="DC123" s="1" t="b">
        <v>1</v>
      </c>
    </row>
    <row r="124" ht="12.75" customHeight="1">
      <c r="A124" s="1" t="s">
        <v>366</v>
      </c>
      <c r="B124" s="1">
        <v>2012.0</v>
      </c>
      <c r="C124" s="1">
        <v>5.0</v>
      </c>
      <c r="D124" s="4">
        <v>9.92928620379E11</v>
      </c>
      <c r="E124" s="4">
        <v>5.41289412405E11</v>
      </c>
      <c r="F124" s="1">
        <v>8.67242663695E11</v>
      </c>
      <c r="G124" s="1">
        <v>1.64004511492E11</v>
      </c>
      <c r="H124" s="1">
        <v>7.430031492E9</v>
      </c>
      <c r="I124" s="1">
        <v>1.5657448E11</v>
      </c>
      <c r="J124" s="1">
        <v>3.13499778202E11</v>
      </c>
      <c r="K124" s="1">
        <v>3.23709099611E11</v>
      </c>
      <c r="L124" s="1">
        <v>-1.0209321409E10</v>
      </c>
      <c r="M124" s="1">
        <v>3.8394048718E11</v>
      </c>
      <c r="N124" s="1">
        <v>4.10942868153E11</v>
      </c>
      <c r="O124" s="1">
        <v>3.617753932E9</v>
      </c>
      <c r="P124" s="1">
        <v>0.0</v>
      </c>
      <c r="Q124" s="1">
        <v>0.0</v>
      </c>
      <c r="R124" s="1">
        <v>7.855695835E9</v>
      </c>
      <c r="S124" s="1">
        <v>-3.847583074E10</v>
      </c>
      <c r="T124" s="1">
        <v>0.0</v>
      </c>
      <c r="U124" s="1">
        <v>0.0</v>
      </c>
      <c r="V124" s="1">
        <v>0.0</v>
      </c>
      <c r="W124" s="1">
        <v>5.797886821E9</v>
      </c>
      <c r="X124" s="1">
        <v>8.87749071E8</v>
      </c>
      <c r="Y124" s="1">
        <v>0.0</v>
      </c>
      <c r="Z124" s="1">
        <v>0.0</v>
      </c>
      <c r="AA124" s="1">
        <v>0.0</v>
      </c>
      <c r="AB124" s="1">
        <v>6.11747495E8</v>
      </c>
      <c r="AC124" s="1">
        <v>4.298390255E9</v>
      </c>
      <c r="AD124" s="1">
        <v>0.0</v>
      </c>
      <c r="AE124" s="1">
        <v>0.0</v>
      </c>
      <c r="AF124" s="1">
        <v>0.0</v>
      </c>
      <c r="AG124" s="1">
        <v>1.25685956684E11</v>
      </c>
      <c r="AH124" s="1">
        <v>8.686956774E9</v>
      </c>
      <c r="AI124" s="1">
        <v>8.431970392E9</v>
      </c>
      <c r="AJ124" s="1">
        <v>1.7349899177E10</v>
      </c>
      <c r="AK124" s="1">
        <v>-8.917928785E9</v>
      </c>
      <c r="AL124" s="1">
        <v>0.0</v>
      </c>
      <c r="AM124" s="1">
        <v>0.0</v>
      </c>
      <c r="AN124" s="1">
        <v>0.0</v>
      </c>
      <c r="AO124" s="1">
        <v>2.54986382E8</v>
      </c>
      <c r="AP124" s="1">
        <v>1.2001E9</v>
      </c>
      <c r="AQ124" s="1">
        <v>-9.45113618E8</v>
      </c>
      <c r="AR124" s="1">
        <v>0.0</v>
      </c>
      <c r="AS124" s="1">
        <v>0.0</v>
      </c>
      <c r="AT124" s="1">
        <v>0.0</v>
      </c>
      <c r="AU124" s="1">
        <v>0.0</v>
      </c>
      <c r="AV124" s="1">
        <v>1.0799E11</v>
      </c>
      <c r="AW124" s="1">
        <v>0.0</v>
      </c>
      <c r="AX124" s="1">
        <v>0.0</v>
      </c>
      <c r="AY124" s="1">
        <v>1.0799E11</v>
      </c>
      <c r="AZ124" s="1">
        <v>0.0</v>
      </c>
      <c r="BA124" s="1">
        <v>9.00899991E9</v>
      </c>
      <c r="BB124" s="1">
        <v>1.048423147E9</v>
      </c>
      <c r="BC124" s="1">
        <v>0.0</v>
      </c>
      <c r="BD124" s="1">
        <v>7.960576763E9</v>
      </c>
      <c r="BE124" s="1">
        <v>0.0</v>
      </c>
      <c r="BF124" s="1">
        <v>9.92928620379E11</v>
      </c>
      <c r="BG124" s="1">
        <v>4.51639207974E11</v>
      </c>
      <c r="BH124" s="1">
        <v>2.38369297682E11</v>
      </c>
      <c r="BI124" s="1">
        <v>0.0</v>
      </c>
      <c r="BJ124" s="1">
        <v>2.13221845617E11</v>
      </c>
      <c r="BK124" s="1">
        <v>5.21899274E8</v>
      </c>
      <c r="BL124" s="1">
        <v>1.4497810703E10</v>
      </c>
      <c r="BM124" s="1">
        <v>4.607062342E9</v>
      </c>
      <c r="BN124" s="1">
        <v>0.0</v>
      </c>
      <c r="BO124" s="1">
        <v>5.520679746E9</v>
      </c>
      <c r="BP124" s="1">
        <v>0.0</v>
      </c>
      <c r="BQ124" s="1">
        <v>0.0</v>
      </c>
      <c r="BR124" s="1">
        <v>0.0</v>
      </c>
      <c r="BS124" s="1">
        <v>0.0</v>
      </c>
      <c r="BT124" s="1">
        <v>6.035370422E9</v>
      </c>
      <c r="BU124" s="1">
        <v>0.0</v>
      </c>
      <c r="BV124" s="1">
        <v>0.0</v>
      </c>
      <c r="BW124" s="1">
        <v>0.0</v>
      </c>
      <c r="BX124" s="1">
        <v>2.0723453987E11</v>
      </c>
      <c r="BY124" s="1">
        <v>6.4790003042E10</v>
      </c>
      <c r="BZ124" s="1">
        <v>0.0</v>
      </c>
      <c r="CA124" s="1">
        <v>1.15912022577E11</v>
      </c>
      <c r="CB124" s="1">
        <v>2.6532514251E10</v>
      </c>
      <c r="CC124" s="1">
        <v>0.0</v>
      </c>
      <c r="CD124" s="1">
        <v>0.0</v>
      </c>
      <c r="CE124" s="1">
        <v>5.41289412405E11</v>
      </c>
      <c r="CF124" s="1">
        <v>5.0E11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6.83225642E9</v>
      </c>
      <c r="CN124" s="1">
        <v>3.4457155985E10</v>
      </c>
      <c r="CO124" s="1">
        <v>0.0</v>
      </c>
      <c r="CP124" s="1">
        <v>0.0</v>
      </c>
      <c r="CQ124" s="1">
        <v>0.0</v>
      </c>
      <c r="CR124" s="1">
        <v>9.92928620379E11</v>
      </c>
      <c r="CS124" s="73">
        <v>42536.425</v>
      </c>
      <c r="CT124" s="73">
        <v>40909.0</v>
      </c>
      <c r="CU124" s="73">
        <v>41274.0</v>
      </c>
      <c r="CV124" s="1">
        <v>12.0</v>
      </c>
      <c r="CW124" s="1" t="s">
        <v>300</v>
      </c>
      <c r="CY124" s="1">
        <v>0.0</v>
      </c>
      <c r="DA124" s="1">
        <v>1.0</v>
      </c>
      <c r="DB124" s="1" t="b">
        <v>0</v>
      </c>
      <c r="DC124" s="1" t="b">
        <v>1</v>
      </c>
    </row>
    <row r="125" ht="12.75" customHeight="1">
      <c r="A125" s="1" t="s">
        <v>366</v>
      </c>
      <c r="B125" s="1">
        <v>2011.0</v>
      </c>
      <c r="C125" s="1">
        <v>5.0</v>
      </c>
      <c r="D125" s="4">
        <v>9.63497113684E11</v>
      </c>
      <c r="E125" s="4">
        <v>5.12190463781E11</v>
      </c>
      <c r="F125" s="1">
        <v>8.64854721142E11</v>
      </c>
      <c r="G125" s="1">
        <v>7.9219176744E10</v>
      </c>
      <c r="H125" s="1">
        <v>1.5056136744E10</v>
      </c>
      <c r="I125" s="1">
        <v>6.416304E10</v>
      </c>
      <c r="J125" s="1">
        <v>4.66790770872E11</v>
      </c>
      <c r="K125" s="1">
        <v>4.76692470979E11</v>
      </c>
      <c r="L125" s="1">
        <v>-9.901700107E9</v>
      </c>
      <c r="M125" s="1">
        <v>3.11827930321E11</v>
      </c>
      <c r="N125" s="1">
        <v>3.20061045156E11</v>
      </c>
      <c r="O125" s="1">
        <v>5.236103003E9</v>
      </c>
      <c r="P125" s="1">
        <v>0.0</v>
      </c>
      <c r="Q125" s="1">
        <v>0.0</v>
      </c>
      <c r="R125" s="1">
        <v>7.883784552E9</v>
      </c>
      <c r="S125" s="1">
        <v>-2.135300239E10</v>
      </c>
      <c r="T125" s="1">
        <v>0.0</v>
      </c>
      <c r="U125" s="1">
        <v>0.0</v>
      </c>
      <c r="V125" s="1">
        <v>0.0</v>
      </c>
      <c r="W125" s="1">
        <v>7.016843205E9</v>
      </c>
      <c r="X125" s="1">
        <v>3.19803205E8</v>
      </c>
      <c r="Y125" s="1">
        <v>0.0</v>
      </c>
      <c r="Z125" s="1">
        <v>0.0</v>
      </c>
      <c r="AA125" s="1">
        <v>1.188284347E9</v>
      </c>
      <c r="AB125" s="1">
        <v>6.02473075E8</v>
      </c>
      <c r="AC125" s="1">
        <v>4.906282578E9</v>
      </c>
      <c r="AD125" s="1">
        <v>0.0</v>
      </c>
      <c r="AE125" s="1">
        <v>0.0</v>
      </c>
      <c r="AF125" s="1">
        <v>0.0</v>
      </c>
      <c r="AG125" s="1">
        <v>9.8642392542E10</v>
      </c>
      <c r="AH125" s="1">
        <v>1.1207999855E10</v>
      </c>
      <c r="AI125" s="1">
        <v>1.0888804941E10</v>
      </c>
      <c r="AJ125" s="1">
        <v>1.6681868691E10</v>
      </c>
      <c r="AK125" s="1">
        <v>-5.79306375E9</v>
      </c>
      <c r="AL125" s="1">
        <v>0.0</v>
      </c>
      <c r="AM125" s="1">
        <v>0.0</v>
      </c>
      <c r="AN125" s="1">
        <v>0.0</v>
      </c>
      <c r="AO125" s="1">
        <v>3.19194914E8</v>
      </c>
      <c r="AP125" s="1">
        <v>1.02475E9</v>
      </c>
      <c r="AQ125" s="1">
        <v>-7.05555086E8</v>
      </c>
      <c r="AR125" s="1">
        <v>0.0</v>
      </c>
      <c r="AS125" s="1">
        <v>0.0</v>
      </c>
      <c r="AT125" s="1">
        <v>0.0</v>
      </c>
      <c r="AU125" s="1">
        <v>0.0</v>
      </c>
      <c r="AV125" s="1">
        <v>7.799E10</v>
      </c>
      <c r="AW125" s="1">
        <v>0.0</v>
      </c>
      <c r="AX125" s="1">
        <v>0.0</v>
      </c>
      <c r="AY125" s="1">
        <v>7.799E10</v>
      </c>
      <c r="AZ125" s="1">
        <v>0.0</v>
      </c>
      <c r="BA125" s="1">
        <v>9.444392687E9</v>
      </c>
      <c r="BB125" s="1">
        <v>1.0050319E9</v>
      </c>
      <c r="BC125" s="1">
        <v>0.0</v>
      </c>
      <c r="BD125" s="1">
        <v>8.439360787E9</v>
      </c>
      <c r="BE125" s="1">
        <v>0.0</v>
      </c>
      <c r="BF125" s="1">
        <v>9.63497113684E11</v>
      </c>
      <c r="BG125" s="1">
        <v>4.51306649903E11</v>
      </c>
      <c r="BH125" s="1">
        <v>2.08001440069E11</v>
      </c>
      <c r="BI125" s="1">
        <v>0.0</v>
      </c>
      <c r="BJ125" s="1">
        <v>1.84517417714E11</v>
      </c>
      <c r="BK125" s="1">
        <v>3.422452363E9</v>
      </c>
      <c r="BL125" s="1">
        <v>1.0562763231E10</v>
      </c>
      <c r="BM125" s="1">
        <v>4.223374218E9</v>
      </c>
      <c r="BN125" s="1">
        <v>0.0</v>
      </c>
      <c r="BO125" s="1">
        <v>5.275432543E9</v>
      </c>
      <c r="BP125" s="1">
        <v>0.0</v>
      </c>
      <c r="BQ125" s="1">
        <v>0.0</v>
      </c>
      <c r="BR125" s="1">
        <v>0.0</v>
      </c>
      <c r="BS125" s="1">
        <v>0.0</v>
      </c>
      <c r="BT125" s="1">
        <v>7.382590397E9</v>
      </c>
      <c r="BU125" s="1">
        <v>0.0</v>
      </c>
      <c r="BV125" s="1">
        <v>0.0</v>
      </c>
      <c r="BW125" s="1">
        <v>0.0</v>
      </c>
      <c r="BX125" s="1">
        <v>2.35922619437E11</v>
      </c>
      <c r="BY125" s="1">
        <v>1.05216324138E11</v>
      </c>
      <c r="BZ125" s="1">
        <v>0.0</v>
      </c>
      <c r="CA125" s="1">
        <v>1.08173777235E11</v>
      </c>
      <c r="CB125" s="1">
        <v>2.2532518064E10</v>
      </c>
      <c r="CC125" s="1">
        <v>0.0</v>
      </c>
      <c r="CD125" s="1">
        <v>0.0</v>
      </c>
      <c r="CE125" s="1">
        <v>5.12190463781E11</v>
      </c>
      <c r="CF125" s="1">
        <v>5.0E11</v>
      </c>
      <c r="CG125" s="1">
        <v>0.0</v>
      </c>
      <c r="CH125" s="1">
        <v>0.0</v>
      </c>
      <c r="CI125" s="1">
        <v>0.0</v>
      </c>
      <c r="CJ125" s="1">
        <v>6.4200739E7</v>
      </c>
      <c r="CK125" s="1">
        <v>0.0</v>
      </c>
      <c r="CL125" s="1">
        <v>0.0</v>
      </c>
      <c r="CM125" s="1">
        <v>4.930250814E9</v>
      </c>
      <c r="CN125" s="1">
        <v>7.196012228E9</v>
      </c>
      <c r="CO125" s="1">
        <v>0.0</v>
      </c>
      <c r="CP125" s="1">
        <v>0.0</v>
      </c>
      <c r="CQ125" s="1">
        <v>0.0</v>
      </c>
      <c r="CR125" s="1">
        <v>9.63497113684E11</v>
      </c>
      <c r="CS125" s="73">
        <v>42940.572916666664</v>
      </c>
      <c r="CT125" s="73">
        <v>40544.0</v>
      </c>
      <c r="CU125" s="73">
        <v>40908.0</v>
      </c>
      <c r="CV125" s="1">
        <v>12.0</v>
      </c>
      <c r="CW125" s="1" t="s">
        <v>371</v>
      </c>
      <c r="CY125" s="1">
        <v>0.0</v>
      </c>
      <c r="CZ125" s="1">
        <v>0.0</v>
      </c>
      <c r="DA125" s="1">
        <v>2.0</v>
      </c>
      <c r="DB125" s="1" t="b">
        <v>0</v>
      </c>
      <c r="DC125" s="1" t="b">
        <v>1</v>
      </c>
    </row>
    <row r="126" ht="12.75" customHeight="1">
      <c r="A126" s="1" t="s">
        <v>366</v>
      </c>
      <c r="B126" s="1">
        <v>2010.0</v>
      </c>
      <c r="C126" s="1">
        <v>5.0</v>
      </c>
      <c r="D126" s="4">
        <v>9.50431148893E11</v>
      </c>
      <c r="E126" s="4">
        <v>5.36017815509E11</v>
      </c>
      <c r="F126" s="1">
        <v>8.06858258177E11</v>
      </c>
      <c r="G126" s="1">
        <v>2.294079147E11</v>
      </c>
      <c r="H126" s="1">
        <v>2.54079147E10</v>
      </c>
      <c r="I126" s="1">
        <v>2.04E11</v>
      </c>
      <c r="J126" s="1">
        <v>3.12743438979E11</v>
      </c>
      <c r="K126" s="1">
        <v>3.13993579872E11</v>
      </c>
      <c r="L126" s="1">
        <v>-1.250140893E9</v>
      </c>
      <c r="M126" s="1">
        <v>2.57780429428E11</v>
      </c>
      <c r="N126" s="1">
        <v>2.02264650992E11</v>
      </c>
      <c r="O126" s="1">
        <v>5.0794687345E10</v>
      </c>
      <c r="P126" s="1">
        <v>0.0</v>
      </c>
      <c r="Q126" s="1">
        <v>0.0</v>
      </c>
      <c r="R126" s="1">
        <v>5.931386446E9</v>
      </c>
      <c r="S126" s="1">
        <v>-1.210295355E9</v>
      </c>
      <c r="T126" s="1">
        <v>0.0</v>
      </c>
      <c r="U126" s="1">
        <v>0.0</v>
      </c>
      <c r="V126" s="1">
        <v>0.0</v>
      </c>
      <c r="W126" s="1">
        <v>6.92647507E9</v>
      </c>
      <c r="X126" s="1">
        <v>5.8684136E7</v>
      </c>
      <c r="Y126" s="1">
        <v>0.0</v>
      </c>
      <c r="Z126" s="1">
        <v>0.0</v>
      </c>
      <c r="AA126" s="1">
        <v>0.0</v>
      </c>
      <c r="AB126" s="1">
        <v>1.76558716E8</v>
      </c>
      <c r="AC126" s="1">
        <v>6.691232218E9</v>
      </c>
      <c r="AD126" s="1">
        <v>0.0</v>
      </c>
      <c r="AE126" s="1">
        <v>0.0</v>
      </c>
      <c r="AF126" s="1">
        <v>0.0</v>
      </c>
      <c r="AG126" s="1">
        <v>1.43572890716E11</v>
      </c>
      <c r="AH126" s="1">
        <v>6.096127977E9</v>
      </c>
      <c r="AI126" s="1">
        <v>5.59720781E9</v>
      </c>
      <c r="AJ126" s="1">
        <v>8.251968439E9</v>
      </c>
      <c r="AK126" s="1">
        <v>-2.654760629E9</v>
      </c>
      <c r="AL126" s="1">
        <v>0.0</v>
      </c>
      <c r="AM126" s="1">
        <v>0.0</v>
      </c>
      <c r="AN126" s="1">
        <v>0.0</v>
      </c>
      <c r="AO126" s="1">
        <v>4.98920167E8</v>
      </c>
      <c r="AP126" s="1">
        <v>1.0E9</v>
      </c>
      <c r="AQ126" s="1">
        <v>-5.01079833E8</v>
      </c>
      <c r="AR126" s="1">
        <v>0.0</v>
      </c>
      <c r="AS126" s="1">
        <v>0.0</v>
      </c>
      <c r="AT126" s="1">
        <v>0.0</v>
      </c>
      <c r="AU126" s="1">
        <v>0.0</v>
      </c>
      <c r="AV126" s="1">
        <v>1.2799E11</v>
      </c>
      <c r="AW126" s="1">
        <v>0.0</v>
      </c>
      <c r="AX126" s="1">
        <v>0.0</v>
      </c>
      <c r="AY126" s="1">
        <v>1.2799E11</v>
      </c>
      <c r="AZ126" s="1">
        <v>0.0</v>
      </c>
      <c r="BA126" s="1">
        <v>9.486762739E9</v>
      </c>
      <c r="BB126" s="1">
        <v>1.853362502E9</v>
      </c>
      <c r="BC126" s="1">
        <v>0.0</v>
      </c>
      <c r="BD126" s="1">
        <v>7.633400237E9</v>
      </c>
      <c r="BE126" s="1">
        <v>0.0</v>
      </c>
      <c r="BF126" s="1">
        <v>9.50431148893E11</v>
      </c>
      <c r="BG126" s="1">
        <v>4.14413333384E11</v>
      </c>
      <c r="BH126" s="1">
        <v>1.89864810703E11</v>
      </c>
      <c r="BI126" s="1">
        <v>0.0</v>
      </c>
      <c r="BJ126" s="1">
        <v>1.50814527543E11</v>
      </c>
      <c r="BK126" s="1">
        <v>2.812048683E9</v>
      </c>
      <c r="BL126" s="1">
        <v>1.9280870232E10</v>
      </c>
      <c r="BM126" s="1">
        <v>1.1630129131E10</v>
      </c>
      <c r="BN126" s="1">
        <v>0.0</v>
      </c>
      <c r="BO126" s="1">
        <v>5.311140985E9</v>
      </c>
      <c r="BP126" s="1">
        <v>1.6094129E7</v>
      </c>
      <c r="BQ126" s="1">
        <v>0.0</v>
      </c>
      <c r="BR126" s="1">
        <v>0.0</v>
      </c>
      <c r="BS126" s="1">
        <v>0.0</v>
      </c>
      <c r="BT126" s="1">
        <v>9.217293454E9</v>
      </c>
      <c r="BU126" s="1">
        <v>0.0</v>
      </c>
      <c r="BV126" s="1">
        <v>0.0</v>
      </c>
      <c r="BW126" s="1">
        <v>0.0</v>
      </c>
      <c r="BX126" s="1">
        <v>2.15331229227E11</v>
      </c>
      <c r="BY126" s="1">
        <v>1.07289331105E11</v>
      </c>
      <c r="BZ126" s="1">
        <v>0.0</v>
      </c>
      <c r="CA126" s="1">
        <v>9.2072597817E10</v>
      </c>
      <c r="CB126" s="1">
        <v>1.5969300305E10</v>
      </c>
      <c r="CC126" s="1">
        <v>0.0</v>
      </c>
      <c r="CD126" s="1">
        <v>0.0</v>
      </c>
      <c r="CE126" s="1">
        <v>5.36017815509E11</v>
      </c>
      <c r="CF126" s="1">
        <v>5.0E11</v>
      </c>
      <c r="CG126" s="1">
        <v>0.0</v>
      </c>
      <c r="CH126" s="1">
        <v>0.0</v>
      </c>
      <c r="CI126" s="1">
        <v>0.0</v>
      </c>
      <c r="CJ126" s="1">
        <v>6.14097314E8</v>
      </c>
      <c r="CK126" s="1">
        <v>0.0</v>
      </c>
      <c r="CL126" s="1">
        <v>0.0</v>
      </c>
      <c r="CM126" s="1">
        <v>4.502200326E9</v>
      </c>
      <c r="CN126" s="1">
        <v>3.0901517869E10</v>
      </c>
      <c r="CO126" s="1">
        <v>0.0</v>
      </c>
      <c r="CP126" s="1">
        <v>0.0</v>
      </c>
      <c r="CQ126" s="1">
        <v>0.0</v>
      </c>
      <c r="CR126" s="1">
        <v>9.50431148893E11</v>
      </c>
      <c r="CS126" s="73">
        <v>42877.73819444444</v>
      </c>
      <c r="CT126" s="73">
        <v>40179.0</v>
      </c>
      <c r="CU126" s="73">
        <v>40543.0</v>
      </c>
      <c r="CV126" s="1">
        <v>12.0</v>
      </c>
      <c r="CW126" s="1" t="s">
        <v>371</v>
      </c>
      <c r="CY126" s="1">
        <v>0.0</v>
      </c>
      <c r="DA126" s="1">
        <v>1.0</v>
      </c>
      <c r="DB126" s="1" t="b">
        <v>0</v>
      </c>
      <c r="DC126" s="1" t="b">
        <v>1</v>
      </c>
    </row>
    <row r="127" ht="12.75" customHeight="1">
      <c r="A127" s="1" t="s">
        <v>366</v>
      </c>
      <c r="B127" s="1">
        <v>2009.0</v>
      </c>
      <c r="C127" s="1">
        <v>5.0</v>
      </c>
      <c r="D127" s="4">
        <v>7.92007669982E11</v>
      </c>
      <c r="E127" s="4">
        <v>5.30760813209E11</v>
      </c>
      <c r="F127" s="1">
        <v>6.5038617274E11</v>
      </c>
      <c r="G127" s="1">
        <v>1.29609030846E11</v>
      </c>
      <c r="H127" s="1">
        <v>1.7109030846E10</v>
      </c>
      <c r="I127" s="1">
        <v>1.125E11</v>
      </c>
      <c r="J127" s="1">
        <v>3.15319029745E11</v>
      </c>
      <c r="K127" s="1">
        <v>3.16018228315E11</v>
      </c>
      <c r="L127" s="1">
        <v>-6.9919857E8</v>
      </c>
      <c r="M127" s="1">
        <v>2.03862669848E11</v>
      </c>
      <c r="N127" s="1">
        <v>2.03571271806E11</v>
      </c>
      <c r="O127" s="1">
        <v>2.19058706E8</v>
      </c>
      <c r="P127" s="1">
        <v>0.0</v>
      </c>
      <c r="Q127" s="1">
        <v>0.0</v>
      </c>
      <c r="R127" s="1">
        <v>3.06550774E8</v>
      </c>
      <c r="S127" s="1">
        <v>-2.34211438E8</v>
      </c>
      <c r="T127" s="1">
        <v>0.0</v>
      </c>
      <c r="U127" s="1">
        <v>0.0</v>
      </c>
      <c r="V127" s="1">
        <v>0.0</v>
      </c>
      <c r="W127" s="1">
        <v>1.595442301E9</v>
      </c>
      <c r="X127" s="1">
        <v>1.62233257E8</v>
      </c>
      <c r="Y127" s="1">
        <v>0.0</v>
      </c>
      <c r="Z127" s="1">
        <v>0.0</v>
      </c>
      <c r="AA127" s="1">
        <v>0.0</v>
      </c>
      <c r="AB127" s="1">
        <v>0.0</v>
      </c>
      <c r="AC127" s="1">
        <v>1.433209044E9</v>
      </c>
      <c r="AD127" s="1">
        <v>0.0</v>
      </c>
      <c r="AE127" s="1">
        <v>0.0</v>
      </c>
      <c r="AF127" s="1">
        <v>0.0</v>
      </c>
      <c r="AG127" s="1">
        <v>1.41621497242E11</v>
      </c>
      <c r="AH127" s="1">
        <v>7.176897178E9</v>
      </c>
      <c r="AI127" s="1">
        <v>6.477977086E9</v>
      </c>
      <c r="AJ127" s="1">
        <v>7.460640456E9</v>
      </c>
      <c r="AK127" s="1">
        <v>-9.8266337E8</v>
      </c>
      <c r="AL127" s="1">
        <v>0.0</v>
      </c>
      <c r="AM127" s="1">
        <v>0.0</v>
      </c>
      <c r="AN127" s="1">
        <v>0.0</v>
      </c>
      <c r="AO127" s="1">
        <v>6.98920092E8</v>
      </c>
      <c r="AP127" s="1">
        <v>1.0E9</v>
      </c>
      <c r="AQ127" s="1">
        <v>-3.01079908E8</v>
      </c>
      <c r="AR127" s="1">
        <v>0.0</v>
      </c>
      <c r="AS127" s="1">
        <v>0.0</v>
      </c>
      <c r="AT127" s="1">
        <v>0.0</v>
      </c>
      <c r="AU127" s="1">
        <v>0.0</v>
      </c>
      <c r="AV127" s="1">
        <v>1.26182948377E11</v>
      </c>
      <c r="AW127" s="1">
        <v>0.0</v>
      </c>
      <c r="AX127" s="1">
        <v>0.0</v>
      </c>
      <c r="AY127" s="1">
        <v>1.26182948377E11</v>
      </c>
      <c r="AZ127" s="1">
        <v>0.0</v>
      </c>
      <c r="BA127" s="1">
        <v>8.261651687E9</v>
      </c>
      <c r="BB127" s="1">
        <v>8.9908645E8</v>
      </c>
      <c r="BC127" s="1">
        <v>0.0</v>
      </c>
      <c r="BD127" s="1">
        <v>7.362565237E9</v>
      </c>
      <c r="BE127" s="1">
        <v>0.0</v>
      </c>
      <c r="BF127" s="1">
        <v>7.92007669982E11</v>
      </c>
      <c r="BG127" s="1">
        <v>2.61246856773E11</v>
      </c>
      <c r="BH127" s="1">
        <v>1.31886118543E11</v>
      </c>
      <c r="BI127" s="1">
        <v>0.0</v>
      </c>
      <c r="BJ127" s="1">
        <v>1.07775154255E11</v>
      </c>
      <c r="BK127" s="1">
        <v>1.290465312E9</v>
      </c>
      <c r="BL127" s="1">
        <v>1.3910359535E10</v>
      </c>
      <c r="BM127" s="1">
        <v>4.786638535E9</v>
      </c>
      <c r="BN127" s="1">
        <v>0.0</v>
      </c>
      <c r="BO127" s="1">
        <v>4.123500906E9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1.2936073823E11</v>
      </c>
      <c r="BY127" s="1">
        <v>4.5973383804E10</v>
      </c>
      <c r="BZ127" s="1">
        <v>0.0</v>
      </c>
      <c r="CA127" s="1">
        <v>7.8382565604E10</v>
      </c>
      <c r="CB127" s="1">
        <v>5.004788822E9</v>
      </c>
      <c r="CC127" s="1">
        <v>0.0</v>
      </c>
      <c r="CD127" s="1">
        <v>0.0</v>
      </c>
      <c r="CE127" s="1">
        <v>5.30760813209E11</v>
      </c>
      <c r="CF127" s="1">
        <v>5.0E11</v>
      </c>
      <c r="CG127" s="1">
        <v>0.0</v>
      </c>
      <c r="CH127" s="1">
        <v>0.0</v>
      </c>
      <c r="CI127" s="1">
        <v>0.0</v>
      </c>
      <c r="CJ127" s="1">
        <v>1.682615526E9</v>
      </c>
      <c r="CK127" s="1">
        <v>0.0</v>
      </c>
      <c r="CL127" s="1">
        <v>0.0</v>
      </c>
      <c r="CM127" s="1">
        <v>2.780661914E9</v>
      </c>
      <c r="CN127" s="1">
        <v>2.6297535769E10</v>
      </c>
      <c r="CO127" s="1">
        <v>0.0</v>
      </c>
      <c r="CP127" s="1">
        <v>0.0</v>
      </c>
      <c r="CQ127" s="1">
        <v>0.0</v>
      </c>
      <c r="CR127" s="1">
        <v>7.92007669982E11</v>
      </c>
      <c r="CS127" s="73">
        <v>42880.38611111111</v>
      </c>
      <c r="CT127" s="73">
        <v>39814.0</v>
      </c>
      <c r="CU127" s="73">
        <v>40178.0</v>
      </c>
      <c r="CV127" s="1">
        <v>12.0</v>
      </c>
      <c r="CW127" s="1" t="s">
        <v>372</v>
      </c>
      <c r="CY127" s="1">
        <v>0.0</v>
      </c>
      <c r="DA127" s="1">
        <v>1.0</v>
      </c>
      <c r="DB127" s="1" t="b">
        <v>0</v>
      </c>
      <c r="DC127" s="1" t="b">
        <v>1</v>
      </c>
    </row>
    <row r="128" ht="12.75" customHeight="1">
      <c r="A128" s="1" t="s">
        <v>366</v>
      </c>
      <c r="B128" s="1">
        <v>2008.0</v>
      </c>
      <c r="C128" s="1">
        <v>5.0</v>
      </c>
      <c r="D128" s="4">
        <v>6.6306868857E11</v>
      </c>
      <c r="E128" s="4">
        <v>5.02093595225E11</v>
      </c>
      <c r="F128" s="1">
        <v>5.01736562682E11</v>
      </c>
      <c r="G128" s="1">
        <v>1.90775685605E11</v>
      </c>
      <c r="H128" s="1">
        <v>3.775685605E9</v>
      </c>
      <c r="I128" s="1">
        <v>1.87E11</v>
      </c>
      <c r="J128" s="1">
        <v>2.05113704437E11</v>
      </c>
      <c r="K128" s="1">
        <v>2.05354961437E11</v>
      </c>
      <c r="L128" s="1">
        <v>-2.41257E8</v>
      </c>
      <c r="M128" s="1">
        <v>1.05348374735E11</v>
      </c>
      <c r="N128" s="1">
        <v>1.04943129945E11</v>
      </c>
      <c r="O128" s="1">
        <v>3.74810312E8</v>
      </c>
      <c r="P128" s="1">
        <v>0.0</v>
      </c>
      <c r="Q128" s="1">
        <v>0.0</v>
      </c>
      <c r="R128" s="1">
        <v>4.8489004E7</v>
      </c>
      <c r="S128" s="1">
        <v>-1.8054526E7</v>
      </c>
      <c r="T128" s="1">
        <v>0.0</v>
      </c>
      <c r="U128" s="1">
        <v>0.0</v>
      </c>
      <c r="V128" s="1">
        <v>0.0</v>
      </c>
      <c r="W128" s="1">
        <v>4.98797905E8</v>
      </c>
      <c r="X128" s="1">
        <v>0.0</v>
      </c>
      <c r="Y128" s="1">
        <v>0.0</v>
      </c>
      <c r="Z128" s="1">
        <v>0.0</v>
      </c>
      <c r="AA128" s="1">
        <v>0.0</v>
      </c>
      <c r="AB128" s="1">
        <v>4.0E7</v>
      </c>
      <c r="AC128" s="1">
        <v>4.58797905E8</v>
      </c>
      <c r="AD128" s="1">
        <v>0.0</v>
      </c>
      <c r="AE128" s="1">
        <v>0.0</v>
      </c>
      <c r="AF128" s="1">
        <v>0.0</v>
      </c>
      <c r="AG128" s="1">
        <v>1.61332125888E11</v>
      </c>
      <c r="AH128" s="1">
        <v>2.881005441E9</v>
      </c>
      <c r="AI128" s="1">
        <v>2.041838774E9</v>
      </c>
      <c r="AJ128" s="1">
        <v>2.157157675E9</v>
      </c>
      <c r="AK128" s="1">
        <v>-1.15318901E8</v>
      </c>
      <c r="AL128" s="1">
        <v>0.0</v>
      </c>
      <c r="AM128" s="1">
        <v>0.0</v>
      </c>
      <c r="AN128" s="1">
        <v>0.0</v>
      </c>
      <c r="AO128" s="1">
        <v>8.39166667E8</v>
      </c>
      <c r="AP128" s="1">
        <v>9.5E8</v>
      </c>
      <c r="AQ128" s="1">
        <v>-1.10833333E8</v>
      </c>
      <c r="AR128" s="1">
        <v>0.0</v>
      </c>
      <c r="AS128" s="1">
        <v>0.0</v>
      </c>
      <c r="AT128" s="1">
        <v>0.0</v>
      </c>
      <c r="AU128" s="1">
        <v>0.0</v>
      </c>
      <c r="AV128" s="1">
        <v>1.5E11</v>
      </c>
      <c r="AW128" s="1">
        <v>0.0</v>
      </c>
      <c r="AX128" s="1">
        <v>0.0</v>
      </c>
      <c r="AY128" s="1">
        <v>1.5E11</v>
      </c>
      <c r="AZ128" s="1">
        <v>0.0</v>
      </c>
      <c r="BA128" s="1">
        <v>8.451120447E9</v>
      </c>
      <c r="BB128" s="1">
        <v>1.400012883E9</v>
      </c>
      <c r="BC128" s="1">
        <v>0.0</v>
      </c>
      <c r="BD128" s="1">
        <v>7.051107564E9</v>
      </c>
      <c r="BE128" s="1">
        <v>0.0</v>
      </c>
      <c r="BF128" s="1">
        <v>6.6306868857E11</v>
      </c>
      <c r="BG128" s="1">
        <v>1.60975093345E11</v>
      </c>
      <c r="BH128" s="1">
        <v>1.55320200737E11</v>
      </c>
      <c r="BI128" s="1">
        <v>5.0E10</v>
      </c>
      <c r="BJ128" s="1">
        <v>8.0350127876E10</v>
      </c>
      <c r="BK128" s="1">
        <v>2.81128678E8</v>
      </c>
      <c r="BL128" s="1">
        <v>1.5368220437E10</v>
      </c>
      <c r="BM128" s="1">
        <v>2.717398219E9</v>
      </c>
      <c r="BN128" s="1">
        <v>0.0</v>
      </c>
      <c r="BO128" s="1">
        <v>6.603325527E9</v>
      </c>
      <c r="BP128" s="1">
        <v>0.0</v>
      </c>
      <c r="BQ128" s="1">
        <v>0.0</v>
      </c>
      <c r="BR128" s="1">
        <v>0.0</v>
      </c>
      <c r="BS128" s="1">
        <v>0.0</v>
      </c>
      <c r="BT128" s="1">
        <v>1.40881737E8</v>
      </c>
      <c r="BU128" s="1">
        <v>0.0</v>
      </c>
      <c r="BV128" s="1">
        <v>0.0</v>
      </c>
      <c r="BW128" s="1">
        <v>0.0</v>
      </c>
      <c r="BX128" s="1">
        <v>5.514010871E9</v>
      </c>
      <c r="BY128" s="1">
        <v>4.790565051E9</v>
      </c>
      <c r="BZ128" s="1">
        <v>0.0</v>
      </c>
      <c r="CA128" s="1">
        <v>3.68608E8</v>
      </c>
      <c r="CB128" s="1">
        <v>3.5483782E8</v>
      </c>
      <c r="CC128" s="1">
        <v>0.0</v>
      </c>
      <c r="CD128" s="1">
        <v>0.0</v>
      </c>
      <c r="CE128" s="1">
        <v>5.02093595225E11</v>
      </c>
      <c r="CF128" s="1">
        <v>4.776E11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2.4493595225E10</v>
      </c>
      <c r="CO128" s="1">
        <v>0.0</v>
      </c>
      <c r="CP128" s="1">
        <v>0.0</v>
      </c>
      <c r="CQ128" s="1">
        <v>0.0</v>
      </c>
      <c r="CR128" s="1">
        <v>6.6306868857E11</v>
      </c>
      <c r="CS128" s="73">
        <v>42880.384722222225</v>
      </c>
      <c r="CT128" s="73">
        <v>39448.0</v>
      </c>
      <c r="CU128" s="73">
        <v>39813.0</v>
      </c>
      <c r="CV128" s="1">
        <v>12.0</v>
      </c>
      <c r="CW128" s="1" t="s">
        <v>373</v>
      </c>
      <c r="CY128" s="1">
        <v>0.0</v>
      </c>
      <c r="CZ128" s="1">
        <v>0.0</v>
      </c>
      <c r="DA128" s="1">
        <v>2.0</v>
      </c>
      <c r="DB128" s="1" t="b">
        <v>0</v>
      </c>
      <c r="DC128" s="1" t="b">
        <v>1</v>
      </c>
    </row>
    <row r="129" ht="12.75" customHeight="1">
      <c r="A129" s="1" t="s">
        <v>374</v>
      </c>
      <c r="B129" s="1">
        <v>2017.0</v>
      </c>
      <c r="C129" s="1">
        <v>5.0</v>
      </c>
      <c r="D129" s="4">
        <v>6.448645012061E12</v>
      </c>
      <c r="E129" s="4">
        <v>2.71887467218E12</v>
      </c>
      <c r="F129" s="1">
        <v>5.235413769624E12</v>
      </c>
      <c r="G129" s="1">
        <v>1.69817165145E11</v>
      </c>
      <c r="H129" s="1">
        <v>6.6817165145E10</v>
      </c>
      <c r="I129" s="1">
        <v>1.03E11</v>
      </c>
      <c r="J129" s="1">
        <v>2.218226936835E12</v>
      </c>
      <c r="K129" s="1">
        <v>2.55297398E8</v>
      </c>
      <c r="L129" s="1">
        <v>-1.76172398E8</v>
      </c>
      <c r="M129" s="1">
        <v>1.06745045305E12</v>
      </c>
      <c r="N129" s="1">
        <v>1.094654677717E12</v>
      </c>
      <c r="O129" s="1">
        <v>0.0</v>
      </c>
      <c r="P129" s="1">
        <v>0.0</v>
      </c>
      <c r="Q129" s="1">
        <v>0.0</v>
      </c>
      <c r="R129" s="1">
        <v>1.1117753311E10</v>
      </c>
      <c r="S129" s="1">
        <v>-3.8321977978E10</v>
      </c>
      <c r="T129" s="1">
        <v>5.9021267E7</v>
      </c>
      <c r="U129" s="1">
        <v>5.9021267E7</v>
      </c>
      <c r="V129" s="1">
        <v>0.0</v>
      </c>
      <c r="W129" s="1">
        <v>1.88776477336E11</v>
      </c>
      <c r="X129" s="1">
        <v>1.87931351792E11</v>
      </c>
      <c r="Y129" s="1">
        <v>0.0</v>
      </c>
      <c r="Z129" s="1">
        <v>8.45125544E8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1.213231242437E12</v>
      </c>
      <c r="AH129" s="1">
        <v>7.605175886E9</v>
      </c>
      <c r="AI129" s="1">
        <v>5.165764208E9</v>
      </c>
      <c r="AJ129" s="1">
        <v>2.5150907036E10</v>
      </c>
      <c r="AK129" s="1">
        <v>-1.9985142828E10</v>
      </c>
      <c r="AL129" s="1">
        <v>0.0</v>
      </c>
      <c r="AM129" s="1">
        <v>0.0</v>
      </c>
      <c r="AN129" s="1">
        <v>0.0</v>
      </c>
      <c r="AO129" s="1">
        <v>2.439411678E9</v>
      </c>
      <c r="AP129" s="1">
        <v>3.2480195934E10</v>
      </c>
      <c r="AQ129" s="1">
        <v>-3.0040784256E10</v>
      </c>
      <c r="AR129" s="1">
        <v>0.0</v>
      </c>
      <c r="AS129" s="1">
        <v>1.0983389295E10</v>
      </c>
      <c r="AT129" s="1">
        <v>3.4055061893E10</v>
      </c>
      <c r="AU129" s="1">
        <v>-2.3071672598E10</v>
      </c>
      <c r="AV129" s="1">
        <v>1.091238504138E12</v>
      </c>
      <c r="AW129" s="1">
        <v>0.0</v>
      </c>
      <c r="AX129" s="1">
        <v>2.27722596956E11</v>
      </c>
      <c r="AY129" s="1">
        <v>4.7044507E11</v>
      </c>
      <c r="AZ129" s="1">
        <v>-2.737031437E9</v>
      </c>
      <c r="BA129" s="1">
        <v>6.7845235652E10</v>
      </c>
      <c r="BB129" s="1">
        <v>1.168826614E9</v>
      </c>
      <c r="BC129" s="1">
        <v>4.21202827E8</v>
      </c>
      <c r="BD129" s="1">
        <v>0.0</v>
      </c>
      <c r="BE129" s="1">
        <v>6.6255206211E10</v>
      </c>
      <c r="BF129" s="1">
        <v>6.448645012061E12</v>
      </c>
      <c r="BG129" s="1">
        <v>3.729770339881E12</v>
      </c>
      <c r="BH129" s="1">
        <v>3.725336443762E12</v>
      </c>
      <c r="BI129" s="1">
        <v>0.0</v>
      </c>
      <c r="BJ129" s="1">
        <v>9.36307148265E11</v>
      </c>
      <c r="BK129" s="1">
        <v>1.386887302E9</v>
      </c>
      <c r="BL129" s="1">
        <v>5.418007023E9</v>
      </c>
      <c r="BM129" s="1">
        <v>1.7387973271E10</v>
      </c>
      <c r="BN129" s="1">
        <v>0.0</v>
      </c>
      <c r="BO129" s="1">
        <v>1.35905155749E11</v>
      </c>
      <c r="BP129" s="1">
        <v>1.7416202598E10</v>
      </c>
      <c r="BQ129" s="1">
        <v>0.0</v>
      </c>
      <c r="BR129" s="1">
        <v>0.0</v>
      </c>
      <c r="BS129" s="1">
        <v>0.0</v>
      </c>
      <c r="BT129" s="1">
        <v>4.433896119E9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2.71887467218E12</v>
      </c>
      <c r="CF129" s="1">
        <v>1.31075937E12</v>
      </c>
      <c r="CG129" s="1">
        <v>5.66368537309E11</v>
      </c>
      <c r="CH129" s="1">
        <v>0.0</v>
      </c>
      <c r="CI129" s="1">
        <v>0.0</v>
      </c>
      <c r="CJ129" s="1">
        <v>0.0</v>
      </c>
      <c r="CK129" s="1">
        <v>2.00956093477E11</v>
      </c>
      <c r="CL129" s="1">
        <v>0.0</v>
      </c>
      <c r="CM129" s="1">
        <v>1.26198339406E11</v>
      </c>
      <c r="CN129" s="1">
        <v>4.83692105013E11</v>
      </c>
      <c r="CO129" s="1">
        <v>0.0</v>
      </c>
      <c r="CP129" s="1">
        <v>0.0</v>
      </c>
      <c r="CQ129" s="1">
        <v>0.0</v>
      </c>
      <c r="CR129" s="1">
        <v>6.448645012061E12</v>
      </c>
      <c r="CS129" s="73">
        <v>43185.7125</v>
      </c>
      <c r="CT129" s="73">
        <v>42736.0</v>
      </c>
      <c r="CU129" s="73">
        <v>43100.0</v>
      </c>
      <c r="CV129" s="1">
        <v>12.0</v>
      </c>
      <c r="CW129" s="1" t="s">
        <v>375</v>
      </c>
      <c r="CY129" s="1">
        <v>0.0</v>
      </c>
      <c r="DB129" s="1" t="b">
        <v>0</v>
      </c>
      <c r="DC129" s="1" t="b">
        <v>1</v>
      </c>
    </row>
    <row r="130" ht="12.75" customHeight="1">
      <c r="A130" s="1" t="s">
        <v>374</v>
      </c>
      <c r="B130" s="1">
        <v>2016.0</v>
      </c>
      <c r="C130" s="1">
        <v>5.0</v>
      </c>
      <c r="D130" s="4">
        <v>6.35035043747E12</v>
      </c>
      <c r="E130" s="4">
        <v>2.755345415787E12</v>
      </c>
      <c r="F130" s="1">
        <v>4.974630577596E12</v>
      </c>
      <c r="G130" s="1">
        <v>7.5029558127E10</v>
      </c>
      <c r="H130" s="1">
        <v>7.0829558127E10</v>
      </c>
      <c r="I130" s="1">
        <v>4.2E9</v>
      </c>
      <c r="J130" s="1">
        <v>2.045815094125E12</v>
      </c>
      <c r="K130" s="1">
        <v>1.9154237103E10</v>
      </c>
      <c r="L130" s="1">
        <v>-3.25057978E8</v>
      </c>
      <c r="M130" s="1">
        <v>9.61571460468E11</v>
      </c>
      <c r="N130" s="1">
        <v>1.017813026176E12</v>
      </c>
      <c r="O130" s="1">
        <v>0.0</v>
      </c>
      <c r="P130" s="1">
        <v>0.0</v>
      </c>
      <c r="Q130" s="1">
        <v>0.0</v>
      </c>
      <c r="R130" s="1">
        <v>3.42986056E8</v>
      </c>
      <c r="S130" s="1">
        <v>-5.6584551764E10</v>
      </c>
      <c r="T130" s="1">
        <v>5.3899538E7</v>
      </c>
      <c r="U130" s="1">
        <v>5.3899538E7</v>
      </c>
      <c r="V130" s="1">
        <v>0.0</v>
      </c>
      <c r="W130" s="1">
        <v>1.68059020152E11</v>
      </c>
      <c r="X130" s="1">
        <v>1.67284562994E11</v>
      </c>
      <c r="Y130" s="1">
        <v>0.0</v>
      </c>
      <c r="Z130" s="1">
        <v>7.74457158E8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1.375719859874E12</v>
      </c>
      <c r="AH130" s="1">
        <v>1.6033364231E10</v>
      </c>
      <c r="AI130" s="1">
        <v>6.495512172E9</v>
      </c>
      <c r="AJ130" s="1">
        <v>2.5150907036E10</v>
      </c>
      <c r="AK130" s="1">
        <v>-1.8655394864E10</v>
      </c>
      <c r="AL130" s="1">
        <v>0.0</v>
      </c>
      <c r="AM130" s="1">
        <v>0.0</v>
      </c>
      <c r="AN130" s="1">
        <v>0.0</v>
      </c>
      <c r="AO130" s="1">
        <v>9.537852059E9</v>
      </c>
      <c r="AP130" s="1">
        <v>3.2434195934E10</v>
      </c>
      <c r="AQ130" s="1">
        <v>-2.2896343875E10</v>
      </c>
      <c r="AR130" s="1">
        <v>0.0</v>
      </c>
      <c r="AS130" s="1">
        <v>1.2400600817E10</v>
      </c>
      <c r="AT130" s="1">
        <v>3.4055061893E10</v>
      </c>
      <c r="AU130" s="1">
        <v>-2.1654461076E10</v>
      </c>
      <c r="AV130" s="1">
        <v>1.243783596892E12</v>
      </c>
      <c r="AW130" s="1">
        <v>0.0</v>
      </c>
      <c r="AX130" s="1">
        <v>2.02802787058E11</v>
      </c>
      <c r="AY130" s="1">
        <v>4.7614007E11</v>
      </c>
      <c r="AZ130" s="1">
        <v>-3.852282403E9</v>
      </c>
      <c r="BA130" s="1">
        <v>6.7943360468E10</v>
      </c>
      <c r="BB130" s="1">
        <v>1.274232265E9</v>
      </c>
      <c r="BC130" s="1">
        <v>4.13921992E8</v>
      </c>
      <c r="BD130" s="1">
        <v>0.0</v>
      </c>
      <c r="BE130" s="1">
        <v>6.6255206211E10</v>
      </c>
      <c r="BF130" s="1">
        <v>6.35035043747E12</v>
      </c>
      <c r="BG130" s="1">
        <v>3.595005021683E12</v>
      </c>
      <c r="BH130" s="1">
        <v>3.589718589047E12</v>
      </c>
      <c r="BI130" s="1">
        <v>0.0</v>
      </c>
      <c r="BJ130" s="1">
        <v>8.65492353438E11</v>
      </c>
      <c r="BK130" s="1">
        <v>2.014397619E9</v>
      </c>
      <c r="BL130" s="1">
        <v>9.054718644E9</v>
      </c>
      <c r="BM130" s="1">
        <v>1.604513727E10</v>
      </c>
      <c r="BN130" s="1">
        <v>0.0</v>
      </c>
      <c r="BO130" s="1">
        <v>5.981538353E9</v>
      </c>
      <c r="BP130" s="1">
        <v>1.5192932223E10</v>
      </c>
      <c r="BQ130" s="1">
        <v>0.0</v>
      </c>
      <c r="BR130" s="1">
        <v>0.0</v>
      </c>
      <c r="BS130" s="1">
        <v>0.0</v>
      </c>
      <c r="BT130" s="1">
        <v>5.286432636E9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2.755345415787E12</v>
      </c>
      <c r="CF130" s="1">
        <v>1.31075937E12</v>
      </c>
      <c r="CG130" s="1">
        <v>5.66368537309E11</v>
      </c>
      <c r="CH130" s="1">
        <v>0.0</v>
      </c>
      <c r="CI130" s="1">
        <v>0.0</v>
      </c>
      <c r="CJ130" s="1">
        <v>0.0</v>
      </c>
      <c r="CK130" s="1">
        <v>1.96247856004E11</v>
      </c>
      <c r="CL130" s="1">
        <v>0.0</v>
      </c>
      <c r="CM130" s="1">
        <v>1.14427745725E11</v>
      </c>
      <c r="CN130" s="1">
        <v>5.37098212962E11</v>
      </c>
      <c r="CO130" s="1">
        <v>0.0</v>
      </c>
      <c r="CP130" s="1">
        <v>0.0</v>
      </c>
      <c r="CQ130" s="1">
        <v>0.0</v>
      </c>
      <c r="CR130" s="1">
        <v>6.35035043747E12</v>
      </c>
      <c r="CS130" s="73">
        <v>42808.42013888889</v>
      </c>
      <c r="CT130" s="73">
        <v>42370.0</v>
      </c>
      <c r="CU130" s="73">
        <v>42735.0</v>
      </c>
      <c r="CV130" s="1">
        <v>12.0</v>
      </c>
      <c r="CW130" s="1" t="s">
        <v>376</v>
      </c>
      <c r="CY130" s="1">
        <v>0.0</v>
      </c>
      <c r="DB130" s="1" t="b">
        <v>0</v>
      </c>
      <c r="DC130" s="1" t="b">
        <v>1</v>
      </c>
    </row>
    <row r="131" ht="12.75" customHeight="1">
      <c r="A131" s="1" t="s">
        <v>374</v>
      </c>
      <c r="B131" s="1">
        <v>2015.0</v>
      </c>
      <c r="C131" s="1">
        <v>5.0</v>
      </c>
      <c r="D131" s="4">
        <v>6.465306881448E12</v>
      </c>
      <c r="E131" s="4">
        <v>2.653234576141E12</v>
      </c>
      <c r="F131" s="1">
        <v>5.278551452636E12</v>
      </c>
      <c r="G131" s="1">
        <v>2.15489620218E11</v>
      </c>
      <c r="H131" s="1">
        <v>2.00489620218E11</v>
      </c>
      <c r="I131" s="1">
        <v>1.5E10</v>
      </c>
      <c r="J131" s="1">
        <v>1.97474101558E12</v>
      </c>
      <c r="K131" s="1">
        <v>3.1067564861E10</v>
      </c>
      <c r="L131" s="1">
        <v>-6.726549281E9</v>
      </c>
      <c r="M131" s="1">
        <v>9.88251433312E11</v>
      </c>
      <c r="N131" s="1">
        <v>1.035509379741E12</v>
      </c>
      <c r="O131" s="1">
        <v>5.65E7</v>
      </c>
      <c r="P131" s="1">
        <v>0.0</v>
      </c>
      <c r="Q131" s="1">
        <v>0.0</v>
      </c>
      <c r="R131" s="1">
        <v>3.38755051E8</v>
      </c>
      <c r="S131" s="1">
        <v>-4.765320148E10</v>
      </c>
      <c r="T131" s="1">
        <v>2.0686699E8</v>
      </c>
      <c r="U131" s="1">
        <v>2.0686699E8</v>
      </c>
      <c r="V131" s="1">
        <v>0.0</v>
      </c>
      <c r="W131" s="1">
        <v>1.59203478279E11</v>
      </c>
      <c r="X131" s="1">
        <v>1.59203478279E11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1.186755428812E12</v>
      </c>
      <c r="AH131" s="1">
        <v>2.5264330092E10</v>
      </c>
      <c r="AI131" s="1">
        <v>8.58331543E9</v>
      </c>
      <c r="AJ131" s="1">
        <v>2.5113907036E10</v>
      </c>
      <c r="AK131" s="1">
        <v>-1.6530591606E10</v>
      </c>
      <c r="AL131" s="1">
        <v>0.0</v>
      </c>
      <c r="AM131" s="1">
        <v>0.0</v>
      </c>
      <c r="AN131" s="1">
        <v>0.0</v>
      </c>
      <c r="AO131" s="1">
        <v>1.6681014662E10</v>
      </c>
      <c r="AP131" s="1">
        <v>3.2434195934E10</v>
      </c>
      <c r="AQ131" s="1">
        <v>-1.5753181272E10</v>
      </c>
      <c r="AR131" s="1">
        <v>0.0</v>
      </c>
      <c r="AS131" s="1">
        <v>1.3817812339E10</v>
      </c>
      <c r="AT131" s="1">
        <v>3.4055061893E10</v>
      </c>
      <c r="AU131" s="1">
        <v>-2.0237249554E10</v>
      </c>
      <c r="AV131" s="1">
        <v>1.05093626329E12</v>
      </c>
      <c r="AW131" s="1">
        <v>0.0</v>
      </c>
      <c r="AX131" s="1">
        <v>1.86566776135E11</v>
      </c>
      <c r="AY131" s="1">
        <v>4.7200027E11</v>
      </c>
      <c r="AZ131" s="1">
        <v>-1.723694022E10</v>
      </c>
      <c r="BA131" s="1">
        <v>6.1345327825E10</v>
      </c>
      <c r="BB131" s="1">
        <v>2.737416738E9</v>
      </c>
      <c r="BC131" s="1">
        <v>2.11038209E8</v>
      </c>
      <c r="BD131" s="1">
        <v>0.0</v>
      </c>
      <c r="BE131" s="1">
        <v>5.8396872878E10</v>
      </c>
      <c r="BF131" s="1">
        <v>6.465306881448E12</v>
      </c>
      <c r="BG131" s="1">
        <v>3.812072305307E12</v>
      </c>
      <c r="BH131" s="1">
        <v>3.808248264821E12</v>
      </c>
      <c r="BI131" s="1">
        <v>0.0</v>
      </c>
      <c r="BJ131" s="1">
        <v>8.3653424183E11</v>
      </c>
      <c r="BK131" s="1">
        <v>1.562551137E9</v>
      </c>
      <c r="BL131" s="1">
        <v>7.883683343E9</v>
      </c>
      <c r="BM131" s="1">
        <v>1.4028770977E10</v>
      </c>
      <c r="BN131" s="1">
        <v>0.0</v>
      </c>
      <c r="BO131" s="1">
        <v>7.0799143985E10</v>
      </c>
      <c r="BP131" s="1">
        <v>1.3921185579E10</v>
      </c>
      <c r="BQ131" s="1">
        <v>0.0</v>
      </c>
      <c r="BR131" s="1">
        <v>0.0</v>
      </c>
      <c r="BS131" s="1">
        <v>0.0</v>
      </c>
      <c r="BT131" s="1">
        <v>3.824040486E9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2.653234576141E12</v>
      </c>
      <c r="CF131" s="1">
        <v>1.31075937E12</v>
      </c>
      <c r="CG131" s="1">
        <v>5.66368537309E11</v>
      </c>
      <c r="CH131" s="1">
        <v>0.0</v>
      </c>
      <c r="CI131" s="1">
        <v>0.0</v>
      </c>
      <c r="CJ131" s="1">
        <v>0.0</v>
      </c>
      <c r="CK131" s="1">
        <v>1.91870712711E11</v>
      </c>
      <c r="CL131" s="1">
        <v>0.0</v>
      </c>
      <c r="CM131" s="1">
        <v>1.03484887493E11</v>
      </c>
      <c r="CN131" s="1">
        <v>4.50515403971E11</v>
      </c>
      <c r="CO131" s="1">
        <v>0.0</v>
      </c>
      <c r="CP131" s="1">
        <v>0.0</v>
      </c>
      <c r="CQ131" s="1">
        <v>0.0</v>
      </c>
      <c r="CR131" s="1">
        <v>6.465306881448E12</v>
      </c>
      <c r="CS131" s="73">
        <v>42447.71111111111</v>
      </c>
      <c r="CT131" s="73">
        <v>42005.0</v>
      </c>
      <c r="CU131" s="73">
        <v>42369.0</v>
      </c>
      <c r="CV131" s="1">
        <v>12.0</v>
      </c>
      <c r="CW131" s="1" t="s">
        <v>377</v>
      </c>
      <c r="CY131" s="1">
        <v>0.0</v>
      </c>
      <c r="DB131" s="1" t="b">
        <v>0</v>
      </c>
      <c r="DC131" s="1" t="b">
        <v>1</v>
      </c>
    </row>
    <row r="132" ht="12.75" customHeight="1">
      <c r="A132" s="1" t="s">
        <v>374</v>
      </c>
      <c r="B132" s="1">
        <v>2014.0</v>
      </c>
      <c r="C132" s="1">
        <v>5.0</v>
      </c>
      <c r="D132" s="4">
        <v>6.034510038959E12</v>
      </c>
      <c r="E132" s="4">
        <v>2.679036201307E12</v>
      </c>
      <c r="F132" s="1">
        <v>4.907419601474E12</v>
      </c>
      <c r="G132" s="1">
        <v>2.9758791906E11</v>
      </c>
      <c r="H132" s="1">
        <v>1.4792791906E11</v>
      </c>
      <c r="I132" s="1">
        <v>1.4966E11</v>
      </c>
      <c r="J132" s="1">
        <v>1.742095935326E12</v>
      </c>
      <c r="K132" s="1">
        <v>3.0474683685E10</v>
      </c>
      <c r="L132" s="1">
        <v>-2.928748359E9</v>
      </c>
      <c r="M132" s="1">
        <v>1.026371186846E12</v>
      </c>
      <c r="N132" s="1">
        <v>1.078308021619E12</v>
      </c>
      <c r="O132" s="1">
        <v>0.0</v>
      </c>
      <c r="P132" s="1">
        <v>0.0</v>
      </c>
      <c r="Q132" s="1">
        <v>0.0</v>
      </c>
      <c r="R132" s="1">
        <v>4.09756017E8</v>
      </c>
      <c r="S132" s="1">
        <v>-5.234659079E10</v>
      </c>
      <c r="T132" s="1">
        <v>1.3567039E8</v>
      </c>
      <c r="U132" s="1">
        <v>1.3567039E8</v>
      </c>
      <c r="V132" s="1">
        <v>0.0</v>
      </c>
      <c r="W132" s="1">
        <v>1.45410857015E11</v>
      </c>
      <c r="X132" s="1">
        <v>1.44750901483E11</v>
      </c>
      <c r="Y132" s="1">
        <v>0.0</v>
      </c>
      <c r="Z132" s="1">
        <v>6.59955532E8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1.127090437485E12</v>
      </c>
      <c r="AH132" s="1">
        <v>3.4532784284E10</v>
      </c>
      <c r="AI132" s="1">
        <v>1.0701654498E10</v>
      </c>
      <c r="AJ132" s="1">
        <v>2.4940283036E10</v>
      </c>
      <c r="AK132" s="1">
        <v>-1.4238628538E10</v>
      </c>
      <c r="AL132" s="1">
        <v>0.0</v>
      </c>
      <c r="AM132" s="1">
        <v>0.0</v>
      </c>
      <c r="AN132" s="1">
        <v>0.0</v>
      </c>
      <c r="AO132" s="1">
        <v>2.3831129786E10</v>
      </c>
      <c r="AP132" s="1">
        <v>3.2434195934E10</v>
      </c>
      <c r="AQ132" s="1">
        <v>-8.603066148E9</v>
      </c>
      <c r="AR132" s="1">
        <v>0.0</v>
      </c>
      <c r="AS132" s="1">
        <v>1.5235023861E10</v>
      </c>
      <c r="AT132" s="1">
        <v>3.4055061893E10</v>
      </c>
      <c r="AU132" s="1">
        <v>-1.8820038032E10</v>
      </c>
      <c r="AV132" s="1">
        <v>9.81534666404E11</v>
      </c>
      <c r="AW132" s="1">
        <v>0.0</v>
      </c>
      <c r="AX132" s="1">
        <v>1.67306051992E11</v>
      </c>
      <c r="AY132" s="1">
        <v>4.7200027E11</v>
      </c>
      <c r="AZ132" s="1">
        <v>-4.7359987642E10</v>
      </c>
      <c r="BA132" s="1">
        <v>6.0464598953E10</v>
      </c>
      <c r="BB132" s="1">
        <v>1.836755101E9</v>
      </c>
      <c r="BC132" s="1">
        <v>2.30970974E8</v>
      </c>
      <c r="BD132" s="1">
        <v>0.0</v>
      </c>
      <c r="BE132" s="1">
        <v>5.8396872878E10</v>
      </c>
      <c r="BF132" s="1">
        <v>6.034510038959E12</v>
      </c>
      <c r="BG132" s="1">
        <v>3.355473837652E12</v>
      </c>
      <c r="BH132" s="1">
        <v>3.352128401641E12</v>
      </c>
      <c r="BI132" s="1">
        <v>0.0</v>
      </c>
      <c r="BJ132" s="1">
        <v>7.35751584171E11</v>
      </c>
      <c r="BK132" s="1">
        <v>9.80218989E8</v>
      </c>
      <c r="BL132" s="1">
        <v>7.744878106E9</v>
      </c>
      <c r="BM132" s="1">
        <v>1.4593455287E10</v>
      </c>
      <c r="BN132" s="1">
        <v>0.0</v>
      </c>
      <c r="BO132" s="1">
        <v>9.389622657E9</v>
      </c>
      <c r="BP132" s="1">
        <v>1.2717559202E10</v>
      </c>
      <c r="BQ132" s="1">
        <v>0.0</v>
      </c>
      <c r="BR132" s="1">
        <v>0.0</v>
      </c>
      <c r="BS132" s="1">
        <v>0.0</v>
      </c>
      <c r="BT132" s="1">
        <v>3.345436011E9</v>
      </c>
      <c r="BU132" s="1">
        <v>0.0</v>
      </c>
      <c r="BV132" s="1">
        <v>0.0</v>
      </c>
      <c r="BW132" s="1">
        <v>1.049868064E9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2.679036201307E12</v>
      </c>
      <c r="CF132" s="1">
        <v>1.31075937E12</v>
      </c>
      <c r="CG132" s="1">
        <v>5.66368537309E11</v>
      </c>
      <c r="CH132" s="1">
        <v>0.0</v>
      </c>
      <c r="CI132" s="1">
        <v>0.0</v>
      </c>
      <c r="CJ132" s="1">
        <v>0.0</v>
      </c>
      <c r="CK132" s="1">
        <v>1.87779081159E11</v>
      </c>
      <c r="CL132" s="1">
        <v>0.0</v>
      </c>
      <c r="CM132" s="1">
        <v>9.3255808614E10</v>
      </c>
      <c r="CN132" s="1">
        <v>4.89126408365E11</v>
      </c>
      <c r="CO132" s="1">
        <v>0.0</v>
      </c>
      <c r="CP132" s="1">
        <v>0.0</v>
      </c>
      <c r="CQ132" s="1">
        <v>0.0</v>
      </c>
      <c r="CR132" s="1">
        <v>6.034510038959E12</v>
      </c>
      <c r="CS132" s="73">
        <v>42320.345138888886</v>
      </c>
      <c r="CT132" s="73">
        <v>41640.0</v>
      </c>
      <c r="CU132" s="73">
        <v>42004.0</v>
      </c>
      <c r="CV132" s="1">
        <v>12.0</v>
      </c>
      <c r="CW132" s="1" t="s">
        <v>378</v>
      </c>
      <c r="CX132" s="1" t="s">
        <v>610</v>
      </c>
      <c r="CY132" s="1">
        <v>0.0</v>
      </c>
      <c r="CZ132" s="1">
        <v>0.0</v>
      </c>
      <c r="DA132" s="1">
        <v>2.0</v>
      </c>
      <c r="DB132" s="1" t="b">
        <v>0</v>
      </c>
      <c r="DC132" s="1" t="b">
        <v>1</v>
      </c>
    </row>
    <row r="133" ht="12.75" customHeight="1">
      <c r="A133" s="1" t="s">
        <v>374</v>
      </c>
      <c r="B133" s="1">
        <v>2013.0</v>
      </c>
      <c r="C133" s="1">
        <v>5.0</v>
      </c>
      <c r="D133" s="4">
        <v>6.362659067691E12</v>
      </c>
      <c r="E133" s="4">
        <v>2.431132289571E12</v>
      </c>
      <c r="F133" s="1">
        <v>5.187257895404E12</v>
      </c>
      <c r="G133" s="1">
        <v>7.73393970344E11</v>
      </c>
      <c r="H133" s="1">
        <v>4.2900163924E10</v>
      </c>
      <c r="I133" s="1">
        <v>7.3049380642E11</v>
      </c>
      <c r="J133" s="1">
        <v>1.152034657763E12</v>
      </c>
      <c r="K133" s="1">
        <v>1.162071665009E12</v>
      </c>
      <c r="L133" s="1">
        <v>-1.0037007246E10</v>
      </c>
      <c r="M133" s="1">
        <v>1.466240527947E12</v>
      </c>
      <c r="N133" s="1">
        <v>1.513173280955E12</v>
      </c>
      <c r="O133" s="1">
        <v>0.0</v>
      </c>
      <c r="P133" s="1">
        <v>0.0</v>
      </c>
      <c r="Q133" s="1">
        <v>0.0</v>
      </c>
      <c r="R133" s="1">
        <v>0.0</v>
      </c>
      <c r="S133" s="1">
        <v>-4.6932753008E10</v>
      </c>
      <c r="T133" s="1">
        <v>5.4311517E7</v>
      </c>
      <c r="U133" s="1">
        <v>5.4311517E7</v>
      </c>
      <c r="V133" s="1">
        <v>0.0</v>
      </c>
      <c r="W133" s="1">
        <v>1.057946784E9</v>
      </c>
      <c r="X133" s="1">
        <v>1.232E8</v>
      </c>
      <c r="Y133" s="1">
        <v>0.0</v>
      </c>
      <c r="Z133" s="1">
        <v>6.01043709E8</v>
      </c>
      <c r="AA133" s="1">
        <v>0.0</v>
      </c>
      <c r="AB133" s="1">
        <v>0.0</v>
      </c>
      <c r="AC133" s="1">
        <v>3.33703075E8</v>
      </c>
      <c r="AD133" s="1">
        <v>0.0</v>
      </c>
      <c r="AE133" s="1">
        <v>0.0</v>
      </c>
      <c r="AF133" s="1">
        <v>0.0</v>
      </c>
      <c r="AG133" s="1">
        <v>1.175401172287E12</v>
      </c>
      <c r="AH133" s="1">
        <v>3.2894174761E10</v>
      </c>
      <c r="AI133" s="1">
        <v>1.1779382009E10</v>
      </c>
      <c r="AJ133" s="1">
        <v>2.4737860826E10</v>
      </c>
      <c r="AK133" s="1">
        <v>-1.2958478817E10</v>
      </c>
      <c r="AL133" s="1">
        <v>0.0</v>
      </c>
      <c r="AM133" s="1">
        <v>0.0</v>
      </c>
      <c r="AN133" s="1">
        <v>0.0</v>
      </c>
      <c r="AO133" s="1">
        <v>2.1114792752E10</v>
      </c>
      <c r="AP133" s="1">
        <v>2.4415317809E10</v>
      </c>
      <c r="AQ133" s="1">
        <v>-3.300525057E9</v>
      </c>
      <c r="AR133" s="1">
        <v>0.0</v>
      </c>
      <c r="AS133" s="1">
        <v>1.6652235383E10</v>
      </c>
      <c r="AT133" s="1">
        <v>3.4055061893E10</v>
      </c>
      <c r="AU133" s="1">
        <v>-1.740282651E10</v>
      </c>
      <c r="AV133" s="1">
        <v>1.033157693626E12</v>
      </c>
      <c r="AW133" s="1">
        <v>0.0</v>
      </c>
      <c r="AX133" s="1">
        <v>3.31383330134E11</v>
      </c>
      <c r="AY133" s="1">
        <v>7.90821476063E11</v>
      </c>
      <c r="AZ133" s="1">
        <v>-8.9047112571E10</v>
      </c>
      <c r="BA133" s="1">
        <v>6.4693397419E10</v>
      </c>
      <c r="BB133" s="1">
        <v>6.022177067E9</v>
      </c>
      <c r="BC133" s="1">
        <v>2.74347474E8</v>
      </c>
      <c r="BD133" s="1">
        <v>0.0</v>
      </c>
      <c r="BE133" s="1">
        <v>5.8396872878E10</v>
      </c>
      <c r="BF133" s="1">
        <v>6.362659067691E12</v>
      </c>
      <c r="BG133" s="1">
        <v>3.899520947711E12</v>
      </c>
      <c r="BH133" s="1">
        <v>3.894871371172E12</v>
      </c>
      <c r="BI133" s="1">
        <v>0.0</v>
      </c>
      <c r="BJ133" s="1">
        <v>1.25949596455E12</v>
      </c>
      <c r="BK133" s="1">
        <v>2.06429422E8</v>
      </c>
      <c r="BL133" s="1">
        <v>1.2325352658E10</v>
      </c>
      <c r="BM133" s="1">
        <v>1.4255803845E10</v>
      </c>
      <c r="BN133" s="1">
        <v>1.2615830204E10</v>
      </c>
      <c r="BO133" s="1">
        <v>1.03334427148E11</v>
      </c>
      <c r="BP133" s="1">
        <v>8.868805103E9</v>
      </c>
      <c r="BQ133" s="1">
        <v>0.0</v>
      </c>
      <c r="BR133" s="1">
        <v>0.0</v>
      </c>
      <c r="BS133" s="1">
        <v>0.0</v>
      </c>
      <c r="BT133" s="1">
        <v>4.649576539E9</v>
      </c>
      <c r="BU133" s="1">
        <v>0.0</v>
      </c>
      <c r="BV133" s="1">
        <v>0.0</v>
      </c>
      <c r="BW133" s="1">
        <v>1.097389897E9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2.431132289571E12</v>
      </c>
      <c r="CF133" s="1">
        <v>1.00827658E12</v>
      </c>
      <c r="CG133" s="1">
        <v>7.68023850642E11</v>
      </c>
      <c r="CH133" s="1">
        <v>0.0</v>
      </c>
      <c r="CI133" s="1">
        <v>0.0</v>
      </c>
      <c r="CJ133" s="1">
        <v>0.0</v>
      </c>
      <c r="CK133" s="1">
        <v>3.0042903393E10</v>
      </c>
      <c r="CL133" s="1">
        <v>1.50476757713E11</v>
      </c>
      <c r="CM133" s="1">
        <v>7.5107258481E10</v>
      </c>
      <c r="CN133" s="1">
        <v>3.99204939342E11</v>
      </c>
      <c r="CO133" s="1">
        <v>0.0</v>
      </c>
      <c r="CP133" s="1">
        <v>0.0</v>
      </c>
      <c r="CQ133" s="1">
        <v>3.2005830409E10</v>
      </c>
      <c r="CR133" s="1">
        <v>6.362659067691E12</v>
      </c>
      <c r="CS133" s="73">
        <v>42590.654861111114</v>
      </c>
      <c r="CT133" s="73">
        <v>41275.0</v>
      </c>
      <c r="CU133" s="73">
        <v>41639.0</v>
      </c>
      <c r="CV133" s="1">
        <v>12.0</v>
      </c>
      <c r="CW133" s="1" t="s">
        <v>611</v>
      </c>
      <c r="CX133" s="1" t="s">
        <v>612</v>
      </c>
      <c r="CY133" s="1">
        <v>0.0</v>
      </c>
      <c r="CZ133" s="1">
        <v>0.0</v>
      </c>
      <c r="DA133" s="1">
        <v>3.0</v>
      </c>
      <c r="DB133" s="1" t="b">
        <v>0</v>
      </c>
      <c r="DC133" s="1" t="b">
        <v>1</v>
      </c>
    </row>
    <row r="134" ht="12.75" customHeight="1">
      <c r="A134" s="1" t="s">
        <v>374</v>
      </c>
      <c r="B134" s="1">
        <v>2012.0</v>
      </c>
      <c r="C134" s="1">
        <v>5.0</v>
      </c>
      <c r="D134" s="4">
        <v>4.212190090676E12</v>
      </c>
      <c r="E134" s="4">
        <v>2.319702717093E12</v>
      </c>
      <c r="F134" s="1">
        <v>3.154609032597E12</v>
      </c>
      <c r="G134" s="1">
        <v>7.71395912978E11</v>
      </c>
      <c r="H134" s="1">
        <v>2.434522456E10</v>
      </c>
      <c r="I134" s="1">
        <v>7.47050688418E11</v>
      </c>
      <c r="J134" s="1">
        <v>1.335989182165E12</v>
      </c>
      <c r="K134" s="1">
        <v>1.348908430836E12</v>
      </c>
      <c r="L134" s="1">
        <v>-1.2919248671E10</v>
      </c>
      <c r="M134" s="1">
        <v>1.040343666132E12</v>
      </c>
      <c r="N134" s="1">
        <v>1.059221348207E12</v>
      </c>
      <c r="O134" s="1">
        <v>0.0</v>
      </c>
      <c r="P134" s="1">
        <v>0.0</v>
      </c>
      <c r="Q134" s="1">
        <v>0.0</v>
      </c>
      <c r="R134" s="1">
        <v>5.09156016E8</v>
      </c>
      <c r="S134" s="1">
        <v>-1.9386838091E10</v>
      </c>
      <c r="T134" s="1">
        <v>6.295671E7</v>
      </c>
      <c r="U134" s="1">
        <v>6.295671E7</v>
      </c>
      <c r="V134" s="1">
        <v>0.0</v>
      </c>
      <c r="W134" s="1">
        <v>6.817314612E9</v>
      </c>
      <c r="X134" s="1">
        <v>6.5E9</v>
      </c>
      <c r="Y134" s="1">
        <v>0.0</v>
      </c>
      <c r="Z134" s="1">
        <v>0.0</v>
      </c>
      <c r="AA134" s="1">
        <v>0.0</v>
      </c>
      <c r="AB134" s="1">
        <v>0.0</v>
      </c>
      <c r="AC134" s="1">
        <v>3.17314612E8</v>
      </c>
      <c r="AD134" s="1">
        <v>0.0</v>
      </c>
      <c r="AE134" s="1">
        <v>0.0</v>
      </c>
      <c r="AF134" s="1">
        <v>0.0</v>
      </c>
      <c r="AG134" s="1">
        <v>1.057581058079E12</v>
      </c>
      <c r="AH134" s="1">
        <v>3.2870400311E10</v>
      </c>
      <c r="AI134" s="1">
        <v>3.2842590183E10</v>
      </c>
      <c r="AJ134" s="1">
        <v>6.1217178606E10</v>
      </c>
      <c r="AK134" s="1">
        <v>-2.8374588423E10</v>
      </c>
      <c r="AL134" s="1">
        <v>0.0</v>
      </c>
      <c r="AM134" s="1">
        <v>0.0</v>
      </c>
      <c r="AN134" s="1">
        <v>0.0</v>
      </c>
      <c r="AO134" s="1">
        <v>2.7810128E7</v>
      </c>
      <c r="AP134" s="1">
        <v>4.17152E7</v>
      </c>
      <c r="AQ134" s="1">
        <v>-1.3905072E7</v>
      </c>
      <c r="AR134" s="1">
        <v>0.0</v>
      </c>
      <c r="AS134" s="1">
        <v>0.0</v>
      </c>
      <c r="AT134" s="1">
        <v>0.0</v>
      </c>
      <c r="AU134" s="1">
        <v>0.0</v>
      </c>
      <c r="AV134" s="1">
        <v>9.90352072183E11</v>
      </c>
      <c r="AW134" s="1">
        <v>0.0</v>
      </c>
      <c r="AX134" s="1">
        <v>3.15553657604E11</v>
      </c>
      <c r="AY134" s="1">
        <v>7.66610985568E11</v>
      </c>
      <c r="AZ134" s="1">
        <v>-9.1812570989E10</v>
      </c>
      <c r="BA134" s="1">
        <v>1.3475483365E10</v>
      </c>
      <c r="BB134" s="1">
        <v>7.239147361E9</v>
      </c>
      <c r="BC134" s="1">
        <v>2.36336004E8</v>
      </c>
      <c r="BD134" s="1">
        <v>6.0E9</v>
      </c>
      <c r="BE134" s="1">
        <v>0.0</v>
      </c>
      <c r="BF134" s="1">
        <v>4.212190090676E12</v>
      </c>
      <c r="BG134" s="1">
        <v>1.858279561951E12</v>
      </c>
      <c r="BH134" s="1">
        <v>1.041446633209E12</v>
      </c>
      <c r="BI134" s="1">
        <v>0.0</v>
      </c>
      <c r="BJ134" s="1">
        <v>8.69134283758E11</v>
      </c>
      <c r="BK134" s="1">
        <v>6.59532743E8</v>
      </c>
      <c r="BL134" s="1">
        <v>1.2229464472E10</v>
      </c>
      <c r="BM134" s="1">
        <v>1.2535744167E10</v>
      </c>
      <c r="BN134" s="1">
        <v>0.0</v>
      </c>
      <c r="BO134" s="1">
        <v>1.40406063104E11</v>
      </c>
      <c r="BP134" s="1">
        <v>6.481544965E9</v>
      </c>
      <c r="BQ134" s="1">
        <v>0.0</v>
      </c>
      <c r="BR134" s="1">
        <v>0.0</v>
      </c>
      <c r="BS134" s="1">
        <v>0.0</v>
      </c>
      <c r="BT134" s="1">
        <v>1.5813404884E10</v>
      </c>
      <c r="BU134" s="1">
        <v>2.252230666E9</v>
      </c>
      <c r="BV134" s="1">
        <v>0.0</v>
      </c>
      <c r="BW134" s="1">
        <v>9.45344014E8</v>
      </c>
      <c r="BX134" s="1">
        <v>8.01019523858E11</v>
      </c>
      <c r="BY134" s="1">
        <v>2.84757322454E11</v>
      </c>
      <c r="BZ134" s="1">
        <v>0.0</v>
      </c>
      <c r="CA134" s="1">
        <v>3.99713561043E11</v>
      </c>
      <c r="CB134" s="1">
        <v>1.16548640361E11</v>
      </c>
      <c r="CC134" s="1">
        <v>0.0</v>
      </c>
      <c r="CD134" s="1">
        <v>0.0</v>
      </c>
      <c r="CE134" s="1">
        <v>2.319702717093E12</v>
      </c>
      <c r="CF134" s="1">
        <v>1.00827658E12</v>
      </c>
      <c r="CG134" s="1">
        <v>7.68023850642E11</v>
      </c>
      <c r="CH134" s="1">
        <v>0.0</v>
      </c>
      <c r="CI134" s="1">
        <v>0.0</v>
      </c>
      <c r="CJ134" s="1">
        <v>0.0</v>
      </c>
      <c r="CK134" s="1">
        <v>2.3923337154E10</v>
      </c>
      <c r="CL134" s="1">
        <v>1.1987892652E11</v>
      </c>
      <c r="CM134" s="1">
        <v>5.9808342885E10</v>
      </c>
      <c r="CN134" s="1">
        <v>3.39791679892E11</v>
      </c>
      <c r="CO134" s="1">
        <v>0.0</v>
      </c>
      <c r="CP134" s="1">
        <v>0.0</v>
      </c>
      <c r="CQ134" s="1">
        <v>3.4207811632E10</v>
      </c>
      <c r="CR134" s="1">
        <v>4.212190090676E12</v>
      </c>
      <c r="CS134" s="73">
        <v>41353.55694444444</v>
      </c>
      <c r="CT134" s="73">
        <v>40909.0</v>
      </c>
      <c r="CU134" s="73">
        <v>41274.0</v>
      </c>
      <c r="CV134" s="1">
        <v>12.0</v>
      </c>
      <c r="CW134" s="1" t="s">
        <v>380</v>
      </c>
      <c r="CY134" s="1">
        <v>0.0</v>
      </c>
      <c r="CZ134" s="1">
        <v>0.0</v>
      </c>
      <c r="DA134" s="1">
        <v>2.0</v>
      </c>
      <c r="DB134" s="1" t="b">
        <v>0</v>
      </c>
      <c r="DC134" s="1" t="b">
        <v>1</v>
      </c>
    </row>
    <row r="135" ht="12.75" customHeight="1">
      <c r="A135" s="1" t="s">
        <v>374</v>
      </c>
      <c r="B135" s="1">
        <v>2011.0</v>
      </c>
      <c r="C135" s="1">
        <v>5.0</v>
      </c>
      <c r="D135" s="4">
        <v>4.075985685647E12</v>
      </c>
      <c r="E135" s="4">
        <v>2.252785242919E12</v>
      </c>
      <c r="F135" s="1">
        <v>2.953556581083E12</v>
      </c>
      <c r="G135" s="1">
        <v>1.4771846617E12</v>
      </c>
      <c r="H135" s="1">
        <v>1.0395621298E10</v>
      </c>
      <c r="I135" s="1">
        <v>1.466789040402E12</v>
      </c>
      <c r="J135" s="1">
        <v>4.41730446507E11</v>
      </c>
      <c r="K135" s="1">
        <v>4.65770701918E11</v>
      </c>
      <c r="L135" s="1">
        <v>-2.4040255411E10</v>
      </c>
      <c r="M135" s="1">
        <v>1.034304053791E12</v>
      </c>
      <c r="N135" s="1">
        <v>1.049439547612E12</v>
      </c>
      <c r="O135" s="1">
        <v>0.0</v>
      </c>
      <c r="P135" s="1">
        <v>0.0</v>
      </c>
      <c r="Q135" s="1">
        <v>0.0</v>
      </c>
      <c r="R135" s="1">
        <v>4.31088134E8</v>
      </c>
      <c r="S135" s="1">
        <v>-1.5566581955E10</v>
      </c>
      <c r="T135" s="1">
        <v>6.9217203E7</v>
      </c>
      <c r="U135" s="1">
        <v>6.9217203E7</v>
      </c>
      <c r="V135" s="1">
        <v>0.0</v>
      </c>
      <c r="W135" s="1">
        <v>2.68201882E8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2.68201882E8</v>
      </c>
      <c r="AD135" s="1">
        <v>0.0</v>
      </c>
      <c r="AE135" s="1">
        <v>0.0</v>
      </c>
      <c r="AF135" s="1">
        <v>0.0</v>
      </c>
      <c r="AG135" s="1">
        <v>1.122429104564E12</v>
      </c>
      <c r="AH135" s="1">
        <v>2.9310144445E10</v>
      </c>
      <c r="AI135" s="1">
        <v>2.9271905513E10</v>
      </c>
      <c r="AJ135" s="1">
        <v>5.4181487588E10</v>
      </c>
      <c r="AK135" s="1">
        <v>-2.4909582075E10</v>
      </c>
      <c r="AL135" s="1">
        <v>0.0</v>
      </c>
      <c r="AM135" s="1">
        <v>0.0</v>
      </c>
      <c r="AN135" s="1">
        <v>0.0</v>
      </c>
      <c r="AO135" s="1">
        <v>3.8238932E7</v>
      </c>
      <c r="AP135" s="1">
        <v>4.17152E7</v>
      </c>
      <c r="AQ135" s="1">
        <v>-3476268.0</v>
      </c>
      <c r="AR135" s="1">
        <v>0.0</v>
      </c>
      <c r="AS135" s="1">
        <v>0.0</v>
      </c>
      <c r="AT135" s="1">
        <v>0.0</v>
      </c>
      <c r="AU135" s="1">
        <v>0.0</v>
      </c>
      <c r="AV135" s="1">
        <v>1.06083454669E12</v>
      </c>
      <c r="AW135" s="1">
        <v>0.0</v>
      </c>
      <c r="AX135" s="1">
        <v>2.51554078304E11</v>
      </c>
      <c r="AY135" s="1">
        <v>8.16253899952E11</v>
      </c>
      <c r="AZ135" s="1">
        <v>-6.973431566E9</v>
      </c>
      <c r="BA135" s="1">
        <v>1.6225142464E10</v>
      </c>
      <c r="BB135" s="1">
        <v>1.0225142464E10</v>
      </c>
      <c r="BC135" s="1">
        <v>0.0</v>
      </c>
      <c r="BD135" s="1">
        <v>6.0E9</v>
      </c>
      <c r="BE135" s="1">
        <v>0.0</v>
      </c>
      <c r="BF135" s="1">
        <v>4.075985685647E12</v>
      </c>
      <c r="BG135" s="1">
        <v>1.788570294459E12</v>
      </c>
      <c r="BH135" s="1">
        <v>1.081061212735E12</v>
      </c>
      <c r="BI135" s="1">
        <v>0.0</v>
      </c>
      <c r="BJ135" s="1">
        <v>9.04348100875E11</v>
      </c>
      <c r="BK135" s="1">
        <v>4.490085157E9</v>
      </c>
      <c r="BL135" s="1">
        <v>1.8227650886E10</v>
      </c>
      <c r="BM135" s="1">
        <v>7.704872128E9</v>
      </c>
      <c r="BN135" s="1">
        <v>0.0</v>
      </c>
      <c r="BO135" s="1">
        <v>4.161652784E10</v>
      </c>
      <c r="BP135" s="1">
        <v>5.565363969E9</v>
      </c>
      <c r="BQ135" s="1">
        <v>0.0</v>
      </c>
      <c r="BR135" s="1">
        <v>0.0</v>
      </c>
      <c r="BS135" s="1">
        <v>0.0</v>
      </c>
      <c r="BT135" s="1">
        <v>1.6729294973E10</v>
      </c>
      <c r="BU135" s="1">
        <v>2.747351784E9</v>
      </c>
      <c r="BV135" s="1">
        <v>1.92273604E8</v>
      </c>
      <c r="BW135" s="1">
        <v>1.069422211E9</v>
      </c>
      <c r="BX135" s="1">
        <v>6.90779786751E11</v>
      </c>
      <c r="BY135" s="1">
        <v>2.22837562427E11</v>
      </c>
      <c r="BZ135" s="1">
        <v>0.0</v>
      </c>
      <c r="CA135" s="1">
        <v>3.44628112228E11</v>
      </c>
      <c r="CB135" s="1">
        <v>1.23314112096E11</v>
      </c>
      <c r="CC135" s="1">
        <v>0.0</v>
      </c>
      <c r="CD135" s="1">
        <v>0.0</v>
      </c>
      <c r="CE135" s="1">
        <v>2.252785242919E12</v>
      </c>
      <c r="CF135" s="1">
        <v>1.00827658E12</v>
      </c>
      <c r="CG135" s="1">
        <v>7.68023850642E11</v>
      </c>
      <c r="CH135" s="1">
        <v>0.0</v>
      </c>
      <c r="CI135" s="1">
        <v>0.0</v>
      </c>
      <c r="CJ135" s="1">
        <v>3.2370699318E10</v>
      </c>
      <c r="CK135" s="1">
        <v>1.9232357227E10</v>
      </c>
      <c r="CL135" s="1">
        <v>9.6424026884E10</v>
      </c>
      <c r="CM135" s="1">
        <v>4.8080893067E10</v>
      </c>
      <c r="CN135" s="1">
        <v>2.80376835781E11</v>
      </c>
      <c r="CO135" s="1">
        <v>0.0</v>
      </c>
      <c r="CP135" s="1">
        <v>0.0</v>
      </c>
      <c r="CQ135" s="1">
        <v>3.4630148269E10</v>
      </c>
      <c r="CR135" s="1">
        <v>4.075985685647E12</v>
      </c>
      <c r="CS135" s="73">
        <v>40997.459027777775</v>
      </c>
      <c r="CT135" s="73">
        <v>40544.0</v>
      </c>
      <c r="CU135" s="73">
        <v>40908.0</v>
      </c>
      <c r="CV135" s="1">
        <v>12.0</v>
      </c>
      <c r="CW135" s="1" t="s">
        <v>381</v>
      </c>
      <c r="CY135" s="1">
        <v>0.0</v>
      </c>
      <c r="CZ135" s="1">
        <v>0.0</v>
      </c>
      <c r="DA135" s="1">
        <v>3.0</v>
      </c>
      <c r="DB135" s="1" t="b">
        <v>0</v>
      </c>
      <c r="DC135" s="1" t="b">
        <v>1</v>
      </c>
    </row>
    <row r="136" ht="12.75" customHeight="1">
      <c r="A136" s="1" t="s">
        <v>374</v>
      </c>
      <c r="B136" s="1">
        <v>2010.0</v>
      </c>
      <c r="C136" s="1">
        <v>5.0</v>
      </c>
      <c r="D136" s="4">
        <v>3.6677632299E12</v>
      </c>
      <c r="E136" s="4">
        <v>2.119540913281E12</v>
      </c>
      <c r="F136" s="1">
        <v>2.512498116003E12</v>
      </c>
      <c r="G136" s="1">
        <v>8.36432234938E11</v>
      </c>
      <c r="H136" s="1">
        <v>8.36432234938E11</v>
      </c>
      <c r="I136" s="1">
        <v>0.0</v>
      </c>
      <c r="J136" s="1">
        <v>7.91181715317E11</v>
      </c>
      <c r="K136" s="1">
        <v>8.05257245082E11</v>
      </c>
      <c r="L136" s="1">
        <v>-1.4075529765E10</v>
      </c>
      <c r="M136" s="1">
        <v>8.8462113026E11</v>
      </c>
      <c r="N136" s="1">
        <v>8.92587467722E11</v>
      </c>
      <c r="O136" s="1">
        <v>0.0</v>
      </c>
      <c r="P136" s="1">
        <v>0.0</v>
      </c>
      <c r="Q136" s="1">
        <v>0.0</v>
      </c>
      <c r="R136" s="1">
        <v>1.24355754E8</v>
      </c>
      <c r="S136" s="1">
        <v>-8.090693216E9</v>
      </c>
      <c r="T136" s="1">
        <v>3.2539955E7</v>
      </c>
      <c r="U136" s="1">
        <v>3.2539955E7</v>
      </c>
      <c r="V136" s="1">
        <v>0.0</v>
      </c>
      <c r="W136" s="1">
        <v>2.30495533E8</v>
      </c>
      <c r="X136" s="1">
        <v>7.2182442E7</v>
      </c>
      <c r="Y136" s="1">
        <v>0.0</v>
      </c>
      <c r="Z136" s="1">
        <v>0.0</v>
      </c>
      <c r="AA136" s="1">
        <v>0.0</v>
      </c>
      <c r="AB136" s="1">
        <v>0.0</v>
      </c>
      <c r="AC136" s="1">
        <v>1.58313091E8</v>
      </c>
      <c r="AD136" s="1">
        <v>0.0</v>
      </c>
      <c r="AE136" s="1">
        <v>0.0</v>
      </c>
      <c r="AF136" s="1">
        <v>0.0</v>
      </c>
      <c r="AG136" s="1">
        <v>1.155265113897E12</v>
      </c>
      <c r="AH136" s="1">
        <v>3.6616088293E10</v>
      </c>
      <c r="AI136" s="1">
        <v>3.1728332446E10</v>
      </c>
      <c r="AJ136" s="1">
        <v>5.450674008E10</v>
      </c>
      <c r="AK136" s="1">
        <v>-2.2778407634E10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4.887755847E9</v>
      </c>
      <c r="AS136" s="1">
        <v>0.0</v>
      </c>
      <c r="AT136" s="1">
        <v>0.0</v>
      </c>
      <c r="AU136" s="1">
        <v>0.0</v>
      </c>
      <c r="AV136" s="1">
        <v>1.099512591295E12</v>
      </c>
      <c r="AW136" s="1">
        <v>0.0</v>
      </c>
      <c r="AX136" s="1">
        <v>1.86535219163E11</v>
      </c>
      <c r="AY136" s="1">
        <v>9.13646477406E11</v>
      </c>
      <c r="AZ136" s="1">
        <v>-6.69105274E8</v>
      </c>
      <c r="BA136" s="1">
        <v>1.9136434309E10</v>
      </c>
      <c r="BB136" s="1">
        <v>1.3074730309E10</v>
      </c>
      <c r="BC136" s="1">
        <v>0.0</v>
      </c>
      <c r="BD136" s="1">
        <v>6.0E9</v>
      </c>
      <c r="BE136" s="1">
        <v>6.1704E7</v>
      </c>
      <c r="BF136" s="1">
        <v>3.6677632299E12</v>
      </c>
      <c r="BG136" s="1">
        <v>1.512953139541E12</v>
      </c>
      <c r="BH136" s="1">
        <v>9.2016974239E11</v>
      </c>
      <c r="BI136" s="1">
        <v>0.0</v>
      </c>
      <c r="BJ136" s="1">
        <v>8.26636936945E11</v>
      </c>
      <c r="BK136" s="1">
        <v>4.077065931E9</v>
      </c>
      <c r="BL136" s="1">
        <v>3.6118970695E10</v>
      </c>
      <c r="BM136" s="1">
        <v>6.896121315E9</v>
      </c>
      <c r="BN136" s="1">
        <v>0.0</v>
      </c>
      <c r="BO136" s="1">
        <v>4.1252419745E10</v>
      </c>
      <c r="BP136" s="1">
        <v>5.188227759E9</v>
      </c>
      <c r="BQ136" s="1">
        <v>0.0</v>
      </c>
      <c r="BR136" s="1">
        <v>0.0</v>
      </c>
      <c r="BS136" s="1">
        <v>0.0</v>
      </c>
      <c r="BT136" s="1">
        <v>1.9723669506E10</v>
      </c>
      <c r="BU136" s="1">
        <v>2.544388951E9</v>
      </c>
      <c r="BV136" s="1">
        <v>2.67113077E8</v>
      </c>
      <c r="BW136" s="1">
        <v>1.268319307E9</v>
      </c>
      <c r="BX136" s="1">
        <v>5.73059727645E11</v>
      </c>
      <c r="BY136" s="1">
        <v>1.9158323239E11</v>
      </c>
      <c r="BZ136" s="1">
        <v>0.0</v>
      </c>
      <c r="CA136" s="1">
        <v>2.72753481232E11</v>
      </c>
      <c r="CB136" s="1">
        <v>1.08723014023E11</v>
      </c>
      <c r="CC136" s="1">
        <v>0.0</v>
      </c>
      <c r="CD136" s="1">
        <v>0.0</v>
      </c>
      <c r="CE136" s="1">
        <v>2.119540913281E12</v>
      </c>
      <c r="CF136" s="1">
        <v>6.721844E11</v>
      </c>
      <c r="CG136" s="1">
        <v>1.104116030642E12</v>
      </c>
      <c r="CH136" s="1">
        <v>0.0</v>
      </c>
      <c r="CI136" s="1">
        <v>0.0</v>
      </c>
      <c r="CJ136" s="1">
        <v>2.0354044018E10</v>
      </c>
      <c r="CK136" s="1">
        <v>1.4618670958E10</v>
      </c>
      <c r="CL136" s="1">
        <v>7.3359966219E10</v>
      </c>
      <c r="CM136" s="1">
        <v>3.6546677394E10</v>
      </c>
      <c r="CN136" s="1">
        <v>1.9836112405E11</v>
      </c>
      <c r="CO136" s="1">
        <v>0.0</v>
      </c>
      <c r="CP136" s="1">
        <v>0.0</v>
      </c>
      <c r="CQ136" s="1">
        <v>3.5269177077E10</v>
      </c>
      <c r="CR136" s="1">
        <v>3.667763229899E12</v>
      </c>
      <c r="CS136" s="73">
        <v>40640.44652777778</v>
      </c>
      <c r="CT136" s="73">
        <v>40179.0</v>
      </c>
      <c r="CU136" s="73">
        <v>40543.0</v>
      </c>
      <c r="CV136" s="1">
        <v>12.0</v>
      </c>
      <c r="CW136" s="1" t="s">
        <v>613</v>
      </c>
      <c r="CY136" s="1">
        <v>0.0</v>
      </c>
      <c r="CZ136" s="1">
        <v>0.0</v>
      </c>
      <c r="DA136" s="1">
        <v>3.0</v>
      </c>
      <c r="DB136" s="1" t="b">
        <v>0</v>
      </c>
      <c r="DC136" s="1" t="b">
        <v>1</v>
      </c>
    </row>
    <row r="137" ht="12.75" customHeight="1">
      <c r="A137" s="1" t="s">
        <v>374</v>
      </c>
      <c r="B137" s="1">
        <v>2009.0</v>
      </c>
      <c r="C137" s="1">
        <v>5.0</v>
      </c>
      <c r="D137" s="4">
        <v>3.059504961572E12</v>
      </c>
      <c r="E137" s="4">
        <v>1.996976871387E12</v>
      </c>
      <c r="F137" s="1">
        <v>2.160410615153E12</v>
      </c>
      <c r="G137" s="1">
        <v>5.57524876302E11</v>
      </c>
      <c r="H137" s="1">
        <v>4.2888247535E10</v>
      </c>
      <c r="I137" s="1">
        <v>5.14636628767E11</v>
      </c>
      <c r="J137" s="1">
        <v>9.80957425749E11</v>
      </c>
      <c r="K137" s="1">
        <v>9.89129947749E11</v>
      </c>
      <c r="L137" s="1">
        <v>-8.172522E9</v>
      </c>
      <c r="M137" s="1">
        <v>6.21504128192E11</v>
      </c>
      <c r="N137" s="1">
        <v>6.24691830518E11</v>
      </c>
      <c r="O137" s="1">
        <v>0.0</v>
      </c>
      <c r="P137" s="1">
        <v>0.0</v>
      </c>
      <c r="Q137" s="1">
        <v>0.0</v>
      </c>
      <c r="R137" s="1">
        <v>3.825E7</v>
      </c>
      <c r="S137" s="1">
        <v>-3.225952326E9</v>
      </c>
      <c r="T137" s="1">
        <v>4.2544234E7</v>
      </c>
      <c r="U137" s="1">
        <v>4.2544234E7</v>
      </c>
      <c r="V137" s="1">
        <v>0.0</v>
      </c>
      <c r="W137" s="1">
        <v>3.81640676E8</v>
      </c>
      <c r="X137" s="1">
        <v>1.6819558E8</v>
      </c>
      <c r="Y137" s="1">
        <v>0.0</v>
      </c>
      <c r="Z137" s="1">
        <v>1.02042577E8</v>
      </c>
      <c r="AA137" s="1">
        <v>0.0</v>
      </c>
      <c r="AB137" s="1">
        <v>0.0</v>
      </c>
      <c r="AC137" s="1">
        <v>1.11402519E8</v>
      </c>
      <c r="AD137" s="1">
        <v>0.0</v>
      </c>
      <c r="AE137" s="1">
        <v>0.0</v>
      </c>
      <c r="AF137" s="1">
        <v>0.0</v>
      </c>
      <c r="AG137" s="1">
        <v>8.99094346419E11</v>
      </c>
      <c r="AH137" s="1">
        <v>3.4287821466E10</v>
      </c>
      <c r="AI137" s="1">
        <v>3.4232775588E10</v>
      </c>
      <c r="AJ137" s="1">
        <v>5.4253171354E10</v>
      </c>
      <c r="AK137" s="1">
        <v>-2.0020395766E10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5.5045878E7</v>
      </c>
      <c r="AS137" s="1">
        <v>0.0</v>
      </c>
      <c r="AT137" s="1">
        <v>0.0</v>
      </c>
      <c r="AU137" s="1">
        <v>0.0</v>
      </c>
      <c r="AV137" s="1">
        <v>8.4416630298E11</v>
      </c>
      <c r="AW137" s="1">
        <v>0.0</v>
      </c>
      <c r="AX137" s="1">
        <v>3.72983409999E11</v>
      </c>
      <c r="AY137" s="1">
        <v>4.71182892981E11</v>
      </c>
      <c r="AZ137" s="1">
        <v>0.0</v>
      </c>
      <c r="BA137" s="1">
        <v>2.0640221973E10</v>
      </c>
      <c r="BB137" s="1">
        <v>0.0</v>
      </c>
      <c r="BC137" s="1">
        <v>0.0</v>
      </c>
      <c r="BD137" s="1">
        <v>6.0E9</v>
      </c>
      <c r="BE137" s="1">
        <v>1.4640221973E10</v>
      </c>
      <c r="BF137" s="1">
        <v>3.059504961572E12</v>
      </c>
      <c r="BG137" s="1">
        <v>1.062504809459E12</v>
      </c>
      <c r="BH137" s="1">
        <v>5.9074033349E11</v>
      </c>
      <c r="BI137" s="1">
        <v>0.0</v>
      </c>
      <c r="BJ137" s="1">
        <v>5.46400669767E11</v>
      </c>
      <c r="BK137" s="1">
        <v>1.040668439E9</v>
      </c>
      <c r="BL137" s="1">
        <v>3.8547563947E10</v>
      </c>
      <c r="BM137" s="1">
        <v>3.182666713E9</v>
      </c>
      <c r="BN137" s="1">
        <v>0.0</v>
      </c>
      <c r="BO137" s="1">
        <v>1.568764624E9</v>
      </c>
      <c r="BP137" s="1">
        <v>0.0</v>
      </c>
      <c r="BQ137" s="1">
        <v>0.0</v>
      </c>
      <c r="BR137" s="1">
        <v>0.0</v>
      </c>
      <c r="BS137" s="1">
        <v>0.0</v>
      </c>
      <c r="BT137" s="1">
        <v>1.4936438752E10</v>
      </c>
      <c r="BU137" s="1">
        <v>2.173952085E9</v>
      </c>
      <c r="BV137" s="1">
        <v>2.43286229E8</v>
      </c>
      <c r="BW137" s="1">
        <v>0.0</v>
      </c>
      <c r="BX137" s="1">
        <v>4.56828037217E11</v>
      </c>
      <c r="BY137" s="1">
        <v>1.53472672653E11</v>
      </c>
      <c r="BZ137" s="1">
        <v>0.0</v>
      </c>
      <c r="CA137" s="1">
        <v>2.0705676369E11</v>
      </c>
      <c r="CB137" s="1">
        <v>9.6298600874E10</v>
      </c>
      <c r="CC137" s="1">
        <v>0.0</v>
      </c>
      <c r="CD137" s="1">
        <v>0.0</v>
      </c>
      <c r="CE137" s="1">
        <v>1.996976871387E12</v>
      </c>
      <c r="CF137" s="1">
        <v>6.836049E11</v>
      </c>
      <c r="CG137" s="1">
        <v>1.104116030642E12</v>
      </c>
      <c r="CH137" s="1">
        <v>0.0</v>
      </c>
      <c r="CI137" s="1">
        <v>0.0</v>
      </c>
      <c r="CJ137" s="1">
        <v>8.009310605E9</v>
      </c>
      <c r="CK137" s="1">
        <v>1.0458867357E10</v>
      </c>
      <c r="CL137" s="1">
        <v>5.2294336782E10</v>
      </c>
      <c r="CM137" s="1">
        <v>2.6147168392E10</v>
      </c>
      <c r="CN137" s="1">
        <v>1.12346257609E11</v>
      </c>
      <c r="CO137" s="1">
        <v>0.0</v>
      </c>
      <c r="CP137" s="1">
        <v>0.0</v>
      </c>
      <c r="CQ137" s="1">
        <v>2.3280726E7</v>
      </c>
      <c r="CR137" s="1">
        <v>3.059504961572E12</v>
      </c>
      <c r="CS137" s="73">
        <v>40520.67222222222</v>
      </c>
      <c r="CT137" s="73">
        <v>39814.0</v>
      </c>
      <c r="CU137" s="73">
        <v>40178.0</v>
      </c>
      <c r="CV137" s="1">
        <v>12.0</v>
      </c>
      <c r="CW137" s="1" t="s">
        <v>383</v>
      </c>
      <c r="CY137" s="1">
        <v>0.0</v>
      </c>
      <c r="DA137" s="1">
        <v>1.0</v>
      </c>
      <c r="DB137" s="1" t="b">
        <v>0</v>
      </c>
      <c r="DC137" s="1" t="b">
        <v>1</v>
      </c>
    </row>
    <row r="138" ht="12.75" customHeight="1">
      <c r="A138" s="1" t="s">
        <v>374</v>
      </c>
      <c r="B138" s="1">
        <v>2008.0</v>
      </c>
      <c r="C138" s="1">
        <v>5.0</v>
      </c>
      <c r="D138" s="4">
        <v>2.723895414308E12</v>
      </c>
      <c r="E138" s="4">
        <v>1.90730677023E12</v>
      </c>
      <c r="F138" s="1">
        <v>1.895644003711E12</v>
      </c>
      <c r="G138" s="1">
        <v>4.26025983308E11</v>
      </c>
      <c r="H138" s="1">
        <v>5.6585983308E10</v>
      </c>
      <c r="I138" s="1">
        <v>3.6944E11</v>
      </c>
      <c r="J138" s="1">
        <v>9.3381243965E11</v>
      </c>
      <c r="K138" s="1">
        <v>9.521971238E11</v>
      </c>
      <c r="L138" s="1">
        <v>-1.838468415E10</v>
      </c>
      <c r="M138" s="1">
        <v>5.3558870471E11</v>
      </c>
      <c r="N138" s="1">
        <v>5.38357243735E11</v>
      </c>
      <c r="O138" s="1">
        <v>0.0</v>
      </c>
      <c r="P138" s="1">
        <v>0.0</v>
      </c>
      <c r="Q138" s="1">
        <v>0.0</v>
      </c>
      <c r="R138" s="1">
        <v>0.0</v>
      </c>
      <c r="S138" s="1">
        <v>-2.768539025E9</v>
      </c>
      <c r="T138" s="1">
        <v>3.0652371E7</v>
      </c>
      <c r="U138" s="1">
        <v>3.0652371E7</v>
      </c>
      <c r="V138" s="1">
        <v>0.0</v>
      </c>
      <c r="W138" s="1">
        <v>1.86223672E8</v>
      </c>
      <c r="X138" s="1">
        <v>0.0</v>
      </c>
      <c r="Y138" s="1">
        <v>0.0</v>
      </c>
      <c r="Z138" s="1">
        <v>6.6232843E7</v>
      </c>
      <c r="AA138" s="1">
        <v>0.0</v>
      </c>
      <c r="AB138" s="1">
        <v>0.0</v>
      </c>
      <c r="AC138" s="1">
        <v>1.19990829E8</v>
      </c>
      <c r="AD138" s="1">
        <v>0.0</v>
      </c>
      <c r="AE138" s="1">
        <v>0.0</v>
      </c>
      <c r="AF138" s="1">
        <v>0.0</v>
      </c>
      <c r="AG138" s="1">
        <v>8.28251410597E11</v>
      </c>
      <c r="AH138" s="1">
        <v>5.0938809742E10</v>
      </c>
      <c r="AI138" s="1">
        <v>3.5267527093E10</v>
      </c>
      <c r="AJ138" s="1">
        <v>5.276376913E10</v>
      </c>
      <c r="AK138" s="1">
        <v>-1.7496242037E10</v>
      </c>
      <c r="AL138" s="1">
        <v>0.0</v>
      </c>
      <c r="AM138" s="1">
        <v>0.0</v>
      </c>
      <c r="AN138" s="1">
        <v>0.0</v>
      </c>
      <c r="AO138" s="1">
        <v>1.5616236771E10</v>
      </c>
      <c r="AP138" s="1">
        <v>1.9520295963E10</v>
      </c>
      <c r="AQ138" s="1">
        <v>-3.904059192E9</v>
      </c>
      <c r="AR138" s="1">
        <v>5.5045878E7</v>
      </c>
      <c r="AS138" s="1">
        <v>0.0</v>
      </c>
      <c r="AT138" s="1">
        <v>0.0</v>
      </c>
      <c r="AU138" s="1">
        <v>0.0</v>
      </c>
      <c r="AV138" s="1">
        <v>7.75047490812E11</v>
      </c>
      <c r="AW138" s="1">
        <v>0.0</v>
      </c>
      <c r="AX138" s="1">
        <v>3.842E10</v>
      </c>
      <c r="AY138" s="1">
        <v>7.36627490812E11</v>
      </c>
      <c r="AZ138" s="1">
        <v>0.0</v>
      </c>
      <c r="BA138" s="1">
        <v>2.265110043E9</v>
      </c>
      <c r="BB138" s="1">
        <v>0.0</v>
      </c>
      <c r="BC138" s="1">
        <v>0.0</v>
      </c>
      <c r="BD138" s="1">
        <v>2.265110043E9</v>
      </c>
      <c r="BE138" s="1">
        <v>0.0</v>
      </c>
      <c r="BF138" s="1">
        <v>2.723895414308E12</v>
      </c>
      <c r="BG138" s="1">
        <v>8.13124671759E11</v>
      </c>
      <c r="BH138" s="1">
        <v>4.08211035014E11</v>
      </c>
      <c r="BI138" s="1">
        <v>0.0</v>
      </c>
      <c r="BJ138" s="1">
        <v>3.92160201415E11</v>
      </c>
      <c r="BK138" s="1">
        <v>1.291963659E9</v>
      </c>
      <c r="BL138" s="1">
        <v>8.556933289E9</v>
      </c>
      <c r="BM138" s="1">
        <v>5.043572053E9</v>
      </c>
      <c r="BN138" s="1">
        <v>0.0</v>
      </c>
      <c r="BO138" s="1">
        <v>1.158364598E9</v>
      </c>
      <c r="BP138" s="1">
        <v>0.0</v>
      </c>
      <c r="BQ138" s="1">
        <v>0.0</v>
      </c>
      <c r="BR138" s="1">
        <v>0.0</v>
      </c>
      <c r="BS138" s="1">
        <v>0.0</v>
      </c>
      <c r="BT138" s="1">
        <v>2.693969406E9</v>
      </c>
      <c r="BU138" s="1">
        <v>1.720074536E9</v>
      </c>
      <c r="BV138" s="1">
        <v>1.88917407E8</v>
      </c>
      <c r="BW138" s="1">
        <v>7.84977463E8</v>
      </c>
      <c r="BX138" s="1">
        <v>4.02219667339E11</v>
      </c>
      <c r="BY138" s="1">
        <v>1.37223918213E11</v>
      </c>
      <c r="BZ138" s="1">
        <v>0.0</v>
      </c>
      <c r="CA138" s="1">
        <v>1.78837698951E11</v>
      </c>
      <c r="CB138" s="1">
        <v>8.6158050175E10</v>
      </c>
      <c r="CC138" s="1">
        <v>0.0</v>
      </c>
      <c r="CD138" s="1">
        <v>0.0</v>
      </c>
      <c r="CE138" s="1">
        <v>1.910770742549E12</v>
      </c>
      <c r="CF138" s="1">
        <v>6.721844E11</v>
      </c>
      <c r="CG138" s="1">
        <v>1.104116030642E12</v>
      </c>
      <c r="CH138" s="1">
        <v>0.0</v>
      </c>
      <c r="CI138" s="1">
        <v>0.0</v>
      </c>
      <c r="CJ138" s="1">
        <v>0.0</v>
      </c>
      <c r="CK138" s="1">
        <v>6.562880582E9</v>
      </c>
      <c r="CL138" s="1">
        <v>3.2814402909E10</v>
      </c>
      <c r="CM138" s="1">
        <v>1.6407201455E10</v>
      </c>
      <c r="CN138" s="1">
        <v>7.5221854642E10</v>
      </c>
      <c r="CO138" s="1">
        <v>3.463972319E9</v>
      </c>
      <c r="CP138" s="1">
        <v>3.463972319E9</v>
      </c>
      <c r="CQ138" s="1">
        <v>0.0</v>
      </c>
      <c r="CR138" s="1">
        <v>2.723895414308E12</v>
      </c>
      <c r="CS138" s="73">
        <v>40520.675</v>
      </c>
      <c r="CT138" s="73">
        <v>39448.0</v>
      </c>
      <c r="CU138" s="73">
        <v>39813.0</v>
      </c>
      <c r="CV138" s="1">
        <v>12.0</v>
      </c>
      <c r="CW138" s="1" t="s">
        <v>383</v>
      </c>
      <c r="CY138" s="1">
        <v>0.0</v>
      </c>
      <c r="DA138" s="1">
        <v>1.0</v>
      </c>
      <c r="DB138" s="1" t="b">
        <v>0</v>
      </c>
      <c r="DC138" s="1" t="b">
        <v>1</v>
      </c>
    </row>
    <row r="139" ht="12.75" customHeight="1">
      <c r="A139" s="1" t="s">
        <v>374</v>
      </c>
      <c r="B139" s="1">
        <v>2007.0</v>
      </c>
      <c r="C139" s="1">
        <v>5.0</v>
      </c>
      <c r="D139" s="4">
        <v>1.215274673641E12</v>
      </c>
      <c r="E139" s="4">
        <v>6.11739257971E11</v>
      </c>
      <c r="F139" s="1">
        <v>5.88564079157E11</v>
      </c>
      <c r="G139" s="1">
        <v>9.927577897E10</v>
      </c>
      <c r="H139" s="1">
        <v>3.904777897E10</v>
      </c>
      <c r="I139" s="1">
        <v>6.0228E10</v>
      </c>
      <c r="J139" s="1">
        <v>2.211425998E11</v>
      </c>
      <c r="K139" s="1">
        <v>2.2126227535E11</v>
      </c>
      <c r="L139" s="1">
        <v>-1.1967555E8</v>
      </c>
      <c r="M139" s="1">
        <v>2.63556815286E11</v>
      </c>
      <c r="N139" s="1">
        <v>2.63962896982E11</v>
      </c>
      <c r="O139" s="1">
        <v>0.0</v>
      </c>
      <c r="P139" s="1">
        <v>0.0</v>
      </c>
      <c r="Q139" s="1">
        <v>0.0</v>
      </c>
      <c r="R139" s="1">
        <v>0.0</v>
      </c>
      <c r="S139" s="1">
        <v>-4.06081696E8</v>
      </c>
      <c r="T139" s="1">
        <v>3.3666772E7</v>
      </c>
      <c r="U139" s="1">
        <v>3.3666772E7</v>
      </c>
      <c r="V139" s="1">
        <v>0.0</v>
      </c>
      <c r="W139" s="1">
        <v>4.555218329E9</v>
      </c>
      <c r="X139" s="1">
        <v>4.417232202E9</v>
      </c>
      <c r="Y139" s="1">
        <v>0.0</v>
      </c>
      <c r="Z139" s="1">
        <v>5.0972971E7</v>
      </c>
      <c r="AA139" s="1">
        <v>0.0</v>
      </c>
      <c r="AB139" s="1">
        <v>0.0</v>
      </c>
      <c r="AC139" s="1">
        <v>8.7013156E7</v>
      </c>
      <c r="AD139" s="1">
        <v>0.0</v>
      </c>
      <c r="AE139" s="1">
        <v>0.0</v>
      </c>
      <c r="AF139" s="1">
        <v>0.0</v>
      </c>
      <c r="AG139" s="1">
        <v>6.26710594484E11</v>
      </c>
      <c r="AH139" s="1">
        <v>5.3877666975E10</v>
      </c>
      <c r="AI139" s="1">
        <v>3.7001170958E10</v>
      </c>
      <c r="AJ139" s="1">
        <v>5.2063678053E10</v>
      </c>
      <c r="AK139" s="1">
        <v>-1.5062507095E10</v>
      </c>
      <c r="AL139" s="1">
        <v>0.0</v>
      </c>
      <c r="AM139" s="1">
        <v>0.0</v>
      </c>
      <c r="AN139" s="1">
        <v>0.0</v>
      </c>
      <c r="AO139" s="1">
        <v>1.6592251569E10</v>
      </c>
      <c r="AP139" s="1">
        <v>1.9520295963E10</v>
      </c>
      <c r="AQ139" s="1">
        <v>-2.928044394E9</v>
      </c>
      <c r="AR139" s="1">
        <v>2.84244448E8</v>
      </c>
      <c r="AS139" s="1">
        <v>0.0</v>
      </c>
      <c r="AT139" s="1">
        <v>0.0</v>
      </c>
      <c r="AU139" s="1">
        <v>0.0</v>
      </c>
      <c r="AV139" s="1">
        <v>5.70567817466E11</v>
      </c>
      <c r="AW139" s="1">
        <v>0.0</v>
      </c>
      <c r="AX139" s="1">
        <v>2.4946545E11</v>
      </c>
      <c r="AY139" s="1">
        <v>3.21102367466E11</v>
      </c>
      <c r="AZ139" s="1">
        <v>0.0</v>
      </c>
      <c r="BA139" s="1">
        <v>2.265110043E9</v>
      </c>
      <c r="BB139" s="1">
        <v>0.0</v>
      </c>
      <c r="BC139" s="1">
        <v>0.0</v>
      </c>
      <c r="BD139" s="1">
        <v>2.265110043E9</v>
      </c>
      <c r="BE139" s="1">
        <v>0.0</v>
      </c>
      <c r="BF139" s="1">
        <v>1.215274673641E12</v>
      </c>
      <c r="BG139" s="1">
        <v>6.0139256235E11</v>
      </c>
      <c r="BH139" s="1">
        <v>3.10355676655E11</v>
      </c>
      <c r="BI139" s="1">
        <v>0.0</v>
      </c>
      <c r="BJ139" s="1">
        <v>2.97364791594E11</v>
      </c>
      <c r="BK139" s="1">
        <v>0.0</v>
      </c>
      <c r="BL139" s="1">
        <v>4.100172932E9</v>
      </c>
      <c r="BM139" s="1">
        <v>2.51360866E9</v>
      </c>
      <c r="BN139" s="1">
        <v>0.0</v>
      </c>
      <c r="BO139" s="1">
        <v>6.377103469E9</v>
      </c>
      <c r="BP139" s="1">
        <v>0.0</v>
      </c>
      <c r="BQ139" s="1">
        <v>0.0</v>
      </c>
      <c r="BR139" s="1">
        <v>0.0</v>
      </c>
      <c r="BS139" s="1">
        <v>0.0</v>
      </c>
      <c r="BT139" s="1">
        <v>1.535076659E9</v>
      </c>
      <c r="BU139" s="1">
        <v>9.46119825E8</v>
      </c>
      <c r="BV139" s="1">
        <v>1.13702875E8</v>
      </c>
      <c r="BW139" s="1">
        <v>4.75253959E8</v>
      </c>
      <c r="BX139" s="1">
        <v>2.89501809036E11</v>
      </c>
      <c r="BY139" s="1">
        <v>9.1838877296E10</v>
      </c>
      <c r="BZ139" s="1">
        <v>0.0</v>
      </c>
      <c r="CA139" s="1">
        <v>1.2090348886E11</v>
      </c>
      <c r="CB139" s="1">
        <v>7.675944288E10</v>
      </c>
      <c r="CC139" s="1">
        <v>0.0</v>
      </c>
      <c r="CD139" s="1">
        <v>0.0</v>
      </c>
      <c r="CE139" s="1">
        <v>6.13882111291E11</v>
      </c>
      <c r="CF139" s="1">
        <v>5.041383E11</v>
      </c>
      <c r="CG139" s="1">
        <v>4.551563E10</v>
      </c>
      <c r="CH139" s="1">
        <v>0.0</v>
      </c>
      <c r="CI139" s="1">
        <v>0.0</v>
      </c>
      <c r="CJ139" s="1">
        <v>0.0</v>
      </c>
      <c r="CK139" s="1">
        <v>3.46604581E9</v>
      </c>
      <c r="CL139" s="1">
        <v>1.7330229048E10</v>
      </c>
      <c r="CM139" s="1">
        <v>8.665114524E9</v>
      </c>
      <c r="CN139" s="1">
        <v>3.2623938589E10</v>
      </c>
      <c r="CO139" s="1">
        <v>2.14285332E9</v>
      </c>
      <c r="CP139" s="1">
        <v>2.14285332E9</v>
      </c>
      <c r="CQ139" s="1">
        <v>0.0</v>
      </c>
      <c r="CR139" s="1">
        <v>1.215274673641E12</v>
      </c>
      <c r="CS139" s="73">
        <v>40520.697222222225</v>
      </c>
      <c r="CT139" s="73">
        <v>39083.0</v>
      </c>
      <c r="CU139" s="73">
        <v>39447.0</v>
      </c>
      <c r="CV139" s="1">
        <v>12.0</v>
      </c>
      <c r="CW139" s="1" t="s">
        <v>357</v>
      </c>
      <c r="CY139" s="1">
        <v>0.0</v>
      </c>
      <c r="DA139" s="1">
        <v>1.0</v>
      </c>
      <c r="DB139" s="1" t="b">
        <v>0</v>
      </c>
      <c r="DC139" s="1" t="b">
        <v>1</v>
      </c>
    </row>
    <row r="140" ht="12.75" customHeight="1">
      <c r="A140" s="1" t="s">
        <v>374</v>
      </c>
      <c r="B140" s="1">
        <v>2006.0</v>
      </c>
      <c r="C140" s="1">
        <v>5.0</v>
      </c>
      <c r="D140" s="4">
        <v>8.74726010708E11</v>
      </c>
      <c r="E140" s="4">
        <v>4.10597408242E11</v>
      </c>
      <c r="F140" s="1">
        <v>5.19166733865E11</v>
      </c>
      <c r="G140" s="1">
        <v>9.3245227445E10</v>
      </c>
      <c r="H140" s="1">
        <v>3.2144227445E10</v>
      </c>
      <c r="I140" s="1">
        <v>6.1101E10</v>
      </c>
      <c r="J140" s="1">
        <v>2.714545E11</v>
      </c>
      <c r="K140" s="1">
        <v>2.714545E11</v>
      </c>
      <c r="L140" s="1">
        <v>0.0</v>
      </c>
      <c r="M140" s="1">
        <v>1.43738780613E11</v>
      </c>
      <c r="N140" s="1">
        <v>1.43738780613E11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2.3842694E7</v>
      </c>
      <c r="U140" s="1">
        <v>2.3842694E7</v>
      </c>
      <c r="V140" s="1">
        <v>0.0</v>
      </c>
      <c r="W140" s="1">
        <v>1.0704383113E10</v>
      </c>
      <c r="X140" s="1">
        <v>1.0449686382E10</v>
      </c>
      <c r="Y140" s="1">
        <v>0.0</v>
      </c>
      <c r="Z140" s="1">
        <v>9.6675605E7</v>
      </c>
      <c r="AA140" s="1">
        <v>0.0</v>
      </c>
      <c r="AB140" s="1">
        <v>0.0</v>
      </c>
      <c r="AC140" s="1">
        <v>1.58021126E8</v>
      </c>
      <c r="AD140" s="1">
        <v>0.0</v>
      </c>
      <c r="AE140" s="1">
        <v>0.0</v>
      </c>
      <c r="AF140" s="1">
        <v>0.0</v>
      </c>
      <c r="AG140" s="1">
        <v>3.55559276843E11</v>
      </c>
      <c r="AH140" s="1">
        <v>5.6688813039E10</v>
      </c>
      <c r="AI140" s="1">
        <v>3.9065500794E10</v>
      </c>
      <c r="AJ140" s="1">
        <v>5.1780488194E10</v>
      </c>
      <c r="AK140" s="1">
        <v>-1.27149874E10</v>
      </c>
      <c r="AL140" s="1">
        <v>0.0</v>
      </c>
      <c r="AM140" s="1">
        <v>0.0</v>
      </c>
      <c r="AN140" s="1">
        <v>0.0</v>
      </c>
      <c r="AO140" s="1">
        <v>1.7568266367E10</v>
      </c>
      <c r="AP140" s="1">
        <v>1.9520295963E10</v>
      </c>
      <c r="AQ140" s="1">
        <v>-1.952029596E9</v>
      </c>
      <c r="AR140" s="1">
        <v>5.5045878E7</v>
      </c>
      <c r="AS140" s="1">
        <v>0.0</v>
      </c>
      <c r="AT140" s="1">
        <v>0.0</v>
      </c>
      <c r="AU140" s="1">
        <v>0.0</v>
      </c>
      <c r="AV140" s="1">
        <v>2.96605353761E11</v>
      </c>
      <c r="AW140" s="1">
        <v>0.0</v>
      </c>
      <c r="AX140" s="1">
        <v>3.842E10</v>
      </c>
      <c r="AY140" s="1">
        <v>2.58185353761E11</v>
      </c>
      <c r="AZ140" s="1">
        <v>0.0</v>
      </c>
      <c r="BA140" s="1">
        <v>2.265110043E9</v>
      </c>
      <c r="BB140" s="1">
        <v>0.0</v>
      </c>
      <c r="BC140" s="1">
        <v>0.0</v>
      </c>
      <c r="BD140" s="1">
        <v>2.265110043E9</v>
      </c>
      <c r="BE140" s="1">
        <v>0.0</v>
      </c>
      <c r="BF140" s="1">
        <v>8.74726010708E11</v>
      </c>
      <c r="BG140" s="1">
        <v>4.61269436734E11</v>
      </c>
      <c r="BH140" s="1">
        <v>2.24798566027E11</v>
      </c>
      <c r="BI140" s="1">
        <v>0.0</v>
      </c>
      <c r="BJ140" s="1">
        <v>2.0471008125E11</v>
      </c>
      <c r="BK140" s="1">
        <v>0.0</v>
      </c>
      <c r="BL140" s="1">
        <v>4.787589445E9</v>
      </c>
      <c r="BM140" s="1">
        <v>2.344723314E9</v>
      </c>
      <c r="BN140" s="1">
        <v>0.0</v>
      </c>
      <c r="BO140" s="1">
        <v>1.2956172018E10</v>
      </c>
      <c r="BP140" s="1">
        <v>0.0</v>
      </c>
      <c r="BQ140" s="1">
        <v>0.0</v>
      </c>
      <c r="BR140" s="1">
        <v>0.0</v>
      </c>
      <c r="BS140" s="1">
        <v>0.0</v>
      </c>
      <c r="BT140" s="1">
        <v>7.67397059E8</v>
      </c>
      <c r="BU140" s="1">
        <v>7.27068352E8</v>
      </c>
      <c r="BV140" s="1">
        <v>0.0</v>
      </c>
      <c r="BW140" s="1">
        <v>4.0328707E7</v>
      </c>
      <c r="BX140" s="1">
        <v>2.35703473648E11</v>
      </c>
      <c r="BY140" s="1">
        <v>6.7720622117E10</v>
      </c>
      <c r="BZ140" s="1">
        <v>0.0</v>
      </c>
      <c r="CA140" s="1">
        <v>9.7485319419E10</v>
      </c>
      <c r="CB140" s="1">
        <v>7.0497532112E10</v>
      </c>
      <c r="CC140" s="1">
        <v>0.0</v>
      </c>
      <c r="CD140" s="1">
        <v>0.0</v>
      </c>
      <c r="CE140" s="1">
        <v>4.13456573974E11</v>
      </c>
      <c r="CF140" s="1">
        <v>3.43E11</v>
      </c>
      <c r="CG140" s="1">
        <v>0.0</v>
      </c>
      <c r="CH140" s="1">
        <v>0.0</v>
      </c>
      <c r="CI140" s="1">
        <v>0.0</v>
      </c>
      <c r="CJ140" s="1">
        <v>0.0</v>
      </c>
      <c r="CK140" s="1">
        <v>2.012617791E9</v>
      </c>
      <c r="CL140" s="1">
        <v>1.0063088953E10</v>
      </c>
      <c r="CM140" s="1">
        <v>5.031544477E9</v>
      </c>
      <c r="CN140" s="1">
        <v>5.0490157021E10</v>
      </c>
      <c r="CO140" s="1">
        <v>2.859165732E9</v>
      </c>
      <c r="CP140" s="1">
        <v>2.859165732E9</v>
      </c>
      <c r="CQ140" s="1">
        <v>0.0</v>
      </c>
      <c r="CR140" s="1">
        <v>8.74726010708E11</v>
      </c>
      <c r="CS140" s="73">
        <v>40520.7</v>
      </c>
      <c r="CT140" s="73">
        <v>38718.0</v>
      </c>
      <c r="CU140" s="73">
        <v>39082.0</v>
      </c>
      <c r="CV140" s="1">
        <v>12.0</v>
      </c>
      <c r="CW140" s="1" t="s">
        <v>357</v>
      </c>
      <c r="CY140" s="1">
        <v>0.0</v>
      </c>
      <c r="DA140" s="1">
        <v>1.0</v>
      </c>
      <c r="DB140" s="1" t="b">
        <v>0</v>
      </c>
      <c r="DC140" s="1" t="b">
        <v>1</v>
      </c>
    </row>
    <row r="141" ht="12.75" customHeight="1">
      <c r="A141" s="1" t="s">
        <v>374</v>
      </c>
      <c r="B141" s="1">
        <v>2005.0</v>
      </c>
      <c r="C141" s="1">
        <v>5.0</v>
      </c>
      <c r="D141" s="4">
        <v>8.77535439716E11</v>
      </c>
      <c r="E141" s="4">
        <v>3.53030140719E11</v>
      </c>
      <c r="F141" s="1">
        <v>3.93630410761E11</v>
      </c>
      <c r="G141" s="1">
        <v>5.5900225791E10</v>
      </c>
      <c r="H141" s="1">
        <v>5.5900225791E10</v>
      </c>
      <c r="I141" s="1">
        <v>0.0</v>
      </c>
      <c r="J141" s="1">
        <v>1.755344E11</v>
      </c>
      <c r="K141" s="1">
        <v>1.755344E11</v>
      </c>
      <c r="L141" s="1">
        <v>0.0</v>
      </c>
      <c r="M141" s="1">
        <v>1.62151410421E11</v>
      </c>
      <c r="N141" s="1">
        <v>1.41220674407E11</v>
      </c>
      <c r="O141" s="1">
        <v>0.0</v>
      </c>
      <c r="P141" s="1">
        <v>0.0</v>
      </c>
      <c r="Q141" s="1">
        <v>0.0</v>
      </c>
      <c r="R141" s="1">
        <v>2.0930736014E10</v>
      </c>
      <c r="S141" s="1">
        <v>0.0</v>
      </c>
      <c r="T141" s="1">
        <v>2.604583E7</v>
      </c>
      <c r="U141" s="1">
        <v>2.604583E7</v>
      </c>
      <c r="V141" s="1">
        <v>0.0</v>
      </c>
      <c r="W141" s="1">
        <v>1.8328719E7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1.8328719E7</v>
      </c>
      <c r="AD141" s="1">
        <v>0.0</v>
      </c>
      <c r="AE141" s="1">
        <v>0.0</v>
      </c>
      <c r="AF141" s="1">
        <v>0.0</v>
      </c>
      <c r="AG141" s="1">
        <v>4.83905028955E11</v>
      </c>
      <c r="AH141" s="1">
        <v>5.9784859605E10</v>
      </c>
      <c r="AI141" s="1">
        <v>4.1229392562E10</v>
      </c>
      <c r="AJ141" s="1">
        <v>5.1603309842E10</v>
      </c>
      <c r="AK141" s="1">
        <v>-1.037391728E10</v>
      </c>
      <c r="AL141" s="1">
        <v>0.0</v>
      </c>
      <c r="AM141" s="1">
        <v>0.0</v>
      </c>
      <c r="AN141" s="1">
        <v>0.0</v>
      </c>
      <c r="AO141" s="1">
        <v>1.8544281165E10</v>
      </c>
      <c r="AP141" s="1">
        <v>1.9520295963E10</v>
      </c>
      <c r="AQ141" s="1">
        <v>-9.76014798E8</v>
      </c>
      <c r="AR141" s="1">
        <v>1.1185878E7</v>
      </c>
      <c r="AS141" s="1">
        <v>0.0</v>
      </c>
      <c r="AT141" s="1">
        <v>0.0</v>
      </c>
      <c r="AU141" s="1">
        <v>0.0</v>
      </c>
      <c r="AV141" s="1">
        <v>4.21849623043E11</v>
      </c>
      <c r="AW141" s="1">
        <v>0.0</v>
      </c>
      <c r="AX141" s="1">
        <v>0.0</v>
      </c>
      <c r="AY141" s="1">
        <v>4.21849623043E11</v>
      </c>
      <c r="AZ141" s="1">
        <v>0.0</v>
      </c>
      <c r="BA141" s="1">
        <v>2.270546307E9</v>
      </c>
      <c r="BB141" s="1">
        <v>0.0</v>
      </c>
      <c r="BC141" s="1">
        <v>0.0</v>
      </c>
      <c r="BD141" s="1">
        <v>0.0</v>
      </c>
      <c r="BE141" s="1">
        <v>2.270546307E9</v>
      </c>
      <c r="BF141" s="1">
        <v>8.77535439716E11</v>
      </c>
      <c r="BG141" s="1">
        <v>5.22541650277E11</v>
      </c>
      <c r="BH141" s="1">
        <v>3.19148583635E11</v>
      </c>
      <c r="BI141" s="1">
        <v>0.0</v>
      </c>
      <c r="BJ141" s="1">
        <v>2.44678022281E11</v>
      </c>
      <c r="BK141" s="1">
        <v>0.0</v>
      </c>
      <c r="BL141" s="1">
        <v>1.0054330352E10</v>
      </c>
      <c r="BM141" s="1">
        <v>2.299418032E9</v>
      </c>
      <c r="BN141" s="1">
        <v>0.0</v>
      </c>
      <c r="BO141" s="1">
        <v>6.211681297E10</v>
      </c>
      <c r="BP141" s="1">
        <v>0.0</v>
      </c>
      <c r="BQ141" s="1">
        <v>0.0</v>
      </c>
      <c r="BR141" s="1">
        <v>0.0</v>
      </c>
      <c r="BS141" s="1">
        <v>0.0</v>
      </c>
      <c r="BT141" s="1">
        <v>1.6E7</v>
      </c>
      <c r="BU141" s="1">
        <v>0.0</v>
      </c>
      <c r="BV141" s="1">
        <v>0.0</v>
      </c>
      <c r="BW141" s="1">
        <v>1.6E7</v>
      </c>
      <c r="BX141" s="1">
        <v>2.03377066642E11</v>
      </c>
      <c r="BY141" s="1">
        <v>6.0584874906E10</v>
      </c>
      <c r="BZ141" s="1">
        <v>0.0</v>
      </c>
      <c r="CA141" s="1">
        <v>7.7039695754E10</v>
      </c>
      <c r="CB141" s="1">
        <v>6.5752495982E10</v>
      </c>
      <c r="CC141" s="1">
        <v>0.0</v>
      </c>
      <c r="CD141" s="1">
        <v>0.0</v>
      </c>
      <c r="CE141" s="1">
        <v>3.54993789439E11</v>
      </c>
      <c r="CF141" s="1">
        <v>3.43E11</v>
      </c>
      <c r="CG141" s="1">
        <v>0.0</v>
      </c>
      <c r="CH141" s="1">
        <v>0.0</v>
      </c>
      <c r="CI141" s="1">
        <v>0.0</v>
      </c>
      <c r="CJ141" s="1">
        <v>1.657634147E9</v>
      </c>
      <c r="CK141" s="1">
        <v>8.33356974E8</v>
      </c>
      <c r="CL141" s="1">
        <v>4.166784869E9</v>
      </c>
      <c r="CM141" s="1">
        <v>2.083392435E9</v>
      </c>
      <c r="CN141" s="1">
        <v>1.288972294E9</v>
      </c>
      <c r="CO141" s="1">
        <v>1.96364872E9</v>
      </c>
      <c r="CP141" s="1">
        <v>1.96364872E9</v>
      </c>
      <c r="CQ141" s="1">
        <v>0.0</v>
      </c>
      <c r="CR141" s="1">
        <v>8.77535439716E11</v>
      </c>
      <c r="CS141" s="73">
        <v>43199.66805555556</v>
      </c>
      <c r="CT141" s="73">
        <v>38353.0</v>
      </c>
      <c r="CU141" s="73">
        <v>38717.0</v>
      </c>
      <c r="CV141" s="1">
        <v>12.0</v>
      </c>
      <c r="CW141" s="1" t="s">
        <v>385</v>
      </c>
      <c r="CY141" s="1">
        <v>0.0</v>
      </c>
      <c r="DA141" s="1">
        <v>1.0</v>
      </c>
      <c r="DB141" s="1" t="b">
        <v>0</v>
      </c>
      <c r="DC141" s="1" t="b">
        <v>1</v>
      </c>
    </row>
    <row r="142" ht="12.75" customHeight="1">
      <c r="D142" s="4"/>
      <c r="E142" s="4"/>
    </row>
    <row r="143" ht="12.75" customHeight="1">
      <c r="D143" s="4"/>
      <c r="E143" s="4"/>
    </row>
    <row r="144" ht="12.75" customHeight="1">
      <c r="D144" s="4"/>
      <c r="E144" s="4"/>
    </row>
    <row r="145" ht="12.75" customHeight="1">
      <c r="D145" s="4"/>
      <c r="E145" s="4"/>
    </row>
    <row r="146" ht="12.75" customHeight="1">
      <c r="D146" s="4"/>
      <c r="E146" s="4"/>
    </row>
    <row r="147" ht="12.75" customHeight="1">
      <c r="D147" s="4"/>
      <c r="E147" s="4"/>
    </row>
    <row r="148" ht="12.75" customHeight="1">
      <c r="D148" s="4"/>
      <c r="E148" s="4"/>
    </row>
    <row r="149" ht="12.75" customHeight="1">
      <c r="D149" s="4"/>
      <c r="E149" s="4"/>
    </row>
    <row r="150" ht="12.75" customHeight="1">
      <c r="D150" s="4"/>
      <c r="E150" s="4"/>
    </row>
    <row r="151" ht="12.75" customHeight="1">
      <c r="D151" s="4"/>
      <c r="E151" s="4"/>
    </row>
    <row r="152" ht="12.75" customHeight="1">
      <c r="D152" s="4"/>
      <c r="E152" s="4"/>
    </row>
    <row r="153" ht="12.75" customHeight="1">
      <c r="D153" s="4"/>
      <c r="E153" s="4"/>
    </row>
    <row r="154" ht="12.75" customHeight="1">
      <c r="D154" s="4"/>
      <c r="E154" s="4"/>
    </row>
    <row r="155" ht="12.75" customHeight="1">
      <c r="D155" s="4"/>
      <c r="E155" s="4"/>
    </row>
    <row r="156" ht="12.75" customHeight="1">
      <c r="D156" s="4"/>
      <c r="E156" s="4"/>
    </row>
    <row r="157" ht="12.75" customHeight="1">
      <c r="D157" s="4"/>
      <c r="E157" s="4"/>
    </row>
    <row r="158" ht="12.75" customHeight="1">
      <c r="D158" s="4"/>
      <c r="E158" s="4"/>
    </row>
    <row r="159" ht="12.75" customHeight="1">
      <c r="D159" s="4"/>
      <c r="E159" s="4"/>
    </row>
    <row r="160" ht="12.75" customHeight="1">
      <c r="D160" s="4"/>
      <c r="E160" s="4"/>
    </row>
    <row r="161" ht="12.75" customHeight="1">
      <c r="D161" s="4"/>
      <c r="E161" s="4"/>
    </row>
    <row r="162" ht="12.75" customHeight="1">
      <c r="D162" s="4"/>
      <c r="E162" s="4"/>
    </row>
    <row r="163" ht="12.75" customHeight="1">
      <c r="D163" s="4"/>
      <c r="E163" s="4"/>
    </row>
    <row r="164" ht="12.75" customHeight="1">
      <c r="D164" s="4"/>
      <c r="E164" s="4"/>
    </row>
    <row r="165" ht="12.75" customHeight="1">
      <c r="D165" s="4"/>
      <c r="E165" s="4"/>
    </row>
    <row r="166" ht="12.75" customHeight="1">
      <c r="D166" s="4"/>
      <c r="E166" s="4"/>
    </row>
    <row r="167" ht="12.75" customHeight="1">
      <c r="D167" s="4"/>
      <c r="E167" s="4"/>
    </row>
    <row r="168" ht="12.75" customHeight="1">
      <c r="D168" s="4"/>
      <c r="E168" s="4"/>
    </row>
    <row r="169" ht="12.75" customHeight="1">
      <c r="D169" s="4"/>
      <c r="E169" s="4"/>
    </row>
    <row r="170" ht="12.75" customHeight="1">
      <c r="D170" s="4"/>
      <c r="E170" s="4"/>
    </row>
    <row r="171" ht="12.75" customHeight="1">
      <c r="D171" s="4"/>
      <c r="E171" s="4"/>
    </row>
    <row r="172" ht="12.75" customHeight="1">
      <c r="D172" s="4"/>
      <c r="E172" s="4"/>
    </row>
    <row r="173" ht="12.75" customHeight="1">
      <c r="D173" s="4"/>
      <c r="E173" s="4"/>
    </row>
    <row r="174" ht="12.75" customHeight="1">
      <c r="D174" s="4"/>
      <c r="E174" s="4"/>
    </row>
    <row r="175" ht="12.75" customHeight="1">
      <c r="D175" s="4"/>
      <c r="E175" s="4"/>
    </row>
    <row r="176" ht="12.75" customHeight="1">
      <c r="D176" s="4"/>
      <c r="E176" s="4"/>
    </row>
    <row r="177" ht="12.75" customHeight="1">
      <c r="D177" s="4"/>
      <c r="E177" s="4"/>
    </row>
    <row r="178" ht="12.75" customHeight="1">
      <c r="D178" s="4"/>
      <c r="E178" s="4"/>
    </row>
    <row r="179" ht="12.75" customHeight="1">
      <c r="D179" s="4"/>
      <c r="E179" s="4"/>
    </row>
    <row r="180" ht="12.75" customHeight="1">
      <c r="D180" s="4"/>
      <c r="E180" s="4"/>
    </row>
    <row r="181" ht="12.75" customHeight="1">
      <c r="D181" s="4"/>
      <c r="E181" s="4"/>
    </row>
    <row r="182" ht="12.75" customHeight="1">
      <c r="D182" s="4"/>
      <c r="E182" s="4"/>
    </row>
    <row r="183" ht="12.75" customHeight="1">
      <c r="D183" s="4"/>
      <c r="E183" s="4"/>
    </row>
    <row r="184" ht="12.75" customHeight="1">
      <c r="D184" s="4"/>
      <c r="E184" s="4"/>
    </row>
    <row r="185" ht="12.75" customHeight="1">
      <c r="D185" s="4"/>
      <c r="E185" s="4"/>
    </row>
    <row r="186" ht="12.75" customHeight="1">
      <c r="D186" s="4"/>
      <c r="E186" s="4"/>
    </row>
    <row r="187" ht="12.75" customHeight="1">
      <c r="D187" s="4"/>
      <c r="E187" s="4"/>
    </row>
    <row r="188" ht="12.75" customHeight="1">
      <c r="D188" s="4"/>
      <c r="E188" s="4"/>
    </row>
    <row r="189" ht="12.75" customHeight="1">
      <c r="D189" s="4"/>
      <c r="E189" s="4"/>
    </row>
    <row r="190" ht="12.75" customHeight="1">
      <c r="D190" s="4"/>
      <c r="E190" s="4"/>
    </row>
    <row r="191" ht="12.75" customHeight="1">
      <c r="D191" s="4"/>
      <c r="E191" s="4"/>
    </row>
    <row r="192" ht="12.75" customHeight="1">
      <c r="D192" s="4"/>
      <c r="E192" s="4"/>
    </row>
    <row r="193" ht="12.75" customHeight="1">
      <c r="D193" s="4"/>
      <c r="E193" s="4"/>
    </row>
    <row r="194" ht="12.75" customHeight="1">
      <c r="D194" s="4"/>
      <c r="E194" s="4"/>
    </row>
    <row r="195" ht="12.75" customHeight="1">
      <c r="D195" s="4"/>
      <c r="E195" s="4"/>
    </row>
    <row r="196" ht="12.75" customHeight="1">
      <c r="D196" s="4"/>
      <c r="E196" s="4"/>
    </row>
    <row r="197" ht="12.75" customHeight="1">
      <c r="D197" s="4"/>
      <c r="E197" s="4"/>
    </row>
    <row r="198" ht="12.75" customHeight="1">
      <c r="D198" s="4"/>
      <c r="E198" s="4"/>
    </row>
    <row r="199" ht="12.75" customHeight="1">
      <c r="D199" s="4"/>
      <c r="E199" s="4"/>
    </row>
    <row r="200" ht="12.75" customHeight="1">
      <c r="D200" s="4"/>
      <c r="E200" s="4"/>
    </row>
    <row r="201" ht="12.75" customHeight="1">
      <c r="D201" s="4"/>
      <c r="E201" s="4"/>
    </row>
    <row r="202" ht="12.75" customHeight="1">
      <c r="D202" s="4"/>
      <c r="E202" s="4"/>
    </row>
    <row r="203" ht="12.75" customHeight="1">
      <c r="D203" s="4"/>
      <c r="E203" s="4"/>
    </row>
    <row r="204" ht="12.75" customHeight="1">
      <c r="D204" s="4"/>
      <c r="E204" s="4"/>
    </row>
    <row r="205" ht="12.75" customHeight="1">
      <c r="D205" s="4"/>
      <c r="E205" s="4"/>
    </row>
    <row r="206" ht="12.75" customHeight="1">
      <c r="D206" s="4"/>
      <c r="E206" s="4"/>
    </row>
    <row r="207" ht="12.75" customHeight="1">
      <c r="D207" s="4"/>
      <c r="E207" s="4"/>
    </row>
    <row r="208" ht="12.75" customHeight="1">
      <c r="D208" s="4"/>
      <c r="E208" s="4"/>
    </row>
    <row r="209" ht="12.75" customHeight="1">
      <c r="D209" s="4"/>
      <c r="E209" s="4"/>
    </row>
    <row r="210" ht="12.75" customHeight="1">
      <c r="D210" s="4"/>
      <c r="E210" s="4"/>
    </row>
    <row r="211" ht="12.75" customHeight="1">
      <c r="D211" s="4"/>
      <c r="E211" s="4"/>
    </row>
    <row r="212" ht="12.75" customHeight="1">
      <c r="D212" s="4"/>
      <c r="E212" s="4"/>
    </row>
    <row r="213" ht="12.75" customHeight="1">
      <c r="D213" s="4"/>
      <c r="E213" s="4"/>
    </row>
    <row r="214" ht="12.75" customHeight="1">
      <c r="D214" s="4"/>
      <c r="E214" s="4"/>
    </row>
    <row r="215" ht="12.75" customHeight="1">
      <c r="D215" s="4"/>
      <c r="E215" s="4"/>
    </row>
    <row r="216" ht="12.75" customHeight="1">
      <c r="D216" s="4"/>
      <c r="E216" s="4"/>
    </row>
    <row r="217" ht="12.75" customHeight="1">
      <c r="D217" s="4"/>
      <c r="E217" s="4"/>
    </row>
    <row r="218" ht="12.75" customHeight="1">
      <c r="D218" s="4"/>
      <c r="E218" s="4"/>
    </row>
    <row r="219" ht="12.75" customHeight="1">
      <c r="D219" s="4"/>
      <c r="E219" s="4"/>
    </row>
    <row r="220" ht="12.75" customHeight="1">
      <c r="D220" s="4"/>
      <c r="E220" s="4"/>
    </row>
    <row r="221" ht="12.75" customHeight="1">
      <c r="D221" s="4"/>
      <c r="E221" s="4"/>
    </row>
    <row r="222" ht="12.75" customHeight="1">
      <c r="D222" s="4"/>
      <c r="E222" s="4"/>
    </row>
    <row r="223" ht="12.75" customHeight="1">
      <c r="D223" s="4"/>
      <c r="E223" s="4"/>
    </row>
    <row r="224" ht="12.75" customHeight="1">
      <c r="D224" s="4"/>
      <c r="E224" s="4"/>
    </row>
    <row r="225" ht="12.75" customHeight="1">
      <c r="D225" s="4"/>
      <c r="E225" s="4"/>
    </row>
    <row r="226" ht="12.75" customHeight="1">
      <c r="D226" s="4"/>
      <c r="E226" s="4"/>
    </row>
    <row r="227" ht="12.75" customHeight="1">
      <c r="D227" s="4"/>
      <c r="E227" s="4"/>
    </row>
    <row r="228" ht="12.75" customHeight="1">
      <c r="D228" s="4"/>
      <c r="E228" s="4"/>
    </row>
    <row r="229" ht="12.75" customHeight="1">
      <c r="D229" s="4"/>
      <c r="E229" s="4"/>
    </row>
    <row r="230" ht="12.75" customHeight="1">
      <c r="D230" s="4"/>
      <c r="E230" s="4"/>
    </row>
    <row r="231" ht="12.75" customHeight="1">
      <c r="D231" s="4"/>
      <c r="E231" s="4"/>
    </row>
    <row r="232" ht="12.75" customHeight="1">
      <c r="D232" s="4"/>
      <c r="E232" s="4"/>
    </row>
    <row r="233" ht="12.75" customHeight="1">
      <c r="D233" s="4"/>
      <c r="E233" s="4"/>
    </row>
    <row r="234" ht="12.75" customHeight="1">
      <c r="D234" s="4"/>
      <c r="E234" s="4"/>
    </row>
    <row r="235" ht="12.75" customHeight="1">
      <c r="D235" s="4"/>
      <c r="E235" s="4"/>
    </row>
    <row r="236" ht="12.75" customHeight="1">
      <c r="D236" s="4"/>
      <c r="E236" s="4"/>
    </row>
    <row r="237" ht="12.75" customHeight="1">
      <c r="D237" s="4"/>
      <c r="E237" s="4"/>
    </row>
    <row r="238" ht="12.75" customHeight="1">
      <c r="D238" s="4"/>
      <c r="E238" s="4"/>
    </row>
    <row r="239" ht="12.75" customHeight="1">
      <c r="D239" s="4"/>
      <c r="E239" s="4"/>
    </row>
    <row r="240" ht="12.75" customHeight="1">
      <c r="D240" s="4"/>
      <c r="E240" s="4"/>
    </row>
    <row r="241" ht="12.75" customHeight="1">
      <c r="D241" s="4"/>
      <c r="E241" s="4"/>
    </row>
    <row r="242" ht="12.75" customHeight="1">
      <c r="D242" s="4"/>
      <c r="E242" s="4"/>
    </row>
    <row r="243" ht="12.75" customHeight="1">
      <c r="D243" s="4"/>
      <c r="E243" s="4"/>
    </row>
    <row r="244" ht="12.75" customHeight="1">
      <c r="D244" s="4"/>
      <c r="E244" s="4"/>
    </row>
    <row r="245" ht="12.75" customHeight="1">
      <c r="D245" s="4"/>
      <c r="E245" s="4"/>
    </row>
    <row r="246" ht="12.75" customHeight="1">
      <c r="D246" s="4"/>
      <c r="E246" s="4"/>
    </row>
    <row r="247" ht="12.75" customHeight="1">
      <c r="D247" s="4"/>
      <c r="E247" s="4"/>
    </row>
    <row r="248" ht="12.75" customHeight="1">
      <c r="D248" s="4"/>
      <c r="E248" s="4"/>
    </row>
    <row r="249" ht="12.75" customHeight="1">
      <c r="D249" s="4"/>
      <c r="E249" s="4"/>
    </row>
    <row r="250" ht="12.75" customHeight="1">
      <c r="D250" s="4"/>
      <c r="E250" s="4"/>
    </row>
    <row r="251" ht="12.75" customHeight="1">
      <c r="D251" s="4"/>
      <c r="E251" s="4"/>
    </row>
    <row r="252" ht="12.75" customHeight="1">
      <c r="D252" s="4"/>
      <c r="E252" s="4"/>
    </row>
    <row r="253" ht="12.75" customHeight="1">
      <c r="D253" s="4"/>
      <c r="E253" s="4"/>
    </row>
    <row r="254" ht="12.75" customHeight="1">
      <c r="D254" s="4"/>
      <c r="E254" s="4"/>
    </row>
    <row r="255" ht="12.75" customHeight="1">
      <c r="D255" s="4"/>
      <c r="E255" s="4"/>
    </row>
    <row r="256" ht="12.75" customHeight="1">
      <c r="D256" s="4"/>
      <c r="E256" s="4"/>
    </row>
    <row r="257" ht="12.75" customHeight="1">
      <c r="D257" s="4"/>
      <c r="E257" s="4"/>
    </row>
    <row r="258" ht="12.75" customHeight="1">
      <c r="D258" s="4"/>
      <c r="E258" s="4"/>
    </row>
    <row r="259" ht="12.75" customHeight="1">
      <c r="D259" s="4"/>
      <c r="E259" s="4"/>
    </row>
    <row r="260" ht="12.75" customHeight="1">
      <c r="D260" s="4"/>
      <c r="E260" s="4"/>
    </row>
    <row r="261" ht="12.75" customHeight="1">
      <c r="D261" s="4"/>
      <c r="E261" s="4"/>
    </row>
    <row r="262" ht="12.75" customHeight="1">
      <c r="D262" s="4"/>
      <c r="E262" s="4"/>
    </row>
    <row r="263" ht="12.75" customHeight="1">
      <c r="D263" s="4"/>
      <c r="E263" s="4"/>
    </row>
    <row r="264" ht="12.75" customHeight="1">
      <c r="D264" s="4"/>
      <c r="E264" s="4"/>
    </row>
    <row r="265" ht="12.75" customHeight="1">
      <c r="D265" s="4"/>
      <c r="E265" s="4"/>
    </row>
    <row r="266" ht="12.75" customHeight="1">
      <c r="D266" s="4"/>
      <c r="E266" s="4"/>
    </row>
    <row r="267" ht="12.75" customHeight="1">
      <c r="D267" s="4"/>
      <c r="E267" s="4"/>
    </row>
    <row r="268" ht="12.75" customHeight="1">
      <c r="D268" s="4"/>
      <c r="E268" s="4"/>
    </row>
    <row r="269" ht="12.75" customHeight="1">
      <c r="D269" s="4"/>
      <c r="E269" s="4"/>
    </row>
    <row r="270" ht="12.75" customHeight="1">
      <c r="D270" s="4"/>
      <c r="E270" s="4"/>
    </row>
    <row r="271" ht="12.75" customHeight="1">
      <c r="D271" s="4"/>
      <c r="E271" s="4"/>
    </row>
    <row r="272" ht="12.75" customHeight="1">
      <c r="D272" s="4"/>
      <c r="E272" s="4"/>
    </row>
    <row r="273" ht="12.75" customHeight="1">
      <c r="D273" s="4"/>
      <c r="E273" s="4"/>
    </row>
    <row r="274" ht="12.75" customHeight="1">
      <c r="D274" s="4"/>
      <c r="E274" s="4"/>
    </row>
    <row r="275" ht="12.75" customHeight="1">
      <c r="D275" s="4"/>
      <c r="E275" s="4"/>
    </row>
    <row r="276" ht="12.75" customHeight="1">
      <c r="D276" s="4"/>
      <c r="E276" s="4"/>
    </row>
    <row r="277" ht="12.75" customHeight="1">
      <c r="D277" s="4"/>
      <c r="E277" s="4"/>
    </row>
    <row r="278" ht="12.75" customHeight="1">
      <c r="D278" s="4"/>
      <c r="E278" s="4"/>
    </row>
    <row r="279" ht="12.75" customHeight="1">
      <c r="D279" s="4"/>
      <c r="E279" s="4"/>
    </row>
    <row r="280" ht="12.75" customHeight="1">
      <c r="D280" s="4"/>
      <c r="E280" s="4"/>
    </row>
    <row r="281" ht="12.75" customHeight="1">
      <c r="D281" s="4"/>
      <c r="E281" s="4"/>
    </row>
    <row r="282" ht="12.75" customHeight="1">
      <c r="D282" s="4"/>
      <c r="E282" s="4"/>
    </row>
    <row r="283" ht="12.75" customHeight="1">
      <c r="D283" s="4"/>
      <c r="E283" s="4"/>
    </row>
    <row r="284" ht="12.75" customHeight="1">
      <c r="D284" s="4"/>
      <c r="E284" s="4"/>
    </row>
    <row r="285" ht="12.75" customHeight="1">
      <c r="D285" s="4"/>
      <c r="E285" s="4"/>
    </row>
    <row r="286" ht="12.75" customHeight="1">
      <c r="D286" s="4"/>
      <c r="E286" s="4"/>
    </row>
    <row r="287" ht="12.75" customHeight="1">
      <c r="D287" s="4"/>
      <c r="E287" s="4"/>
    </row>
    <row r="288" ht="12.75" customHeight="1">
      <c r="D288" s="4"/>
      <c r="E288" s="4"/>
    </row>
    <row r="289" ht="12.75" customHeight="1">
      <c r="D289" s="4"/>
      <c r="E289" s="4"/>
    </row>
    <row r="290" ht="12.75" customHeight="1">
      <c r="D290" s="4"/>
      <c r="E290" s="4"/>
    </row>
    <row r="291" ht="12.75" customHeight="1">
      <c r="D291" s="4"/>
      <c r="E291" s="4"/>
    </row>
    <row r="292" ht="12.75" customHeight="1">
      <c r="D292" s="4"/>
      <c r="E292" s="4"/>
    </row>
    <row r="293" ht="12.75" customHeight="1">
      <c r="D293" s="4"/>
      <c r="E293" s="4"/>
    </row>
    <row r="294" ht="12.75" customHeight="1">
      <c r="D294" s="4"/>
      <c r="E294" s="4"/>
    </row>
    <row r="295" ht="12.75" customHeight="1">
      <c r="D295" s="4"/>
      <c r="E295" s="4"/>
    </row>
    <row r="296" ht="12.75" customHeight="1">
      <c r="D296" s="4"/>
      <c r="E296" s="4"/>
    </row>
    <row r="297" ht="12.75" customHeight="1">
      <c r="D297" s="4"/>
      <c r="E297" s="4"/>
    </row>
    <row r="298" ht="12.75" customHeight="1">
      <c r="D298" s="4"/>
      <c r="E298" s="4"/>
    </row>
    <row r="299" ht="12.75" customHeight="1">
      <c r="D299" s="4"/>
      <c r="E299" s="4"/>
    </row>
    <row r="300" ht="12.75" customHeight="1">
      <c r="D300" s="4"/>
      <c r="E300" s="4"/>
    </row>
    <row r="301" ht="12.75" customHeight="1">
      <c r="D301" s="4"/>
      <c r="E301" s="4"/>
    </row>
    <row r="302" ht="12.75" customHeight="1">
      <c r="D302" s="4"/>
      <c r="E302" s="4"/>
    </row>
    <row r="303" ht="12.75" customHeight="1">
      <c r="D303" s="4"/>
      <c r="E303" s="4"/>
    </row>
    <row r="304" ht="12.75" customHeight="1">
      <c r="D304" s="4"/>
      <c r="E304" s="4"/>
    </row>
    <row r="305" ht="12.75" customHeight="1">
      <c r="D305" s="4"/>
      <c r="E305" s="4"/>
    </row>
    <row r="306" ht="12.75" customHeight="1">
      <c r="D306" s="4"/>
      <c r="E306" s="4"/>
    </row>
    <row r="307" ht="12.75" customHeight="1">
      <c r="D307" s="4"/>
      <c r="E307" s="4"/>
    </row>
    <row r="308" ht="12.75" customHeight="1">
      <c r="D308" s="4"/>
      <c r="E308" s="4"/>
    </row>
    <row r="309" ht="12.75" customHeight="1">
      <c r="D309" s="4"/>
      <c r="E309" s="4"/>
    </row>
    <row r="310" ht="12.75" customHeight="1">
      <c r="D310" s="4"/>
      <c r="E310" s="4"/>
    </row>
    <row r="311" ht="12.75" customHeight="1">
      <c r="D311" s="4"/>
      <c r="E311" s="4"/>
    </row>
    <row r="312" ht="12.75" customHeight="1">
      <c r="D312" s="4"/>
      <c r="E312" s="4"/>
    </row>
    <row r="313" ht="12.75" customHeight="1">
      <c r="D313" s="4"/>
      <c r="E313" s="4"/>
    </row>
    <row r="314" ht="12.75" customHeight="1">
      <c r="D314" s="4"/>
      <c r="E314" s="4"/>
    </row>
    <row r="315" ht="12.75" customHeight="1">
      <c r="D315" s="4"/>
      <c r="E315" s="4"/>
    </row>
    <row r="316" ht="12.75" customHeight="1">
      <c r="D316" s="4"/>
      <c r="E316" s="4"/>
    </row>
    <row r="317" ht="12.75" customHeight="1">
      <c r="D317" s="4"/>
      <c r="E317" s="4"/>
    </row>
    <row r="318" ht="12.75" customHeight="1">
      <c r="D318" s="4"/>
      <c r="E318" s="4"/>
    </row>
    <row r="319" ht="12.75" customHeight="1">
      <c r="D319" s="4"/>
      <c r="E319" s="4"/>
    </row>
    <row r="320" ht="12.75" customHeight="1">
      <c r="D320" s="4"/>
      <c r="E320" s="4"/>
    </row>
    <row r="321" ht="12.75" customHeight="1">
      <c r="D321" s="4"/>
      <c r="E321" s="4"/>
    </row>
    <row r="322" ht="12.75" customHeight="1">
      <c r="D322" s="4"/>
      <c r="E322" s="4"/>
    </row>
    <row r="323" ht="12.75" customHeight="1">
      <c r="D323" s="4"/>
      <c r="E323" s="4"/>
    </row>
    <row r="324" ht="12.75" customHeight="1">
      <c r="D324" s="4"/>
      <c r="E324" s="4"/>
    </row>
    <row r="325" ht="12.75" customHeight="1">
      <c r="D325" s="4"/>
      <c r="E325" s="4"/>
    </row>
    <row r="326" ht="12.75" customHeight="1">
      <c r="D326" s="4"/>
      <c r="E326" s="4"/>
    </row>
    <row r="327" ht="12.75" customHeight="1">
      <c r="D327" s="4"/>
      <c r="E327" s="4"/>
    </row>
    <row r="328" ht="12.75" customHeight="1">
      <c r="D328" s="4"/>
      <c r="E328" s="4"/>
    </row>
    <row r="329" ht="12.75" customHeight="1">
      <c r="D329" s="4"/>
      <c r="E329" s="4"/>
    </row>
    <row r="330" ht="12.75" customHeight="1">
      <c r="D330" s="4"/>
      <c r="E330" s="4"/>
    </row>
    <row r="331" ht="12.75" customHeight="1">
      <c r="D331" s="4"/>
      <c r="E331" s="4"/>
    </row>
    <row r="332" ht="12.75" customHeight="1">
      <c r="D332" s="4"/>
      <c r="E332" s="4"/>
    </row>
    <row r="333" ht="12.75" customHeight="1">
      <c r="D333" s="4"/>
      <c r="E333" s="4"/>
    </row>
    <row r="334" ht="12.75" customHeight="1">
      <c r="D334" s="4"/>
      <c r="E334" s="4"/>
    </row>
    <row r="335" ht="12.75" customHeight="1">
      <c r="D335" s="4"/>
      <c r="E335" s="4"/>
    </row>
    <row r="336" ht="12.75" customHeight="1">
      <c r="D336" s="4"/>
      <c r="E336" s="4"/>
    </row>
    <row r="337" ht="12.75" customHeight="1">
      <c r="D337" s="4"/>
      <c r="E337" s="4"/>
    </row>
    <row r="338" ht="12.75" customHeight="1">
      <c r="D338" s="4"/>
      <c r="E338" s="4"/>
    </row>
    <row r="339" ht="12.75" customHeight="1">
      <c r="D339" s="4"/>
      <c r="E339" s="4"/>
    </row>
    <row r="340" ht="12.75" customHeight="1">
      <c r="D340" s="4"/>
      <c r="E340" s="4"/>
    </row>
    <row r="341" ht="12.75" customHeight="1">
      <c r="D341" s="4"/>
      <c r="E341" s="4"/>
    </row>
    <row r="342" ht="12.75" customHeight="1">
      <c r="D342" s="4"/>
      <c r="E342" s="4"/>
    </row>
    <row r="343" ht="12.75" customHeight="1">
      <c r="D343" s="4"/>
      <c r="E343" s="4"/>
    </row>
    <row r="344" ht="12.75" customHeight="1">
      <c r="D344" s="4"/>
      <c r="E344" s="4"/>
    </row>
    <row r="345" ht="12.75" customHeight="1">
      <c r="D345" s="4"/>
      <c r="E345" s="4"/>
    </row>
    <row r="346" ht="12.75" customHeight="1">
      <c r="D346" s="4"/>
      <c r="E346" s="4"/>
    </row>
    <row r="347" ht="12.75" customHeight="1">
      <c r="D347" s="4"/>
      <c r="E347" s="4"/>
    </row>
    <row r="348" ht="12.75" customHeight="1">
      <c r="D348" s="4"/>
      <c r="E348" s="4"/>
    </row>
    <row r="349" ht="12.75" customHeight="1">
      <c r="D349" s="4"/>
      <c r="E349" s="4"/>
    </row>
    <row r="350" ht="12.75" customHeight="1">
      <c r="D350" s="4"/>
      <c r="E350" s="4"/>
    </row>
    <row r="351" ht="12.75" customHeight="1">
      <c r="D351" s="4"/>
      <c r="E351" s="4"/>
    </row>
    <row r="352" ht="12.75" customHeight="1">
      <c r="D352" s="4"/>
      <c r="E352" s="4"/>
    </row>
    <row r="353" ht="12.75" customHeight="1">
      <c r="D353" s="4"/>
      <c r="E353" s="4"/>
    </row>
    <row r="354" ht="12.75" customHeight="1">
      <c r="D354" s="4"/>
      <c r="E354" s="4"/>
    </row>
    <row r="355" ht="12.75" customHeight="1">
      <c r="D355" s="4"/>
      <c r="E355" s="4"/>
    </row>
    <row r="356" ht="12.75" customHeight="1">
      <c r="D356" s="4"/>
      <c r="E356" s="4"/>
    </row>
    <row r="357" ht="12.75" customHeight="1">
      <c r="D357" s="4"/>
      <c r="E357" s="4"/>
    </row>
    <row r="358" ht="12.75" customHeight="1">
      <c r="D358" s="4"/>
      <c r="E358" s="4"/>
    </row>
    <row r="359" ht="12.75" customHeight="1">
      <c r="D359" s="4"/>
      <c r="E359" s="4"/>
    </row>
    <row r="360" ht="12.75" customHeight="1">
      <c r="D360" s="4"/>
      <c r="E360" s="4"/>
    </row>
    <row r="361" ht="12.75" customHeight="1">
      <c r="D361" s="4"/>
      <c r="E361" s="4"/>
    </row>
    <row r="362" ht="12.75" customHeight="1">
      <c r="D362" s="4"/>
      <c r="E362" s="4"/>
    </row>
    <row r="363" ht="12.75" customHeight="1">
      <c r="D363" s="4"/>
      <c r="E363" s="4"/>
    </row>
    <row r="364" ht="12.75" customHeight="1">
      <c r="D364" s="4"/>
      <c r="E364" s="4"/>
    </row>
    <row r="365" ht="12.75" customHeight="1">
      <c r="D365" s="4"/>
      <c r="E365" s="4"/>
    </row>
    <row r="366" ht="12.75" customHeight="1">
      <c r="D366" s="4"/>
      <c r="E366" s="4"/>
    </row>
    <row r="367" ht="12.75" customHeight="1">
      <c r="D367" s="4"/>
      <c r="E367" s="4"/>
    </row>
    <row r="368" ht="12.75" customHeight="1">
      <c r="D368" s="4"/>
      <c r="E368" s="4"/>
    </row>
    <row r="369" ht="12.75" customHeight="1">
      <c r="D369" s="4"/>
      <c r="E369" s="4"/>
    </row>
    <row r="370" ht="12.75" customHeight="1">
      <c r="D370" s="4"/>
      <c r="E370" s="4"/>
    </row>
    <row r="371" ht="12.75" customHeight="1">
      <c r="D371" s="4"/>
      <c r="E371" s="4"/>
    </row>
    <row r="372" ht="12.75" customHeight="1">
      <c r="D372" s="4"/>
      <c r="E372" s="4"/>
    </row>
    <row r="373" ht="12.75" customHeight="1">
      <c r="D373" s="4"/>
      <c r="E373" s="4"/>
    </row>
    <row r="374" ht="12.75" customHeight="1">
      <c r="D374" s="4"/>
      <c r="E374" s="4"/>
    </row>
    <row r="375" ht="12.75" customHeight="1">
      <c r="D375" s="4"/>
      <c r="E375" s="4"/>
    </row>
    <row r="376" ht="12.75" customHeight="1">
      <c r="D376" s="4"/>
      <c r="E376" s="4"/>
    </row>
    <row r="377" ht="12.75" customHeight="1">
      <c r="D377" s="4"/>
      <c r="E377" s="4"/>
    </row>
    <row r="378" ht="12.75" customHeight="1">
      <c r="D378" s="4"/>
      <c r="E378" s="4"/>
    </row>
    <row r="379" ht="12.75" customHeight="1">
      <c r="D379" s="4"/>
      <c r="E379" s="4"/>
    </row>
    <row r="380" ht="12.75" customHeight="1">
      <c r="D380" s="4"/>
      <c r="E380" s="4"/>
    </row>
    <row r="381" ht="12.75" customHeight="1">
      <c r="D381" s="4"/>
      <c r="E381" s="4"/>
    </row>
    <row r="382" ht="12.75" customHeight="1">
      <c r="D382" s="4"/>
      <c r="E382" s="4"/>
    </row>
    <row r="383" ht="12.75" customHeight="1">
      <c r="D383" s="4"/>
      <c r="E383" s="4"/>
    </row>
    <row r="384" ht="12.75" customHeight="1">
      <c r="D384" s="4"/>
      <c r="E384" s="4"/>
    </row>
    <row r="385" ht="12.75" customHeight="1">
      <c r="D385" s="4"/>
      <c r="E385" s="4"/>
    </row>
    <row r="386" ht="12.75" customHeight="1">
      <c r="D386" s="4"/>
      <c r="E386" s="4"/>
    </row>
    <row r="387" ht="12.75" customHeight="1">
      <c r="D387" s="4"/>
      <c r="E387" s="4"/>
    </row>
    <row r="388" ht="12.75" customHeight="1">
      <c r="D388" s="4"/>
      <c r="E388" s="4"/>
    </row>
    <row r="389" ht="12.75" customHeight="1">
      <c r="D389" s="4"/>
      <c r="E389" s="4"/>
    </row>
    <row r="390" ht="12.75" customHeight="1">
      <c r="D390" s="4"/>
      <c r="E390" s="4"/>
    </row>
    <row r="391" ht="12.75" customHeight="1">
      <c r="D391" s="4"/>
      <c r="E391" s="4"/>
    </row>
    <row r="392" ht="12.75" customHeight="1">
      <c r="D392" s="4"/>
      <c r="E392" s="4"/>
    </row>
    <row r="393" ht="12.75" customHeight="1">
      <c r="D393" s="4"/>
      <c r="E393" s="4"/>
    </row>
    <row r="394" ht="12.75" customHeight="1">
      <c r="D394" s="4"/>
      <c r="E394" s="4"/>
    </row>
    <row r="395" ht="12.75" customHeight="1">
      <c r="D395" s="4"/>
      <c r="E395" s="4"/>
    </row>
    <row r="396" ht="12.75" customHeight="1">
      <c r="D396" s="4"/>
      <c r="E396" s="4"/>
    </row>
    <row r="397" ht="12.75" customHeight="1">
      <c r="D397" s="4"/>
      <c r="E397" s="4"/>
    </row>
    <row r="398" ht="12.75" customHeight="1">
      <c r="D398" s="4"/>
      <c r="E398" s="4"/>
    </row>
    <row r="399" ht="12.75" customHeight="1">
      <c r="D399" s="4"/>
      <c r="E399" s="4"/>
    </row>
    <row r="400" ht="12.75" customHeight="1">
      <c r="D400" s="4"/>
      <c r="E400" s="4"/>
    </row>
    <row r="401" ht="12.75" customHeight="1">
      <c r="D401" s="4"/>
      <c r="E401" s="4"/>
    </row>
    <row r="402" ht="12.75" customHeight="1">
      <c r="D402" s="4"/>
      <c r="E402" s="4"/>
    </row>
    <row r="403" ht="12.75" customHeight="1">
      <c r="D403" s="4"/>
      <c r="E403" s="4"/>
    </row>
    <row r="404" ht="12.75" customHeight="1">
      <c r="D404" s="4"/>
      <c r="E404" s="4"/>
    </row>
    <row r="405" ht="12.75" customHeight="1">
      <c r="D405" s="4"/>
      <c r="E405" s="4"/>
    </row>
    <row r="406" ht="12.75" customHeight="1">
      <c r="D406" s="4"/>
      <c r="E406" s="4"/>
    </row>
    <row r="407" ht="12.75" customHeight="1">
      <c r="D407" s="4"/>
      <c r="E407" s="4"/>
    </row>
    <row r="408" ht="12.75" customHeight="1">
      <c r="D408" s="4"/>
      <c r="E408" s="4"/>
    </row>
    <row r="409" ht="12.75" customHeight="1">
      <c r="D409" s="4"/>
      <c r="E409" s="4"/>
    </row>
    <row r="410" ht="12.75" customHeight="1">
      <c r="D410" s="4"/>
      <c r="E410" s="4"/>
    </row>
    <row r="411" ht="12.75" customHeight="1">
      <c r="D411" s="4"/>
      <c r="E411" s="4"/>
    </row>
    <row r="412" ht="12.75" customHeight="1">
      <c r="D412" s="4"/>
      <c r="E412" s="4"/>
    </row>
    <row r="413" ht="12.75" customHeight="1">
      <c r="D413" s="4"/>
      <c r="E413" s="4"/>
    </row>
    <row r="414" ht="12.75" customHeight="1">
      <c r="D414" s="4"/>
      <c r="E414" s="4"/>
    </row>
    <row r="415" ht="12.75" customHeight="1">
      <c r="D415" s="4"/>
      <c r="E415" s="4"/>
    </row>
    <row r="416" ht="12.75" customHeight="1">
      <c r="D416" s="4"/>
      <c r="E416" s="4"/>
    </row>
    <row r="417" ht="12.75" customHeight="1">
      <c r="D417" s="4"/>
      <c r="E417" s="4"/>
    </row>
    <row r="418" ht="12.75" customHeight="1">
      <c r="D418" s="4"/>
      <c r="E418" s="4"/>
    </row>
    <row r="419" ht="12.75" customHeight="1">
      <c r="D419" s="4"/>
      <c r="E419" s="4"/>
    </row>
    <row r="420" ht="12.75" customHeight="1">
      <c r="D420" s="4"/>
      <c r="E420" s="4"/>
    </row>
    <row r="421" ht="12.75" customHeight="1">
      <c r="D421" s="4"/>
      <c r="E421" s="4"/>
    </row>
    <row r="422" ht="12.75" customHeight="1">
      <c r="D422" s="4"/>
      <c r="E422" s="4"/>
    </row>
    <row r="423" ht="12.75" customHeight="1">
      <c r="D423" s="4"/>
      <c r="E423" s="4"/>
    </row>
    <row r="424" ht="12.75" customHeight="1">
      <c r="D424" s="4"/>
      <c r="E424" s="4"/>
    </row>
    <row r="425" ht="12.75" customHeight="1">
      <c r="D425" s="4"/>
      <c r="E425" s="4"/>
    </row>
    <row r="426" ht="12.75" customHeight="1">
      <c r="D426" s="4"/>
      <c r="E426" s="4"/>
    </row>
    <row r="427" ht="12.75" customHeight="1">
      <c r="D427" s="4"/>
      <c r="E427" s="4"/>
    </row>
    <row r="428" ht="12.75" customHeight="1">
      <c r="D428" s="4"/>
      <c r="E428" s="4"/>
    </row>
    <row r="429" ht="12.75" customHeight="1">
      <c r="D429" s="4"/>
      <c r="E429" s="4"/>
    </row>
    <row r="430" ht="12.75" customHeight="1">
      <c r="D430" s="4"/>
      <c r="E430" s="4"/>
    </row>
    <row r="431" ht="12.75" customHeight="1">
      <c r="D431" s="4"/>
      <c r="E431" s="4"/>
    </row>
    <row r="432" ht="12.75" customHeight="1">
      <c r="D432" s="4"/>
      <c r="E432" s="4"/>
    </row>
    <row r="433" ht="12.75" customHeight="1">
      <c r="D433" s="4"/>
      <c r="E433" s="4"/>
    </row>
    <row r="434" ht="12.75" customHeight="1">
      <c r="D434" s="4"/>
      <c r="E434" s="4"/>
    </row>
    <row r="435" ht="12.75" customHeight="1">
      <c r="D435" s="4"/>
      <c r="E435" s="4"/>
    </row>
    <row r="436" ht="12.75" customHeight="1">
      <c r="D436" s="4"/>
      <c r="E436" s="4"/>
    </row>
    <row r="437" ht="12.75" customHeight="1">
      <c r="D437" s="4"/>
      <c r="E437" s="4"/>
    </row>
    <row r="438" ht="12.75" customHeight="1">
      <c r="D438" s="4"/>
      <c r="E438" s="4"/>
    </row>
    <row r="439" ht="12.75" customHeight="1">
      <c r="D439" s="4"/>
      <c r="E439" s="4"/>
    </row>
    <row r="440" ht="12.75" customHeight="1">
      <c r="D440" s="4"/>
      <c r="E440" s="4"/>
    </row>
    <row r="441" ht="12.75" customHeight="1">
      <c r="D441" s="4"/>
      <c r="E441" s="4"/>
    </row>
    <row r="442" ht="12.75" customHeight="1">
      <c r="D442" s="4"/>
      <c r="E442" s="4"/>
    </row>
    <row r="443" ht="12.75" customHeight="1">
      <c r="D443" s="4"/>
      <c r="E443" s="4"/>
    </row>
    <row r="444" ht="12.75" customHeight="1">
      <c r="D444" s="4"/>
      <c r="E444" s="4"/>
    </row>
    <row r="445" ht="12.75" customHeight="1">
      <c r="D445" s="4"/>
      <c r="E445" s="4"/>
    </row>
    <row r="446" ht="12.75" customHeight="1">
      <c r="D446" s="4"/>
      <c r="E446" s="4"/>
    </row>
    <row r="447" ht="12.75" customHeight="1">
      <c r="D447" s="4"/>
      <c r="E447" s="4"/>
    </row>
    <row r="448" ht="12.75" customHeight="1">
      <c r="D448" s="4"/>
      <c r="E448" s="4"/>
    </row>
    <row r="449" ht="12.75" customHeight="1">
      <c r="D449" s="4"/>
      <c r="E449" s="4"/>
    </row>
    <row r="450" ht="12.75" customHeight="1">
      <c r="D450" s="4"/>
      <c r="E450" s="4"/>
    </row>
    <row r="451" ht="12.75" customHeight="1">
      <c r="D451" s="4"/>
      <c r="E451" s="4"/>
    </row>
    <row r="452" ht="12.75" customHeight="1">
      <c r="D452" s="4"/>
      <c r="E452" s="4"/>
    </row>
    <row r="453" ht="12.75" customHeight="1">
      <c r="D453" s="4"/>
      <c r="E453" s="4"/>
    </row>
    <row r="454" ht="12.75" customHeight="1">
      <c r="D454" s="4"/>
      <c r="E454" s="4"/>
    </row>
    <row r="455" ht="12.75" customHeight="1">
      <c r="D455" s="4"/>
      <c r="E455" s="4"/>
    </row>
    <row r="456" ht="12.75" customHeight="1">
      <c r="D456" s="4"/>
      <c r="E456" s="4"/>
    </row>
    <row r="457" ht="12.75" customHeight="1">
      <c r="D457" s="4"/>
      <c r="E457" s="4"/>
    </row>
    <row r="458" ht="12.75" customHeight="1">
      <c r="D458" s="4"/>
      <c r="E458" s="4"/>
    </row>
    <row r="459" ht="12.75" customHeight="1">
      <c r="D459" s="4"/>
      <c r="E459" s="4"/>
    </row>
    <row r="460" ht="12.75" customHeight="1">
      <c r="D460" s="4"/>
      <c r="E460" s="4"/>
    </row>
    <row r="461" ht="12.75" customHeight="1">
      <c r="D461" s="4"/>
      <c r="E461" s="4"/>
    </row>
    <row r="462" ht="12.75" customHeight="1">
      <c r="D462" s="4"/>
      <c r="E462" s="4"/>
    </row>
    <row r="463" ht="12.75" customHeight="1">
      <c r="D463" s="4"/>
      <c r="E463" s="4"/>
    </row>
    <row r="464" ht="12.75" customHeight="1">
      <c r="D464" s="4"/>
      <c r="E464" s="4"/>
    </row>
    <row r="465" ht="12.75" customHeight="1">
      <c r="D465" s="4"/>
      <c r="E465" s="4"/>
    </row>
    <row r="466" ht="12.75" customHeight="1">
      <c r="D466" s="4"/>
      <c r="E466" s="4"/>
    </row>
    <row r="467" ht="12.75" customHeight="1">
      <c r="D467" s="4"/>
      <c r="E467" s="4"/>
    </row>
    <row r="468" ht="12.75" customHeight="1">
      <c r="D468" s="4"/>
      <c r="E468" s="4"/>
    </row>
    <row r="469" ht="12.75" customHeight="1">
      <c r="D469" s="4"/>
      <c r="E469" s="4"/>
    </row>
    <row r="470" ht="12.75" customHeight="1">
      <c r="D470" s="4"/>
      <c r="E470" s="4"/>
    </row>
    <row r="471" ht="12.75" customHeight="1">
      <c r="D471" s="4"/>
      <c r="E471" s="4"/>
    </row>
    <row r="472" ht="12.75" customHeight="1">
      <c r="D472" s="4"/>
      <c r="E472" s="4"/>
    </row>
    <row r="473" ht="12.75" customHeight="1">
      <c r="D473" s="4"/>
      <c r="E473" s="4"/>
    </row>
    <row r="474" ht="12.75" customHeight="1">
      <c r="D474" s="4"/>
      <c r="E474" s="4"/>
    </row>
    <row r="475" ht="12.75" customHeight="1">
      <c r="D475" s="4"/>
      <c r="E475" s="4"/>
    </row>
    <row r="476" ht="12.75" customHeight="1">
      <c r="D476" s="4"/>
      <c r="E476" s="4"/>
    </row>
    <row r="477" ht="12.75" customHeight="1">
      <c r="D477" s="4"/>
      <c r="E477" s="4"/>
    </row>
    <row r="478" ht="12.75" customHeight="1">
      <c r="D478" s="4"/>
      <c r="E478" s="4"/>
    </row>
    <row r="479" ht="12.75" customHeight="1">
      <c r="D479" s="4"/>
      <c r="E479" s="4"/>
    </row>
    <row r="480" ht="12.75" customHeight="1">
      <c r="D480" s="4"/>
      <c r="E480" s="4"/>
    </row>
    <row r="481" ht="12.75" customHeight="1">
      <c r="D481" s="4"/>
      <c r="E481" s="4"/>
    </row>
    <row r="482" ht="12.75" customHeight="1">
      <c r="D482" s="4"/>
      <c r="E482" s="4"/>
    </row>
    <row r="483" ht="12.75" customHeight="1">
      <c r="D483" s="4"/>
      <c r="E483" s="4"/>
    </row>
    <row r="484" ht="12.75" customHeight="1">
      <c r="D484" s="4"/>
      <c r="E484" s="4"/>
    </row>
    <row r="485" ht="12.75" customHeight="1">
      <c r="D485" s="4"/>
      <c r="E485" s="4"/>
    </row>
    <row r="486" ht="12.75" customHeight="1">
      <c r="D486" s="4"/>
      <c r="E486" s="4"/>
    </row>
    <row r="487" ht="12.75" customHeight="1">
      <c r="D487" s="4"/>
      <c r="E487" s="4"/>
    </row>
    <row r="488" ht="12.75" customHeight="1">
      <c r="D488" s="4"/>
      <c r="E488" s="4"/>
    </row>
    <row r="489" ht="12.75" customHeight="1">
      <c r="D489" s="4"/>
      <c r="E489" s="4"/>
    </row>
    <row r="490" ht="12.75" customHeight="1">
      <c r="D490" s="4"/>
      <c r="E490" s="4"/>
    </row>
    <row r="491" ht="12.75" customHeight="1">
      <c r="D491" s="4"/>
      <c r="E491" s="4"/>
    </row>
    <row r="492" ht="12.75" customHeight="1">
      <c r="D492" s="4"/>
      <c r="E492" s="4"/>
    </row>
    <row r="493" ht="12.75" customHeight="1">
      <c r="D493" s="4"/>
      <c r="E493" s="4"/>
    </row>
    <row r="494" ht="12.75" customHeight="1">
      <c r="D494" s="4"/>
      <c r="E494" s="4"/>
    </row>
    <row r="495" ht="12.75" customHeight="1">
      <c r="D495" s="4"/>
      <c r="E495" s="4"/>
    </row>
    <row r="496" ht="12.75" customHeight="1">
      <c r="D496" s="4"/>
      <c r="E496" s="4"/>
    </row>
    <row r="497" ht="12.75" customHeight="1">
      <c r="D497" s="4"/>
      <c r="E497" s="4"/>
    </row>
    <row r="498" ht="12.75" customHeight="1">
      <c r="D498" s="4"/>
      <c r="E498" s="4"/>
    </row>
    <row r="499" ht="12.75" customHeight="1">
      <c r="D499" s="4"/>
      <c r="E499" s="4"/>
    </row>
    <row r="500" ht="12.75" customHeight="1">
      <c r="D500" s="4"/>
      <c r="E500" s="4"/>
    </row>
    <row r="501" ht="12.75" customHeight="1">
      <c r="D501" s="4"/>
      <c r="E501" s="4"/>
    </row>
    <row r="502" ht="12.75" customHeight="1">
      <c r="D502" s="4"/>
      <c r="E502" s="4"/>
    </row>
    <row r="503" ht="12.75" customHeight="1">
      <c r="D503" s="4"/>
      <c r="E503" s="4"/>
    </row>
    <row r="504" ht="12.75" customHeight="1">
      <c r="D504" s="4"/>
      <c r="E504" s="4"/>
    </row>
    <row r="505" ht="12.75" customHeight="1">
      <c r="D505" s="4"/>
      <c r="E505" s="4"/>
    </row>
    <row r="506" ht="12.75" customHeight="1">
      <c r="D506" s="4"/>
      <c r="E506" s="4"/>
    </row>
    <row r="507" ht="12.75" customHeight="1">
      <c r="D507" s="4"/>
      <c r="E507" s="4"/>
    </row>
    <row r="508" ht="12.75" customHeight="1">
      <c r="D508" s="4"/>
      <c r="E508" s="4"/>
    </row>
    <row r="509" ht="12.75" customHeight="1">
      <c r="D509" s="4"/>
      <c r="E509" s="4"/>
    </row>
    <row r="510" ht="12.75" customHeight="1">
      <c r="D510" s="4"/>
      <c r="E510" s="4"/>
    </row>
    <row r="511" ht="12.75" customHeight="1">
      <c r="D511" s="4"/>
      <c r="E511" s="4"/>
    </row>
    <row r="512" ht="12.75" customHeight="1">
      <c r="D512" s="4"/>
      <c r="E512" s="4"/>
    </row>
    <row r="513" ht="12.75" customHeight="1">
      <c r="D513" s="4"/>
      <c r="E513" s="4"/>
    </row>
    <row r="514" ht="12.75" customHeight="1">
      <c r="D514" s="4"/>
      <c r="E514" s="4"/>
    </row>
    <row r="515" ht="12.75" customHeight="1">
      <c r="D515" s="4"/>
      <c r="E515" s="4"/>
    </row>
    <row r="516" ht="12.75" customHeight="1">
      <c r="D516" s="4"/>
      <c r="E516" s="4"/>
    </row>
    <row r="517" ht="12.75" customHeight="1">
      <c r="D517" s="4"/>
      <c r="E517" s="4"/>
    </row>
    <row r="518" ht="12.75" customHeight="1">
      <c r="D518" s="4"/>
      <c r="E518" s="4"/>
    </row>
    <row r="519" ht="12.75" customHeight="1">
      <c r="D519" s="4"/>
      <c r="E519" s="4"/>
    </row>
    <row r="520" ht="12.75" customHeight="1">
      <c r="D520" s="4"/>
      <c r="E520" s="4"/>
    </row>
    <row r="521" ht="12.75" customHeight="1">
      <c r="D521" s="4"/>
      <c r="E521" s="4"/>
    </row>
    <row r="522" ht="12.75" customHeight="1">
      <c r="D522" s="4"/>
      <c r="E522" s="4"/>
    </row>
    <row r="523" ht="12.75" customHeight="1">
      <c r="D523" s="4"/>
      <c r="E523" s="4"/>
    </row>
    <row r="524" ht="12.75" customHeight="1">
      <c r="D524" s="4"/>
      <c r="E524" s="4"/>
    </row>
    <row r="525" ht="12.75" customHeight="1">
      <c r="D525" s="4"/>
      <c r="E525" s="4"/>
    </row>
    <row r="526" ht="12.75" customHeight="1">
      <c r="D526" s="4"/>
      <c r="E526" s="4"/>
    </row>
    <row r="527" ht="12.75" customHeight="1">
      <c r="D527" s="4"/>
      <c r="E527" s="4"/>
    </row>
    <row r="528" ht="12.75" customHeight="1">
      <c r="D528" s="4"/>
      <c r="E528" s="4"/>
    </row>
    <row r="529" ht="12.75" customHeight="1">
      <c r="D529" s="4"/>
      <c r="E529" s="4"/>
    </row>
    <row r="530" ht="12.75" customHeight="1">
      <c r="D530" s="4"/>
      <c r="E530" s="4"/>
    </row>
    <row r="531" ht="12.75" customHeight="1">
      <c r="D531" s="4"/>
      <c r="E531" s="4"/>
    </row>
    <row r="532" ht="12.75" customHeight="1">
      <c r="D532" s="4"/>
      <c r="E532" s="4"/>
    </row>
    <row r="533" ht="12.75" customHeight="1">
      <c r="D533" s="4"/>
      <c r="E533" s="4"/>
    </row>
    <row r="534" ht="12.75" customHeight="1">
      <c r="D534" s="4"/>
      <c r="E534" s="4"/>
    </row>
    <row r="535" ht="12.75" customHeight="1">
      <c r="D535" s="4"/>
      <c r="E535" s="4"/>
    </row>
    <row r="536" ht="12.75" customHeight="1">
      <c r="D536" s="4"/>
      <c r="E536" s="4"/>
    </row>
    <row r="537" ht="12.75" customHeight="1">
      <c r="D537" s="4"/>
      <c r="E537" s="4"/>
    </row>
    <row r="538" ht="12.75" customHeight="1">
      <c r="D538" s="4"/>
      <c r="E538" s="4"/>
    </row>
    <row r="539" ht="12.75" customHeight="1">
      <c r="D539" s="4"/>
      <c r="E539" s="4"/>
    </row>
    <row r="540" ht="12.75" customHeight="1">
      <c r="D540" s="4"/>
      <c r="E540" s="4"/>
    </row>
    <row r="541" ht="12.75" customHeight="1">
      <c r="D541" s="4"/>
      <c r="E541" s="4"/>
    </row>
    <row r="542" ht="12.75" customHeight="1">
      <c r="D542" s="4"/>
      <c r="E542" s="4"/>
    </row>
    <row r="543" ht="12.75" customHeight="1">
      <c r="D543" s="4"/>
      <c r="E543" s="4"/>
    </row>
    <row r="544" ht="12.75" customHeight="1">
      <c r="D544" s="4"/>
      <c r="E544" s="4"/>
    </row>
    <row r="545" ht="12.75" customHeight="1">
      <c r="D545" s="4"/>
      <c r="E545" s="4"/>
    </row>
    <row r="546" ht="12.75" customHeight="1">
      <c r="D546" s="4"/>
      <c r="E546" s="4"/>
    </row>
    <row r="547" ht="12.75" customHeight="1">
      <c r="D547" s="4"/>
      <c r="E547" s="4"/>
    </row>
    <row r="548" ht="12.75" customHeight="1">
      <c r="D548" s="4"/>
      <c r="E548" s="4"/>
    </row>
    <row r="549" ht="12.75" customHeight="1">
      <c r="D549" s="4"/>
      <c r="E549" s="4"/>
    </row>
    <row r="550" ht="12.75" customHeight="1">
      <c r="D550" s="4"/>
      <c r="E550" s="4"/>
    </row>
    <row r="551" ht="12.75" customHeight="1">
      <c r="D551" s="4"/>
      <c r="E551" s="4"/>
    </row>
    <row r="552" ht="12.75" customHeight="1">
      <c r="D552" s="4"/>
      <c r="E552" s="4"/>
    </row>
    <row r="553" ht="12.75" customHeight="1">
      <c r="D553" s="4"/>
      <c r="E553" s="4"/>
    </row>
    <row r="554" ht="12.75" customHeight="1">
      <c r="D554" s="4"/>
      <c r="E554" s="4"/>
    </row>
    <row r="555" ht="12.75" customHeight="1">
      <c r="D555" s="4"/>
      <c r="E555" s="4"/>
    </row>
    <row r="556" ht="12.75" customHeight="1">
      <c r="D556" s="4"/>
      <c r="E556" s="4"/>
    </row>
    <row r="557" ht="12.75" customHeight="1">
      <c r="D557" s="4"/>
      <c r="E557" s="4"/>
    </row>
    <row r="558" ht="12.75" customHeight="1">
      <c r="D558" s="4"/>
      <c r="E558" s="4"/>
    </row>
    <row r="559" ht="12.75" customHeight="1">
      <c r="D559" s="4"/>
      <c r="E559" s="4"/>
    </row>
    <row r="560" ht="12.75" customHeight="1">
      <c r="D560" s="4"/>
      <c r="E560" s="4"/>
    </row>
    <row r="561" ht="12.75" customHeight="1">
      <c r="D561" s="4"/>
      <c r="E561" s="4"/>
    </row>
    <row r="562" ht="12.75" customHeight="1">
      <c r="D562" s="4"/>
      <c r="E562" s="4"/>
    </row>
    <row r="563" ht="12.75" customHeight="1">
      <c r="D563" s="4"/>
      <c r="E563" s="4"/>
    </row>
    <row r="564" ht="12.75" customHeight="1">
      <c r="D564" s="4"/>
      <c r="E564" s="4"/>
    </row>
    <row r="565" ht="12.75" customHeight="1">
      <c r="D565" s="4"/>
      <c r="E565" s="4"/>
    </row>
    <row r="566" ht="12.75" customHeight="1">
      <c r="D566" s="4"/>
      <c r="E566" s="4"/>
    </row>
    <row r="567" ht="12.75" customHeight="1">
      <c r="D567" s="4"/>
      <c r="E567" s="4"/>
    </row>
    <row r="568" ht="12.75" customHeight="1">
      <c r="D568" s="4"/>
      <c r="E568" s="4"/>
    </row>
    <row r="569" ht="12.75" customHeight="1">
      <c r="D569" s="4"/>
      <c r="E569" s="4"/>
    </row>
    <row r="570" ht="12.75" customHeight="1">
      <c r="D570" s="4"/>
      <c r="E570" s="4"/>
    </row>
    <row r="571" ht="12.75" customHeight="1">
      <c r="D571" s="4"/>
      <c r="E571" s="4"/>
    </row>
    <row r="572" ht="12.75" customHeight="1">
      <c r="D572" s="4"/>
      <c r="E572" s="4"/>
    </row>
    <row r="573" ht="12.75" customHeight="1">
      <c r="D573" s="4"/>
      <c r="E573" s="4"/>
    </row>
    <row r="574" ht="12.75" customHeight="1">
      <c r="D574" s="4"/>
      <c r="E574" s="4"/>
    </row>
    <row r="575" ht="12.75" customHeight="1">
      <c r="D575" s="4"/>
      <c r="E575" s="4"/>
    </row>
    <row r="576" ht="12.75" customHeight="1">
      <c r="D576" s="4"/>
      <c r="E576" s="4"/>
    </row>
    <row r="577" ht="12.75" customHeight="1">
      <c r="D577" s="4"/>
      <c r="E577" s="4"/>
    </row>
    <row r="578" ht="12.75" customHeight="1">
      <c r="D578" s="4"/>
      <c r="E578" s="4"/>
    </row>
    <row r="579" ht="12.75" customHeight="1">
      <c r="D579" s="4"/>
      <c r="E579" s="4"/>
    </row>
    <row r="580" ht="12.75" customHeight="1">
      <c r="D580" s="4"/>
      <c r="E580" s="4"/>
    </row>
    <row r="581" ht="12.75" customHeight="1">
      <c r="D581" s="4"/>
      <c r="E581" s="4"/>
    </row>
    <row r="582" ht="12.75" customHeight="1">
      <c r="D582" s="4"/>
      <c r="E582" s="4"/>
    </row>
    <row r="583" ht="12.75" customHeight="1">
      <c r="D583" s="4"/>
      <c r="E583" s="4"/>
    </row>
    <row r="584" ht="12.75" customHeight="1">
      <c r="D584" s="4"/>
      <c r="E584" s="4"/>
    </row>
    <row r="585" ht="12.75" customHeight="1">
      <c r="D585" s="4"/>
      <c r="E585" s="4"/>
    </row>
    <row r="586" ht="12.75" customHeight="1">
      <c r="D586" s="4"/>
      <c r="E586" s="4"/>
    </row>
    <row r="587" ht="12.75" customHeight="1">
      <c r="D587" s="4"/>
      <c r="E587" s="4"/>
    </row>
    <row r="588" ht="12.75" customHeight="1">
      <c r="D588" s="4"/>
      <c r="E588" s="4"/>
    </row>
    <row r="589" ht="12.75" customHeight="1">
      <c r="D589" s="4"/>
      <c r="E589" s="4"/>
    </row>
    <row r="590" ht="12.75" customHeight="1">
      <c r="D590" s="4"/>
      <c r="E590" s="4"/>
    </row>
    <row r="591" ht="12.75" customHeight="1">
      <c r="D591" s="4"/>
      <c r="E591" s="4"/>
    </row>
    <row r="592" ht="12.75" customHeight="1">
      <c r="D592" s="4"/>
      <c r="E592" s="4"/>
    </row>
    <row r="593" ht="12.75" customHeight="1">
      <c r="D593" s="4"/>
      <c r="E593" s="4"/>
    </row>
    <row r="594" ht="12.75" customHeight="1">
      <c r="D594" s="4"/>
      <c r="E594" s="4"/>
    </row>
    <row r="595" ht="12.75" customHeight="1">
      <c r="D595" s="4"/>
      <c r="E595" s="4"/>
    </row>
    <row r="596" ht="12.75" customHeight="1">
      <c r="D596" s="4"/>
      <c r="E596" s="4"/>
    </row>
    <row r="597" ht="12.75" customHeight="1">
      <c r="D597" s="4"/>
      <c r="E597" s="4"/>
    </row>
    <row r="598" ht="12.75" customHeight="1">
      <c r="D598" s="4"/>
      <c r="E598" s="4"/>
    </row>
    <row r="599" ht="12.75" customHeight="1">
      <c r="D599" s="4"/>
      <c r="E599" s="4"/>
    </row>
    <row r="600" ht="12.75" customHeight="1">
      <c r="D600" s="4"/>
      <c r="E600" s="4"/>
    </row>
    <row r="601" ht="12.75" customHeight="1">
      <c r="D601" s="4"/>
      <c r="E601" s="4"/>
    </row>
    <row r="602" ht="12.75" customHeight="1">
      <c r="D602" s="4"/>
      <c r="E602" s="4"/>
    </row>
    <row r="603" ht="12.75" customHeight="1">
      <c r="D603" s="4"/>
      <c r="E603" s="4"/>
    </row>
    <row r="604" ht="12.75" customHeight="1">
      <c r="D604" s="4"/>
      <c r="E604" s="4"/>
    </row>
    <row r="605" ht="12.75" customHeight="1">
      <c r="D605" s="4"/>
      <c r="E605" s="4"/>
    </row>
    <row r="606" ht="12.75" customHeight="1">
      <c r="D606" s="4"/>
      <c r="E606" s="4"/>
    </row>
    <row r="607" ht="12.75" customHeight="1">
      <c r="D607" s="4"/>
      <c r="E607" s="4"/>
    </row>
    <row r="608" ht="12.75" customHeight="1">
      <c r="D608" s="4"/>
      <c r="E608" s="4"/>
    </row>
    <row r="609" ht="12.75" customHeight="1">
      <c r="D609" s="4"/>
      <c r="E609" s="4"/>
    </row>
    <row r="610" ht="12.75" customHeight="1">
      <c r="D610" s="4"/>
      <c r="E610" s="4"/>
    </row>
    <row r="611" ht="12.75" customHeight="1">
      <c r="D611" s="4"/>
      <c r="E611" s="4"/>
    </row>
    <row r="612" ht="12.75" customHeight="1">
      <c r="D612" s="4"/>
      <c r="E612" s="4"/>
    </row>
    <row r="613" ht="12.75" customHeight="1">
      <c r="D613" s="4"/>
      <c r="E613" s="4"/>
    </row>
    <row r="614" ht="12.75" customHeight="1">
      <c r="D614" s="4"/>
      <c r="E614" s="4"/>
    </row>
    <row r="615" ht="12.75" customHeight="1">
      <c r="D615" s="4"/>
      <c r="E615" s="4"/>
    </row>
    <row r="616" ht="12.75" customHeight="1">
      <c r="D616" s="4"/>
      <c r="E616" s="4"/>
    </row>
    <row r="617" ht="12.75" customHeight="1">
      <c r="D617" s="4"/>
      <c r="E617" s="4"/>
    </row>
    <row r="618" ht="12.75" customHeight="1">
      <c r="D618" s="4"/>
      <c r="E618" s="4"/>
    </row>
    <row r="619" ht="12.75" customHeight="1">
      <c r="D619" s="4"/>
      <c r="E619" s="4"/>
    </row>
    <row r="620" ht="12.75" customHeight="1">
      <c r="D620" s="4"/>
      <c r="E620" s="4"/>
    </row>
    <row r="621" ht="12.75" customHeight="1">
      <c r="D621" s="4"/>
      <c r="E621" s="4"/>
    </row>
    <row r="622" ht="12.75" customHeight="1">
      <c r="D622" s="4"/>
      <c r="E622" s="4"/>
    </row>
    <row r="623" ht="12.75" customHeight="1">
      <c r="D623" s="4"/>
      <c r="E623" s="4"/>
    </row>
    <row r="624" ht="12.75" customHeight="1">
      <c r="D624" s="4"/>
      <c r="E624" s="4"/>
    </row>
    <row r="625" ht="12.75" customHeight="1">
      <c r="D625" s="4"/>
      <c r="E625" s="4"/>
    </row>
    <row r="626" ht="12.75" customHeight="1">
      <c r="D626" s="4"/>
      <c r="E626" s="4"/>
    </row>
    <row r="627" ht="12.75" customHeight="1">
      <c r="D627" s="4"/>
      <c r="E627" s="4"/>
    </row>
    <row r="628" ht="12.75" customHeight="1">
      <c r="D628" s="4"/>
      <c r="E628" s="4"/>
    </row>
    <row r="629" ht="12.75" customHeight="1">
      <c r="D629" s="4"/>
      <c r="E629" s="4"/>
    </row>
    <row r="630" ht="12.75" customHeight="1">
      <c r="D630" s="4"/>
      <c r="E630" s="4"/>
    </row>
    <row r="631" ht="12.75" customHeight="1">
      <c r="D631" s="4"/>
      <c r="E631" s="4"/>
    </row>
    <row r="632" ht="12.75" customHeight="1">
      <c r="D632" s="4"/>
      <c r="E632" s="4"/>
    </row>
    <row r="633" ht="12.75" customHeight="1">
      <c r="D633" s="4"/>
      <c r="E633" s="4"/>
    </row>
    <row r="634" ht="12.75" customHeight="1">
      <c r="D634" s="4"/>
      <c r="E634" s="4"/>
    </row>
    <row r="635" ht="12.75" customHeight="1">
      <c r="D635" s="4"/>
      <c r="E635" s="4"/>
    </row>
    <row r="636" ht="12.75" customHeight="1">
      <c r="D636" s="4"/>
      <c r="E636" s="4"/>
    </row>
    <row r="637" ht="12.75" customHeight="1">
      <c r="D637" s="4"/>
      <c r="E637" s="4"/>
    </row>
    <row r="638" ht="12.75" customHeight="1">
      <c r="D638" s="4"/>
      <c r="E638" s="4"/>
    </row>
    <row r="639" ht="12.75" customHeight="1">
      <c r="D639" s="4"/>
      <c r="E639" s="4"/>
    </row>
    <row r="640" ht="12.75" customHeight="1">
      <c r="D640" s="4"/>
      <c r="E640" s="4"/>
    </row>
    <row r="641" ht="12.75" customHeight="1">
      <c r="D641" s="4"/>
      <c r="E641" s="4"/>
    </row>
    <row r="642" ht="12.75" customHeight="1">
      <c r="D642" s="4"/>
      <c r="E642" s="4"/>
    </row>
    <row r="643" ht="12.75" customHeight="1">
      <c r="D643" s="4"/>
      <c r="E643" s="4"/>
    </row>
    <row r="644" ht="12.75" customHeight="1">
      <c r="D644" s="4"/>
      <c r="E644" s="4"/>
    </row>
    <row r="645" ht="12.75" customHeight="1">
      <c r="D645" s="4"/>
      <c r="E645" s="4"/>
    </row>
    <row r="646" ht="12.75" customHeight="1">
      <c r="D646" s="4"/>
      <c r="E646" s="4"/>
    </row>
    <row r="647" ht="12.75" customHeight="1">
      <c r="D647" s="4"/>
      <c r="E647" s="4"/>
    </row>
    <row r="648" ht="12.75" customHeight="1">
      <c r="D648" s="4"/>
      <c r="E648" s="4"/>
    </row>
    <row r="649" ht="12.75" customHeight="1">
      <c r="D649" s="4"/>
      <c r="E649" s="4"/>
    </row>
    <row r="650" ht="12.75" customHeight="1">
      <c r="D650" s="4"/>
      <c r="E650" s="4"/>
    </row>
    <row r="651" ht="12.75" customHeight="1">
      <c r="D651" s="4"/>
      <c r="E651" s="4"/>
    </row>
    <row r="652" ht="12.75" customHeight="1">
      <c r="D652" s="4"/>
      <c r="E652" s="4"/>
    </row>
    <row r="653" ht="12.75" customHeight="1">
      <c r="D653" s="4"/>
      <c r="E653" s="4"/>
    </row>
    <row r="654" ht="12.75" customHeight="1">
      <c r="D654" s="4"/>
      <c r="E654" s="4"/>
    </row>
    <row r="655" ht="12.75" customHeight="1">
      <c r="D655" s="4"/>
      <c r="E655" s="4"/>
    </row>
    <row r="656" ht="12.75" customHeight="1">
      <c r="D656" s="4"/>
      <c r="E656" s="4"/>
    </row>
    <row r="657" ht="12.75" customHeight="1">
      <c r="D657" s="4"/>
      <c r="E657" s="4"/>
    </row>
    <row r="658" ht="12.75" customHeight="1">
      <c r="D658" s="4"/>
      <c r="E658" s="4"/>
    </row>
    <row r="659" ht="12.75" customHeight="1">
      <c r="D659" s="4"/>
      <c r="E659" s="4"/>
    </row>
    <row r="660" ht="12.75" customHeight="1">
      <c r="D660" s="4"/>
      <c r="E660" s="4"/>
    </row>
    <row r="661" ht="12.75" customHeight="1">
      <c r="D661" s="4"/>
      <c r="E661" s="4"/>
    </row>
    <row r="662" ht="12.75" customHeight="1">
      <c r="D662" s="4"/>
      <c r="E662" s="4"/>
    </row>
    <row r="663" ht="12.75" customHeight="1">
      <c r="D663" s="4"/>
      <c r="E663" s="4"/>
    </row>
    <row r="664" ht="12.75" customHeight="1">
      <c r="D664" s="4"/>
      <c r="E664" s="4"/>
    </row>
    <row r="665" ht="12.75" customHeight="1">
      <c r="D665" s="4"/>
      <c r="E665" s="4"/>
    </row>
    <row r="666" ht="12.75" customHeight="1">
      <c r="D666" s="4"/>
      <c r="E666" s="4"/>
    </row>
    <row r="667" ht="12.75" customHeight="1">
      <c r="D667" s="4"/>
      <c r="E667" s="4"/>
    </row>
    <row r="668" ht="12.75" customHeight="1">
      <c r="D668" s="4"/>
      <c r="E668" s="4"/>
    </row>
    <row r="669" ht="12.75" customHeight="1">
      <c r="D669" s="4"/>
      <c r="E669" s="4"/>
    </row>
    <row r="670" ht="12.75" customHeight="1">
      <c r="D670" s="4"/>
      <c r="E670" s="4"/>
    </row>
    <row r="671" ht="12.75" customHeight="1">
      <c r="D671" s="4"/>
      <c r="E671" s="4"/>
    </row>
    <row r="672" ht="12.75" customHeight="1">
      <c r="D672" s="4"/>
      <c r="E672" s="4"/>
    </row>
    <row r="673" ht="12.75" customHeight="1">
      <c r="D673" s="4"/>
      <c r="E673" s="4"/>
    </row>
    <row r="674" ht="12.75" customHeight="1">
      <c r="D674" s="4"/>
      <c r="E674" s="4"/>
    </row>
    <row r="675" ht="12.75" customHeight="1">
      <c r="D675" s="4"/>
      <c r="E675" s="4"/>
    </row>
    <row r="676" ht="12.75" customHeight="1">
      <c r="D676" s="4"/>
      <c r="E676" s="4"/>
    </row>
    <row r="677" ht="12.75" customHeight="1">
      <c r="D677" s="4"/>
      <c r="E677" s="4"/>
    </row>
    <row r="678" ht="12.75" customHeight="1">
      <c r="D678" s="4"/>
      <c r="E678" s="4"/>
    </row>
    <row r="679" ht="12.75" customHeight="1">
      <c r="D679" s="4"/>
      <c r="E679" s="4"/>
    </row>
    <row r="680" ht="12.75" customHeight="1">
      <c r="D680" s="4"/>
      <c r="E680" s="4"/>
    </row>
    <row r="681" ht="12.75" customHeight="1">
      <c r="D681" s="4"/>
      <c r="E681" s="4"/>
    </row>
    <row r="682" ht="12.75" customHeight="1">
      <c r="D682" s="4"/>
      <c r="E682" s="4"/>
    </row>
    <row r="683" ht="12.75" customHeight="1">
      <c r="D683" s="4"/>
      <c r="E683" s="4"/>
    </row>
    <row r="684" ht="12.75" customHeight="1">
      <c r="D684" s="4"/>
      <c r="E684" s="4"/>
    </row>
    <row r="685" ht="12.75" customHeight="1">
      <c r="D685" s="4"/>
      <c r="E685" s="4"/>
    </row>
    <row r="686" ht="12.75" customHeight="1">
      <c r="D686" s="4"/>
      <c r="E686" s="4"/>
    </row>
    <row r="687" ht="12.75" customHeight="1">
      <c r="D687" s="4"/>
      <c r="E687" s="4"/>
    </row>
    <row r="688" ht="12.75" customHeight="1">
      <c r="D688" s="4"/>
      <c r="E688" s="4"/>
    </row>
    <row r="689" ht="12.75" customHeight="1">
      <c r="D689" s="4"/>
      <c r="E689" s="4"/>
    </row>
    <row r="690" ht="12.75" customHeight="1">
      <c r="D690" s="4"/>
      <c r="E690" s="4"/>
    </row>
    <row r="691" ht="12.75" customHeight="1">
      <c r="D691" s="4"/>
      <c r="E691" s="4"/>
    </row>
    <row r="692" ht="12.75" customHeight="1">
      <c r="D692" s="4"/>
      <c r="E692" s="4"/>
    </row>
    <row r="693" ht="12.75" customHeight="1">
      <c r="D693" s="4"/>
      <c r="E693" s="4"/>
    </row>
    <row r="694" ht="12.75" customHeight="1">
      <c r="D694" s="4"/>
      <c r="E694" s="4"/>
    </row>
    <row r="695" ht="12.75" customHeight="1">
      <c r="D695" s="4"/>
      <c r="E695" s="4"/>
    </row>
    <row r="696" ht="12.75" customHeight="1">
      <c r="D696" s="4"/>
      <c r="E696" s="4"/>
    </row>
    <row r="697" ht="12.75" customHeight="1">
      <c r="D697" s="4"/>
      <c r="E697" s="4"/>
    </row>
    <row r="698" ht="12.75" customHeight="1">
      <c r="D698" s="4"/>
      <c r="E698" s="4"/>
    </row>
    <row r="699" ht="12.75" customHeight="1">
      <c r="D699" s="4"/>
      <c r="E699" s="4"/>
    </row>
    <row r="700" ht="12.75" customHeight="1">
      <c r="D700" s="4"/>
      <c r="E700" s="4"/>
    </row>
    <row r="701" ht="12.75" customHeight="1">
      <c r="D701" s="4"/>
      <c r="E701" s="4"/>
    </row>
    <row r="702" ht="12.75" customHeight="1">
      <c r="D702" s="4"/>
      <c r="E702" s="4"/>
    </row>
    <row r="703" ht="12.75" customHeight="1">
      <c r="D703" s="4"/>
      <c r="E703" s="4"/>
    </row>
    <row r="704" ht="12.75" customHeight="1">
      <c r="D704" s="4"/>
      <c r="E704" s="4"/>
    </row>
    <row r="705" ht="12.75" customHeight="1">
      <c r="D705" s="4"/>
      <c r="E705" s="4"/>
    </row>
    <row r="706" ht="12.75" customHeight="1">
      <c r="D706" s="4"/>
      <c r="E706" s="4"/>
    </row>
    <row r="707" ht="12.75" customHeight="1">
      <c r="D707" s="4"/>
      <c r="E707" s="4"/>
    </row>
    <row r="708" ht="12.75" customHeight="1">
      <c r="D708" s="4"/>
      <c r="E708" s="4"/>
    </row>
    <row r="709" ht="12.75" customHeight="1">
      <c r="D709" s="4"/>
      <c r="E709" s="4"/>
    </row>
    <row r="710" ht="12.75" customHeight="1">
      <c r="D710" s="4"/>
      <c r="E710" s="4"/>
    </row>
    <row r="711" ht="12.75" customHeight="1">
      <c r="D711" s="4"/>
      <c r="E711" s="4"/>
    </row>
    <row r="712" ht="12.75" customHeight="1">
      <c r="D712" s="4"/>
      <c r="E712" s="4"/>
    </row>
    <row r="713" ht="12.75" customHeight="1">
      <c r="D713" s="4"/>
      <c r="E713" s="4"/>
    </row>
    <row r="714" ht="12.75" customHeight="1">
      <c r="D714" s="4"/>
      <c r="E714" s="4"/>
    </row>
    <row r="715" ht="12.75" customHeight="1">
      <c r="D715" s="4"/>
      <c r="E715" s="4"/>
    </row>
    <row r="716" ht="12.75" customHeight="1">
      <c r="D716" s="4"/>
      <c r="E716" s="4"/>
    </row>
    <row r="717" ht="12.75" customHeight="1">
      <c r="D717" s="4"/>
      <c r="E717" s="4"/>
    </row>
    <row r="718" ht="12.75" customHeight="1">
      <c r="D718" s="4"/>
      <c r="E718" s="4"/>
    </row>
    <row r="719" ht="12.75" customHeight="1">
      <c r="D719" s="4"/>
      <c r="E719" s="4"/>
    </row>
    <row r="720" ht="12.75" customHeight="1">
      <c r="D720" s="4"/>
      <c r="E720" s="4"/>
    </row>
    <row r="721" ht="12.75" customHeight="1">
      <c r="D721" s="4"/>
      <c r="E721" s="4"/>
    </row>
    <row r="722" ht="12.75" customHeight="1">
      <c r="D722" s="4"/>
      <c r="E722" s="4"/>
    </row>
    <row r="723" ht="12.75" customHeight="1">
      <c r="D723" s="4"/>
      <c r="E723" s="4"/>
    </row>
    <row r="724" ht="12.75" customHeight="1">
      <c r="D724" s="4"/>
      <c r="E724" s="4"/>
    </row>
    <row r="725" ht="12.75" customHeight="1">
      <c r="D725" s="4"/>
      <c r="E725" s="4"/>
    </row>
    <row r="726" ht="12.75" customHeight="1">
      <c r="D726" s="4"/>
      <c r="E726" s="4"/>
    </row>
    <row r="727" ht="12.75" customHeight="1">
      <c r="D727" s="4"/>
      <c r="E727" s="4"/>
    </row>
    <row r="728" ht="12.75" customHeight="1">
      <c r="D728" s="4"/>
      <c r="E728" s="4"/>
    </row>
    <row r="729" ht="12.75" customHeight="1">
      <c r="D729" s="4"/>
      <c r="E729" s="4"/>
    </row>
    <row r="730" ht="12.75" customHeight="1">
      <c r="D730" s="4"/>
      <c r="E730" s="4"/>
    </row>
    <row r="731" ht="12.75" customHeight="1">
      <c r="D731" s="4"/>
      <c r="E731" s="4"/>
    </row>
    <row r="732" ht="12.75" customHeight="1">
      <c r="D732" s="4"/>
      <c r="E732" s="4"/>
    </row>
    <row r="733" ht="12.75" customHeight="1">
      <c r="D733" s="4"/>
      <c r="E733" s="4"/>
    </row>
    <row r="734" ht="12.75" customHeight="1">
      <c r="D734" s="4"/>
      <c r="E734" s="4"/>
    </row>
    <row r="735" ht="12.75" customHeight="1">
      <c r="D735" s="4"/>
      <c r="E735" s="4"/>
    </row>
    <row r="736" ht="12.75" customHeight="1">
      <c r="D736" s="4"/>
      <c r="E736" s="4"/>
    </row>
    <row r="737" ht="12.75" customHeight="1">
      <c r="D737" s="4"/>
      <c r="E737" s="4"/>
    </row>
    <row r="738" ht="12.75" customHeight="1">
      <c r="D738" s="4"/>
      <c r="E738" s="4"/>
    </row>
    <row r="739" ht="12.75" customHeight="1">
      <c r="D739" s="4"/>
      <c r="E739" s="4"/>
    </row>
    <row r="740" ht="12.75" customHeight="1">
      <c r="D740" s="4"/>
      <c r="E740" s="4"/>
    </row>
    <row r="741" ht="12.75" customHeight="1">
      <c r="D741" s="4"/>
      <c r="E741" s="4"/>
    </row>
    <row r="742" ht="12.75" customHeight="1">
      <c r="D742" s="4"/>
      <c r="E742" s="4"/>
    </row>
    <row r="743" ht="12.75" customHeight="1">
      <c r="D743" s="4"/>
      <c r="E743" s="4"/>
    </row>
    <row r="744" ht="12.75" customHeight="1">
      <c r="D744" s="4"/>
      <c r="E744" s="4"/>
    </row>
    <row r="745" ht="12.75" customHeight="1">
      <c r="D745" s="4"/>
      <c r="E745" s="4"/>
    </row>
    <row r="746" ht="12.75" customHeight="1">
      <c r="D746" s="4"/>
      <c r="E746" s="4"/>
    </row>
    <row r="747" ht="12.75" customHeight="1">
      <c r="D747" s="4"/>
      <c r="E747" s="4"/>
    </row>
    <row r="748" ht="12.75" customHeight="1">
      <c r="D748" s="4"/>
      <c r="E748" s="4"/>
    </row>
    <row r="749" ht="12.75" customHeight="1">
      <c r="D749" s="4"/>
      <c r="E749" s="4"/>
    </row>
    <row r="750" ht="12.75" customHeight="1">
      <c r="D750" s="4"/>
      <c r="E750" s="4"/>
    </row>
    <row r="751" ht="12.75" customHeight="1">
      <c r="D751" s="4"/>
      <c r="E751" s="4"/>
    </row>
    <row r="752" ht="12.75" customHeight="1">
      <c r="D752" s="4"/>
      <c r="E752" s="4"/>
    </row>
    <row r="753" ht="12.75" customHeight="1">
      <c r="D753" s="4"/>
      <c r="E753" s="4"/>
    </row>
    <row r="754" ht="12.75" customHeight="1">
      <c r="D754" s="4"/>
      <c r="E754" s="4"/>
    </row>
    <row r="755" ht="12.75" customHeight="1">
      <c r="D755" s="4"/>
      <c r="E755" s="4"/>
    </row>
    <row r="756" ht="12.75" customHeight="1">
      <c r="D756" s="4"/>
      <c r="E756" s="4"/>
    </row>
    <row r="757" ht="12.75" customHeight="1">
      <c r="D757" s="4"/>
      <c r="E757" s="4"/>
    </row>
    <row r="758" ht="12.75" customHeight="1">
      <c r="D758" s="4"/>
      <c r="E758" s="4"/>
    </row>
    <row r="759" ht="12.75" customHeight="1">
      <c r="D759" s="4"/>
      <c r="E759" s="4"/>
    </row>
    <row r="760" ht="12.75" customHeight="1">
      <c r="D760" s="4"/>
      <c r="E760" s="4"/>
    </row>
    <row r="761" ht="12.75" customHeight="1">
      <c r="D761" s="4"/>
      <c r="E761" s="4"/>
    </row>
    <row r="762" ht="12.75" customHeight="1">
      <c r="D762" s="4"/>
      <c r="E762" s="4"/>
    </row>
    <row r="763" ht="12.75" customHeight="1">
      <c r="D763" s="4"/>
      <c r="E763" s="4"/>
    </row>
    <row r="764" ht="12.75" customHeight="1">
      <c r="D764" s="4"/>
      <c r="E764" s="4"/>
    </row>
    <row r="765" ht="12.75" customHeight="1">
      <c r="D765" s="4"/>
      <c r="E765" s="4"/>
    </row>
    <row r="766" ht="12.75" customHeight="1">
      <c r="D766" s="4"/>
      <c r="E766" s="4"/>
    </row>
    <row r="767" ht="12.75" customHeight="1">
      <c r="D767" s="4"/>
      <c r="E767" s="4"/>
    </row>
    <row r="768" ht="12.75" customHeight="1">
      <c r="D768" s="4"/>
      <c r="E768" s="4"/>
    </row>
    <row r="769" ht="12.75" customHeight="1">
      <c r="D769" s="4"/>
      <c r="E769" s="4"/>
    </row>
    <row r="770" ht="12.75" customHeight="1">
      <c r="D770" s="4"/>
      <c r="E770" s="4"/>
    </row>
    <row r="771" ht="12.75" customHeight="1">
      <c r="D771" s="4"/>
      <c r="E771" s="4"/>
    </row>
    <row r="772" ht="12.75" customHeight="1">
      <c r="D772" s="4"/>
      <c r="E772" s="4"/>
    </row>
    <row r="773" ht="12.75" customHeight="1">
      <c r="D773" s="4"/>
      <c r="E773" s="4"/>
    </row>
    <row r="774" ht="12.75" customHeight="1">
      <c r="D774" s="4"/>
      <c r="E774" s="4"/>
    </row>
    <row r="775" ht="12.75" customHeight="1">
      <c r="D775" s="4"/>
      <c r="E775" s="4"/>
    </row>
    <row r="776" ht="12.75" customHeight="1">
      <c r="D776" s="4"/>
      <c r="E776" s="4"/>
    </row>
    <row r="777" ht="12.75" customHeight="1">
      <c r="D777" s="4"/>
      <c r="E777" s="4"/>
    </row>
    <row r="778" ht="12.75" customHeight="1">
      <c r="D778" s="4"/>
      <c r="E778" s="4"/>
    </row>
    <row r="779" ht="12.75" customHeight="1">
      <c r="D779" s="4"/>
      <c r="E779" s="4"/>
    </row>
    <row r="780" ht="12.75" customHeight="1">
      <c r="D780" s="4"/>
      <c r="E780" s="4"/>
    </row>
    <row r="781" ht="12.75" customHeight="1">
      <c r="D781" s="4"/>
      <c r="E781" s="4"/>
    </row>
    <row r="782" ht="12.75" customHeight="1">
      <c r="D782" s="4"/>
      <c r="E782" s="4"/>
    </row>
    <row r="783" ht="12.75" customHeight="1">
      <c r="D783" s="4"/>
      <c r="E783" s="4"/>
    </row>
    <row r="784" ht="12.75" customHeight="1">
      <c r="D784" s="4"/>
      <c r="E784" s="4"/>
    </row>
    <row r="785" ht="12.75" customHeight="1">
      <c r="D785" s="4"/>
      <c r="E785" s="4"/>
    </row>
    <row r="786" ht="12.75" customHeight="1">
      <c r="D786" s="4"/>
      <c r="E786" s="4"/>
    </row>
    <row r="787" ht="12.75" customHeight="1">
      <c r="D787" s="4"/>
      <c r="E787" s="4"/>
    </row>
    <row r="788" ht="12.75" customHeight="1">
      <c r="D788" s="4"/>
      <c r="E788" s="4"/>
    </row>
    <row r="789" ht="12.75" customHeight="1">
      <c r="D789" s="4"/>
      <c r="E789" s="4"/>
    </row>
    <row r="790" ht="12.75" customHeight="1">
      <c r="D790" s="4"/>
      <c r="E790" s="4"/>
    </row>
    <row r="791" ht="12.75" customHeight="1">
      <c r="D791" s="4"/>
      <c r="E791" s="4"/>
    </row>
    <row r="792" ht="12.75" customHeight="1">
      <c r="D792" s="4"/>
      <c r="E792" s="4"/>
    </row>
    <row r="793" ht="12.75" customHeight="1">
      <c r="D793" s="4"/>
      <c r="E793" s="4"/>
    </row>
    <row r="794" ht="12.75" customHeight="1">
      <c r="D794" s="4"/>
      <c r="E794" s="4"/>
    </row>
    <row r="795" ht="12.75" customHeight="1">
      <c r="D795" s="4"/>
      <c r="E795" s="4"/>
    </row>
    <row r="796" ht="12.75" customHeight="1">
      <c r="D796" s="4"/>
      <c r="E796" s="4"/>
    </row>
    <row r="797" ht="12.75" customHeight="1">
      <c r="D797" s="4"/>
      <c r="E797" s="4"/>
    </row>
    <row r="798" ht="12.75" customHeight="1">
      <c r="D798" s="4"/>
      <c r="E798" s="4"/>
    </row>
    <row r="799" ht="12.75" customHeight="1">
      <c r="D799" s="4"/>
      <c r="E799" s="4"/>
    </row>
    <row r="800" ht="12.75" customHeight="1">
      <c r="D800" s="4"/>
      <c r="E800" s="4"/>
    </row>
    <row r="801" ht="12.75" customHeight="1">
      <c r="D801" s="4"/>
      <c r="E801" s="4"/>
    </row>
    <row r="802" ht="12.75" customHeight="1">
      <c r="D802" s="4"/>
      <c r="E802" s="4"/>
    </row>
    <row r="803" ht="12.75" customHeight="1">
      <c r="D803" s="4"/>
      <c r="E803" s="4"/>
    </row>
    <row r="804" ht="12.75" customHeight="1">
      <c r="D804" s="4"/>
      <c r="E804" s="4"/>
    </row>
    <row r="805" ht="12.75" customHeight="1">
      <c r="D805" s="4"/>
      <c r="E805" s="4"/>
    </row>
    <row r="806" ht="12.75" customHeight="1">
      <c r="D806" s="4"/>
      <c r="E806" s="4"/>
    </row>
    <row r="807" ht="12.75" customHeight="1">
      <c r="D807" s="4"/>
      <c r="E807" s="4"/>
    </row>
    <row r="808" ht="12.75" customHeight="1">
      <c r="D808" s="4"/>
      <c r="E808" s="4"/>
    </row>
    <row r="809" ht="12.75" customHeight="1">
      <c r="D809" s="4"/>
      <c r="E809" s="4"/>
    </row>
    <row r="810" ht="12.75" customHeight="1">
      <c r="D810" s="4"/>
      <c r="E810" s="4"/>
    </row>
    <row r="811" ht="12.75" customHeight="1">
      <c r="D811" s="4"/>
      <c r="E811" s="4"/>
    </row>
    <row r="812" ht="12.75" customHeight="1">
      <c r="D812" s="4"/>
      <c r="E812" s="4"/>
    </row>
    <row r="813" ht="12.75" customHeight="1">
      <c r="D813" s="4"/>
      <c r="E813" s="4"/>
    </row>
    <row r="814" ht="12.75" customHeight="1">
      <c r="D814" s="4"/>
      <c r="E814" s="4"/>
    </row>
    <row r="815" ht="12.75" customHeight="1">
      <c r="D815" s="4"/>
      <c r="E815" s="4"/>
    </row>
    <row r="816" ht="12.75" customHeight="1">
      <c r="D816" s="4"/>
      <c r="E816" s="4"/>
    </row>
    <row r="817" ht="12.75" customHeight="1">
      <c r="D817" s="4"/>
      <c r="E817" s="4"/>
    </row>
    <row r="818" ht="12.75" customHeight="1">
      <c r="D818" s="4"/>
      <c r="E818" s="4"/>
    </row>
    <row r="819" ht="12.75" customHeight="1">
      <c r="D819" s="4"/>
      <c r="E819" s="4"/>
    </row>
    <row r="820" ht="12.75" customHeight="1">
      <c r="D820" s="4"/>
      <c r="E820" s="4"/>
    </row>
    <row r="821" ht="12.75" customHeight="1">
      <c r="D821" s="4"/>
      <c r="E821" s="4"/>
    </row>
    <row r="822" ht="12.75" customHeight="1">
      <c r="D822" s="4"/>
      <c r="E822" s="4"/>
    </row>
    <row r="823" ht="12.75" customHeight="1">
      <c r="D823" s="4"/>
      <c r="E823" s="4"/>
    </row>
    <row r="824" ht="12.75" customHeight="1">
      <c r="D824" s="4"/>
      <c r="E824" s="4"/>
    </row>
    <row r="825" ht="12.75" customHeight="1">
      <c r="D825" s="4"/>
      <c r="E825" s="4"/>
    </row>
    <row r="826" ht="12.75" customHeight="1">
      <c r="D826" s="4"/>
      <c r="E826" s="4"/>
    </row>
    <row r="827" ht="12.75" customHeight="1">
      <c r="D827" s="4"/>
      <c r="E827" s="4"/>
    </row>
    <row r="828" ht="12.75" customHeight="1">
      <c r="D828" s="4"/>
      <c r="E828" s="4"/>
    </row>
    <row r="829" ht="12.75" customHeight="1">
      <c r="D829" s="4"/>
      <c r="E829" s="4"/>
    </row>
    <row r="830" ht="12.75" customHeight="1">
      <c r="D830" s="4"/>
      <c r="E830" s="4"/>
    </row>
    <row r="831" ht="12.75" customHeight="1">
      <c r="D831" s="4"/>
      <c r="E831" s="4"/>
    </row>
    <row r="832" ht="12.75" customHeight="1">
      <c r="D832" s="4"/>
      <c r="E832" s="4"/>
    </row>
    <row r="833" ht="12.75" customHeight="1">
      <c r="D833" s="4"/>
      <c r="E833" s="4"/>
    </row>
    <row r="834" ht="12.75" customHeight="1">
      <c r="D834" s="4"/>
      <c r="E834" s="4"/>
    </row>
    <row r="835" ht="12.75" customHeight="1">
      <c r="D835" s="4"/>
      <c r="E835" s="4"/>
    </row>
    <row r="836" ht="12.75" customHeight="1">
      <c r="D836" s="4"/>
      <c r="E836" s="4"/>
    </row>
    <row r="837" ht="12.75" customHeight="1">
      <c r="D837" s="4"/>
      <c r="E837" s="4"/>
    </row>
    <row r="838" ht="12.75" customHeight="1">
      <c r="D838" s="4"/>
      <c r="E838" s="4"/>
    </row>
    <row r="839" ht="12.75" customHeight="1">
      <c r="D839" s="4"/>
      <c r="E839" s="4"/>
    </row>
    <row r="840" ht="12.75" customHeight="1">
      <c r="D840" s="4"/>
      <c r="E840" s="4"/>
    </row>
    <row r="841" ht="12.75" customHeight="1">
      <c r="D841" s="4"/>
      <c r="E841" s="4"/>
    </row>
    <row r="842" ht="12.75" customHeight="1">
      <c r="D842" s="4"/>
      <c r="E842" s="4"/>
    </row>
    <row r="843" ht="12.75" customHeight="1">
      <c r="D843" s="4"/>
      <c r="E843" s="4"/>
    </row>
    <row r="844" ht="12.75" customHeight="1">
      <c r="D844" s="4"/>
      <c r="E844" s="4"/>
    </row>
    <row r="845" ht="12.75" customHeight="1">
      <c r="D845" s="4"/>
      <c r="E845" s="4"/>
    </row>
    <row r="846" ht="12.75" customHeight="1">
      <c r="D846" s="4"/>
      <c r="E846" s="4"/>
    </row>
    <row r="847" ht="12.75" customHeight="1">
      <c r="D847" s="4"/>
      <c r="E847" s="4"/>
    </row>
    <row r="848" ht="12.75" customHeight="1">
      <c r="D848" s="4"/>
      <c r="E848" s="4"/>
    </row>
    <row r="849" ht="12.75" customHeight="1">
      <c r="D849" s="4"/>
      <c r="E849" s="4"/>
    </row>
    <row r="850" ht="12.75" customHeight="1">
      <c r="D850" s="4"/>
      <c r="E850" s="4"/>
    </row>
    <row r="851" ht="12.75" customHeight="1">
      <c r="D851" s="4"/>
      <c r="E851" s="4"/>
    </row>
    <row r="852" ht="12.75" customHeight="1">
      <c r="D852" s="4"/>
      <c r="E852" s="4"/>
    </row>
    <row r="853" ht="12.75" customHeight="1">
      <c r="D853" s="4"/>
      <c r="E853" s="4"/>
    </row>
    <row r="854" ht="12.75" customHeight="1">
      <c r="D854" s="4"/>
      <c r="E854" s="4"/>
    </row>
    <row r="855" ht="12.75" customHeight="1">
      <c r="D855" s="4"/>
      <c r="E855" s="4"/>
    </row>
    <row r="856" ht="12.75" customHeight="1">
      <c r="D856" s="4"/>
      <c r="E856" s="4"/>
    </row>
    <row r="857" ht="12.75" customHeight="1">
      <c r="D857" s="4"/>
      <c r="E857" s="4"/>
    </row>
    <row r="858" ht="12.75" customHeight="1">
      <c r="D858" s="4"/>
      <c r="E858" s="4"/>
    </row>
    <row r="859" ht="12.75" customHeight="1">
      <c r="D859" s="4"/>
      <c r="E859" s="4"/>
    </row>
    <row r="860" ht="12.75" customHeight="1">
      <c r="D860" s="4"/>
      <c r="E860" s="4"/>
    </row>
    <row r="861" ht="12.75" customHeight="1">
      <c r="D861" s="4"/>
      <c r="E861" s="4"/>
    </row>
    <row r="862" ht="12.75" customHeight="1">
      <c r="D862" s="4"/>
      <c r="E862" s="4"/>
    </row>
    <row r="863" ht="12.75" customHeight="1">
      <c r="D863" s="4"/>
      <c r="E863" s="4"/>
    </row>
    <row r="864" ht="12.75" customHeight="1">
      <c r="D864" s="4"/>
      <c r="E864" s="4"/>
    </row>
    <row r="865" ht="12.75" customHeight="1">
      <c r="D865" s="4"/>
      <c r="E865" s="4"/>
    </row>
    <row r="866" ht="12.75" customHeight="1">
      <c r="D866" s="4"/>
      <c r="E866" s="4"/>
    </row>
    <row r="867" ht="12.75" customHeight="1">
      <c r="D867" s="4"/>
      <c r="E867" s="4"/>
    </row>
    <row r="868" ht="12.75" customHeight="1">
      <c r="D868" s="4"/>
      <c r="E868" s="4"/>
    </row>
    <row r="869" ht="12.75" customHeight="1">
      <c r="D869" s="4"/>
      <c r="E869" s="4"/>
    </row>
    <row r="870" ht="12.75" customHeight="1">
      <c r="D870" s="4"/>
      <c r="E870" s="4"/>
    </row>
    <row r="871" ht="12.75" customHeight="1">
      <c r="D871" s="4"/>
      <c r="E871" s="4"/>
    </row>
    <row r="872" ht="12.75" customHeight="1">
      <c r="D872" s="4"/>
      <c r="E872" s="4"/>
    </row>
    <row r="873" ht="12.75" customHeight="1">
      <c r="D873" s="4"/>
      <c r="E873" s="4"/>
    </row>
    <row r="874" ht="12.75" customHeight="1">
      <c r="D874" s="4"/>
      <c r="E874" s="4"/>
    </row>
    <row r="875" ht="12.75" customHeight="1">
      <c r="D875" s="4"/>
      <c r="E875" s="4"/>
    </row>
    <row r="876" ht="12.75" customHeight="1">
      <c r="D876" s="4"/>
      <c r="E876" s="4"/>
    </row>
    <row r="877" ht="12.75" customHeight="1">
      <c r="D877" s="4"/>
      <c r="E877" s="4"/>
    </row>
    <row r="878" ht="12.75" customHeight="1">
      <c r="D878" s="4"/>
      <c r="E878" s="4"/>
    </row>
    <row r="879" ht="12.75" customHeight="1">
      <c r="D879" s="4"/>
      <c r="E879" s="4"/>
    </row>
    <row r="880" ht="12.75" customHeight="1">
      <c r="D880" s="4"/>
      <c r="E880" s="4"/>
    </row>
    <row r="881" ht="12.75" customHeight="1">
      <c r="D881" s="4"/>
      <c r="E881" s="4"/>
    </row>
    <row r="882" ht="12.75" customHeight="1">
      <c r="D882" s="4"/>
      <c r="E882" s="4"/>
    </row>
    <row r="883" ht="12.75" customHeight="1">
      <c r="D883" s="4"/>
      <c r="E883" s="4"/>
    </row>
    <row r="884" ht="12.75" customHeight="1">
      <c r="D884" s="4"/>
      <c r="E884" s="4"/>
    </row>
    <row r="885" ht="12.75" customHeight="1">
      <c r="D885" s="4"/>
      <c r="E885" s="4"/>
    </row>
    <row r="886" ht="12.75" customHeight="1">
      <c r="D886" s="4"/>
      <c r="E886" s="4"/>
    </row>
    <row r="887" ht="12.75" customHeight="1">
      <c r="D887" s="4"/>
      <c r="E887" s="4"/>
    </row>
    <row r="888" ht="12.75" customHeight="1">
      <c r="D888" s="4"/>
      <c r="E888" s="4"/>
    </row>
    <row r="889" ht="12.75" customHeight="1">
      <c r="D889" s="4"/>
      <c r="E889" s="4"/>
    </row>
    <row r="890" ht="12.75" customHeight="1">
      <c r="D890" s="4"/>
      <c r="E890" s="4"/>
    </row>
    <row r="891" ht="12.75" customHeight="1">
      <c r="D891" s="4"/>
      <c r="E891" s="4"/>
    </row>
    <row r="892" ht="12.75" customHeight="1">
      <c r="D892" s="4"/>
      <c r="E892" s="4"/>
    </row>
    <row r="893" ht="12.75" customHeight="1">
      <c r="D893" s="4"/>
      <c r="E893" s="4"/>
    </row>
    <row r="894" ht="12.75" customHeight="1">
      <c r="D894" s="4"/>
      <c r="E894" s="4"/>
    </row>
    <row r="895" ht="12.75" customHeight="1">
      <c r="D895" s="4"/>
      <c r="E895" s="4"/>
    </row>
    <row r="896" ht="12.75" customHeight="1">
      <c r="D896" s="4"/>
      <c r="E896" s="4"/>
    </row>
    <row r="897" ht="12.75" customHeight="1">
      <c r="D897" s="4"/>
      <c r="E897" s="4"/>
    </row>
    <row r="898" ht="12.75" customHeight="1">
      <c r="D898" s="4"/>
      <c r="E898" s="4"/>
    </row>
    <row r="899" ht="12.75" customHeight="1">
      <c r="D899" s="4"/>
      <c r="E899" s="4"/>
    </row>
    <row r="900" ht="12.75" customHeight="1">
      <c r="D900" s="4"/>
      <c r="E900" s="4"/>
    </row>
    <row r="901" ht="12.75" customHeight="1">
      <c r="D901" s="4"/>
      <c r="E901" s="4"/>
    </row>
    <row r="902" ht="12.75" customHeight="1">
      <c r="D902" s="4"/>
      <c r="E902" s="4"/>
    </row>
    <row r="903" ht="12.75" customHeight="1">
      <c r="D903" s="4"/>
      <c r="E903" s="4"/>
    </row>
    <row r="904" ht="12.75" customHeight="1">
      <c r="D904" s="4"/>
      <c r="E904" s="4"/>
    </row>
    <row r="905" ht="12.75" customHeight="1">
      <c r="D905" s="4"/>
      <c r="E905" s="4"/>
    </row>
    <row r="906" ht="12.75" customHeight="1">
      <c r="D906" s="4"/>
      <c r="E906" s="4"/>
    </row>
    <row r="907" ht="12.75" customHeight="1">
      <c r="D907" s="4"/>
      <c r="E907" s="4"/>
    </row>
    <row r="908" ht="12.75" customHeight="1">
      <c r="D908" s="4"/>
      <c r="E908" s="4"/>
    </row>
    <row r="909" ht="12.75" customHeight="1">
      <c r="D909" s="4"/>
      <c r="E909" s="4"/>
    </row>
    <row r="910" ht="12.75" customHeight="1">
      <c r="D910" s="4"/>
      <c r="E910" s="4"/>
    </row>
    <row r="911" ht="12.75" customHeight="1">
      <c r="D911" s="4"/>
      <c r="E911" s="4"/>
    </row>
    <row r="912" ht="12.75" customHeight="1">
      <c r="D912" s="4"/>
      <c r="E912" s="4"/>
    </row>
    <row r="913" ht="12.75" customHeight="1">
      <c r="D913" s="4"/>
      <c r="E913" s="4"/>
    </row>
    <row r="914" ht="12.75" customHeight="1">
      <c r="D914" s="4"/>
      <c r="E914" s="4"/>
    </row>
    <row r="915" ht="12.75" customHeight="1">
      <c r="D915" s="4"/>
      <c r="E915" s="4"/>
    </row>
    <row r="916" ht="12.75" customHeight="1">
      <c r="D916" s="4"/>
      <c r="E916" s="4"/>
    </row>
    <row r="917" ht="12.75" customHeight="1">
      <c r="D917" s="4"/>
      <c r="E917" s="4"/>
    </row>
    <row r="918" ht="12.75" customHeight="1">
      <c r="D918" s="4"/>
      <c r="E918" s="4"/>
    </row>
    <row r="919" ht="12.75" customHeight="1">
      <c r="D919" s="4"/>
      <c r="E919" s="4"/>
    </row>
    <row r="920" ht="12.75" customHeight="1">
      <c r="D920" s="4"/>
      <c r="E920" s="4"/>
    </row>
    <row r="921" ht="12.75" customHeight="1">
      <c r="D921" s="4"/>
      <c r="E921" s="4"/>
    </row>
    <row r="922" ht="12.75" customHeight="1">
      <c r="D922" s="4"/>
      <c r="E922" s="4"/>
    </row>
    <row r="923" ht="12.75" customHeight="1">
      <c r="D923" s="4"/>
      <c r="E923" s="4"/>
    </row>
    <row r="924" ht="12.75" customHeight="1">
      <c r="D924" s="4"/>
      <c r="E924" s="4"/>
    </row>
    <row r="925" ht="12.75" customHeight="1">
      <c r="D925" s="4"/>
      <c r="E925" s="4"/>
    </row>
    <row r="926" ht="12.75" customHeight="1">
      <c r="D926" s="4"/>
      <c r="E926" s="4"/>
    </row>
    <row r="927" ht="12.75" customHeight="1">
      <c r="D927" s="4"/>
      <c r="E927" s="4"/>
    </row>
    <row r="928" ht="12.75" customHeight="1">
      <c r="D928" s="4"/>
      <c r="E928" s="4"/>
    </row>
    <row r="929" ht="12.75" customHeight="1">
      <c r="D929" s="4"/>
      <c r="E929" s="4"/>
    </row>
    <row r="930" ht="12.75" customHeight="1">
      <c r="D930" s="4"/>
      <c r="E930" s="4"/>
    </row>
    <row r="931" ht="12.75" customHeight="1">
      <c r="D931" s="4"/>
      <c r="E931" s="4"/>
    </row>
    <row r="932" ht="12.75" customHeight="1">
      <c r="D932" s="4"/>
      <c r="E932" s="4"/>
    </row>
    <row r="933" ht="12.75" customHeight="1">
      <c r="D933" s="4"/>
      <c r="E933" s="4"/>
    </row>
    <row r="934" ht="12.75" customHeight="1">
      <c r="D934" s="4"/>
      <c r="E934" s="4"/>
    </row>
    <row r="935" ht="12.75" customHeight="1">
      <c r="D935" s="4"/>
      <c r="E935" s="4"/>
    </row>
    <row r="936" ht="12.75" customHeight="1">
      <c r="D936" s="4"/>
      <c r="E936" s="4"/>
    </row>
    <row r="937" ht="12.75" customHeight="1">
      <c r="D937" s="4"/>
      <c r="E937" s="4"/>
    </row>
    <row r="938" ht="12.75" customHeight="1">
      <c r="D938" s="4"/>
      <c r="E938" s="4"/>
    </row>
    <row r="939" ht="12.75" customHeight="1">
      <c r="D939" s="4"/>
      <c r="E939" s="4"/>
    </row>
    <row r="940" ht="12.75" customHeight="1">
      <c r="D940" s="4"/>
      <c r="E940" s="4"/>
    </row>
    <row r="941" ht="12.75" customHeight="1">
      <c r="D941" s="4"/>
      <c r="E941" s="4"/>
    </row>
    <row r="942" ht="12.75" customHeight="1">
      <c r="D942" s="4"/>
      <c r="E942" s="4"/>
    </row>
    <row r="943" ht="12.75" customHeight="1">
      <c r="D943" s="4"/>
      <c r="E943" s="4"/>
    </row>
    <row r="944" ht="12.75" customHeight="1">
      <c r="D944" s="4"/>
      <c r="E944" s="4"/>
    </row>
    <row r="945" ht="12.75" customHeight="1">
      <c r="D945" s="4"/>
      <c r="E945" s="4"/>
    </row>
    <row r="946" ht="12.75" customHeight="1">
      <c r="D946" s="4"/>
      <c r="E946" s="4"/>
    </row>
    <row r="947" ht="12.75" customHeight="1">
      <c r="D947" s="4"/>
      <c r="E947" s="4"/>
    </row>
    <row r="948" ht="12.75" customHeight="1">
      <c r="D948" s="4"/>
      <c r="E948" s="4"/>
    </row>
    <row r="949" ht="12.75" customHeight="1">
      <c r="D949" s="4"/>
      <c r="E949" s="4"/>
    </row>
    <row r="950" ht="12.75" customHeight="1">
      <c r="D950" s="4"/>
      <c r="E950" s="4"/>
    </row>
    <row r="951" ht="12.75" customHeight="1">
      <c r="D951" s="4"/>
      <c r="E951" s="4"/>
    </row>
    <row r="952" ht="12.75" customHeight="1">
      <c r="D952" s="4"/>
      <c r="E952" s="4"/>
    </row>
    <row r="953" ht="12.75" customHeight="1">
      <c r="D953" s="4"/>
      <c r="E953" s="4"/>
    </row>
    <row r="954" ht="12.75" customHeight="1">
      <c r="D954" s="4"/>
      <c r="E954" s="4"/>
    </row>
    <row r="955" ht="12.75" customHeight="1">
      <c r="D955" s="4"/>
      <c r="E955" s="4"/>
    </row>
    <row r="956" ht="12.75" customHeight="1">
      <c r="D956" s="4"/>
      <c r="E956" s="4"/>
    </row>
    <row r="957" ht="12.75" customHeight="1">
      <c r="D957" s="4"/>
      <c r="E957" s="4"/>
    </row>
    <row r="958" ht="12.75" customHeight="1">
      <c r="D958" s="4"/>
      <c r="E958" s="4"/>
    </row>
    <row r="959" ht="12.75" customHeight="1">
      <c r="D959" s="4"/>
      <c r="E959" s="4"/>
    </row>
    <row r="960" ht="12.75" customHeight="1">
      <c r="D960" s="4"/>
      <c r="E960" s="4"/>
    </row>
    <row r="961" ht="12.75" customHeight="1">
      <c r="D961" s="4"/>
      <c r="E961" s="4"/>
    </row>
    <row r="962" ht="12.75" customHeight="1">
      <c r="D962" s="4"/>
      <c r="E962" s="4"/>
    </row>
    <row r="963" ht="12.75" customHeight="1">
      <c r="D963" s="4"/>
      <c r="E963" s="4"/>
    </row>
    <row r="964" ht="12.75" customHeight="1">
      <c r="D964" s="4"/>
      <c r="E964" s="4"/>
    </row>
    <row r="965" ht="12.75" customHeight="1">
      <c r="D965" s="4"/>
      <c r="E965" s="4"/>
    </row>
    <row r="966" ht="12.75" customHeight="1">
      <c r="D966" s="4"/>
      <c r="E966" s="4"/>
    </row>
    <row r="967" ht="12.75" customHeight="1">
      <c r="D967" s="4"/>
      <c r="E967" s="4"/>
    </row>
    <row r="968" ht="12.75" customHeight="1">
      <c r="D968" s="4"/>
      <c r="E968" s="4"/>
    </row>
    <row r="969" ht="12.75" customHeight="1">
      <c r="D969" s="4"/>
      <c r="E969" s="4"/>
    </row>
    <row r="970" ht="12.75" customHeight="1">
      <c r="D970" s="4"/>
      <c r="E970" s="4"/>
    </row>
    <row r="971" ht="12.75" customHeight="1">
      <c r="D971" s="4"/>
      <c r="E971" s="4"/>
    </row>
    <row r="972" ht="12.75" customHeight="1">
      <c r="D972" s="4"/>
      <c r="E972" s="4"/>
    </row>
    <row r="973" ht="12.75" customHeight="1">
      <c r="D973" s="4"/>
      <c r="E973" s="4"/>
    </row>
    <row r="974" ht="12.75" customHeight="1">
      <c r="D974" s="4"/>
      <c r="E974" s="4"/>
    </row>
    <row r="975" ht="12.75" customHeight="1">
      <c r="D975" s="4"/>
      <c r="E975" s="4"/>
    </row>
    <row r="976" ht="12.75" customHeight="1">
      <c r="D976" s="4"/>
      <c r="E976" s="4"/>
    </row>
    <row r="977" ht="12.75" customHeight="1">
      <c r="D977" s="4"/>
      <c r="E977" s="4"/>
    </row>
    <row r="978" ht="12.75" customHeight="1">
      <c r="D978" s="4"/>
      <c r="E978" s="4"/>
    </row>
    <row r="979" ht="12.75" customHeight="1">
      <c r="D979" s="4"/>
      <c r="E979" s="4"/>
    </row>
    <row r="980" ht="12.75" customHeight="1">
      <c r="D980" s="4"/>
      <c r="E980" s="4"/>
    </row>
    <row r="981" ht="12.75" customHeight="1">
      <c r="D981" s="4"/>
      <c r="E981" s="4"/>
    </row>
    <row r="982" ht="12.75" customHeight="1">
      <c r="D982" s="4"/>
      <c r="E982" s="4"/>
    </row>
    <row r="983" ht="12.75" customHeight="1">
      <c r="D983" s="4"/>
      <c r="E983" s="4"/>
    </row>
    <row r="984" ht="12.75" customHeight="1">
      <c r="D984" s="4"/>
      <c r="E984" s="4"/>
    </row>
    <row r="985" ht="12.75" customHeight="1">
      <c r="D985" s="4"/>
      <c r="E985" s="4"/>
    </row>
    <row r="986" ht="12.75" customHeight="1">
      <c r="D986" s="4"/>
      <c r="E986" s="4"/>
    </row>
    <row r="987" ht="12.75" customHeight="1">
      <c r="D987" s="4"/>
      <c r="E987" s="4"/>
    </row>
    <row r="988" ht="12.75" customHeight="1">
      <c r="D988" s="4"/>
      <c r="E988" s="4"/>
    </row>
    <row r="989" ht="12.75" customHeight="1">
      <c r="D989" s="4"/>
      <c r="E989" s="4"/>
    </row>
    <row r="990" ht="12.75" customHeight="1">
      <c r="D990" s="4"/>
      <c r="E990" s="4"/>
    </row>
    <row r="991" ht="12.75" customHeight="1">
      <c r="D991" s="4"/>
      <c r="E991" s="4"/>
    </row>
    <row r="992" ht="12.75" customHeight="1">
      <c r="D992" s="4"/>
      <c r="E992" s="4"/>
    </row>
    <row r="993" ht="12.75" customHeight="1">
      <c r="D993" s="4"/>
      <c r="E993" s="4"/>
    </row>
    <row r="994" ht="12.75" customHeight="1">
      <c r="D994" s="4"/>
      <c r="E994" s="4"/>
    </row>
    <row r="995" ht="12.75" customHeight="1">
      <c r="D995" s="4"/>
      <c r="E995" s="4"/>
    </row>
    <row r="996" ht="12.75" customHeight="1">
      <c r="D996" s="4"/>
      <c r="E996" s="4"/>
    </row>
    <row r="997" ht="12.75" customHeight="1">
      <c r="D997" s="4"/>
      <c r="E997" s="4"/>
    </row>
    <row r="998" ht="12.75" customHeight="1">
      <c r="D998" s="4"/>
      <c r="E998" s="4"/>
    </row>
    <row r="999" ht="12.75" customHeight="1">
      <c r="D999" s="4"/>
      <c r="E999" s="4"/>
    </row>
    <row r="1000" ht="12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3" width="8.71"/>
    <col customWidth="1" min="4" max="4" width="23.14"/>
    <col customWidth="1" min="5" max="5" width="16.57"/>
    <col customWidth="1" min="6" max="95" width="8.71"/>
    <col customWidth="1" min="96" max="96" width="16.0"/>
    <col customWidth="1" min="97" max="97" width="15.86"/>
    <col customWidth="1" min="98" max="98" width="16.43"/>
    <col customWidth="1" min="99" max="99" width="12.0"/>
    <col customWidth="1" min="100" max="106" width="8.71"/>
  </cols>
  <sheetData>
    <row r="1" ht="12.75" customHeight="1">
      <c r="A1" s="9" t="s">
        <v>7</v>
      </c>
      <c r="B1" s="9" t="s">
        <v>8</v>
      </c>
      <c r="C1" s="9" t="s">
        <v>135</v>
      </c>
      <c r="D1" s="9" t="s">
        <v>388</v>
      </c>
      <c r="E1" s="9" t="s">
        <v>389</v>
      </c>
      <c r="F1" s="9" t="s">
        <v>390</v>
      </c>
      <c r="G1" s="9" t="s">
        <v>391</v>
      </c>
      <c r="H1" s="9" t="s">
        <v>392</v>
      </c>
      <c r="I1" s="9" t="s">
        <v>393</v>
      </c>
      <c r="J1" s="9" t="s">
        <v>394</v>
      </c>
      <c r="K1" s="9" t="s">
        <v>395</v>
      </c>
      <c r="L1" s="9" t="s">
        <v>396</v>
      </c>
      <c r="M1" s="9" t="s">
        <v>397</v>
      </c>
      <c r="N1" s="9" t="s">
        <v>398</v>
      </c>
      <c r="O1" s="9" t="s">
        <v>399</v>
      </c>
      <c r="P1" s="9" t="s">
        <v>400</v>
      </c>
      <c r="Q1" s="9" t="s">
        <v>401</v>
      </c>
      <c r="R1" s="9" t="s">
        <v>402</v>
      </c>
      <c r="S1" s="9" t="s">
        <v>403</v>
      </c>
      <c r="T1" s="9" t="s">
        <v>404</v>
      </c>
      <c r="U1" s="9" t="s">
        <v>405</v>
      </c>
      <c r="V1" s="9" t="s">
        <v>406</v>
      </c>
      <c r="W1" s="9" t="s">
        <v>407</v>
      </c>
      <c r="X1" s="9" t="s">
        <v>408</v>
      </c>
      <c r="Y1" s="9" t="s">
        <v>409</v>
      </c>
      <c r="Z1" s="9" t="s">
        <v>410</v>
      </c>
      <c r="AA1" s="9" t="s">
        <v>411</v>
      </c>
      <c r="AB1" s="9" t="s">
        <v>412</v>
      </c>
      <c r="AC1" s="9" t="s">
        <v>413</v>
      </c>
      <c r="AD1" s="9" t="s">
        <v>414</v>
      </c>
      <c r="AE1" s="9" t="s">
        <v>415</v>
      </c>
      <c r="AF1" s="9" t="s">
        <v>416</v>
      </c>
      <c r="AG1" s="9" t="s">
        <v>417</v>
      </c>
      <c r="AH1" s="9" t="s">
        <v>418</v>
      </c>
      <c r="AI1" s="9" t="s">
        <v>419</v>
      </c>
      <c r="AJ1" s="9" t="s">
        <v>420</v>
      </c>
      <c r="AK1" s="9" t="s">
        <v>421</v>
      </c>
      <c r="AL1" s="9" t="s">
        <v>422</v>
      </c>
      <c r="AM1" s="9" t="s">
        <v>423</v>
      </c>
      <c r="AN1" s="9" t="s">
        <v>424</v>
      </c>
      <c r="AO1" s="9" t="s">
        <v>425</v>
      </c>
      <c r="AP1" s="9" t="s">
        <v>426</v>
      </c>
      <c r="AQ1" s="9" t="s">
        <v>427</v>
      </c>
      <c r="AR1" s="9" t="s">
        <v>428</v>
      </c>
      <c r="AS1" s="9" t="s">
        <v>429</v>
      </c>
      <c r="AT1" s="9" t="s">
        <v>430</v>
      </c>
      <c r="AU1" s="9" t="s">
        <v>431</v>
      </c>
      <c r="AV1" s="9" t="s">
        <v>432</v>
      </c>
      <c r="AW1" s="9" t="s">
        <v>433</v>
      </c>
      <c r="AX1" s="9" t="s">
        <v>434</v>
      </c>
      <c r="AY1" s="9" t="s">
        <v>435</v>
      </c>
      <c r="AZ1" s="9" t="s">
        <v>436</v>
      </c>
      <c r="BA1" s="9" t="s">
        <v>437</v>
      </c>
      <c r="BB1" s="9" t="s">
        <v>438</v>
      </c>
      <c r="BC1" s="9" t="s">
        <v>439</v>
      </c>
      <c r="BD1" s="9" t="s">
        <v>386</v>
      </c>
      <c r="BE1" s="9" t="s">
        <v>440</v>
      </c>
      <c r="BF1" s="9" t="s">
        <v>441</v>
      </c>
      <c r="BG1" s="9" t="s">
        <v>442</v>
      </c>
      <c r="BH1" s="9" t="s">
        <v>443</v>
      </c>
      <c r="BI1" s="9" t="s">
        <v>444</v>
      </c>
      <c r="BJ1" s="9" t="s">
        <v>445</v>
      </c>
      <c r="BK1" s="9" t="s">
        <v>446</v>
      </c>
      <c r="BL1" s="9" t="s">
        <v>447</v>
      </c>
      <c r="BM1" s="9" t="s">
        <v>448</v>
      </c>
      <c r="BN1" s="9" t="s">
        <v>449</v>
      </c>
      <c r="BO1" s="9" t="s">
        <v>450</v>
      </c>
      <c r="BP1" s="9" t="s">
        <v>451</v>
      </c>
      <c r="BQ1" s="9" t="s">
        <v>452</v>
      </c>
      <c r="BR1" s="9" t="s">
        <v>453</v>
      </c>
      <c r="BS1" s="9" t="s">
        <v>454</v>
      </c>
      <c r="BT1" s="9" t="s">
        <v>455</v>
      </c>
      <c r="BU1" s="9" t="s">
        <v>456</v>
      </c>
      <c r="BV1" s="9" t="s">
        <v>457</v>
      </c>
      <c r="BW1" s="9" t="s">
        <v>458</v>
      </c>
      <c r="BX1" s="9" t="s">
        <v>459</v>
      </c>
      <c r="BY1" s="9" t="s">
        <v>460</v>
      </c>
      <c r="BZ1" s="9" t="s">
        <v>461</v>
      </c>
      <c r="CA1" s="9" t="s">
        <v>462</v>
      </c>
      <c r="CB1" s="9" t="s">
        <v>463</v>
      </c>
      <c r="CC1" s="9" t="s">
        <v>464</v>
      </c>
      <c r="CD1" s="9" t="s">
        <v>387</v>
      </c>
      <c r="CE1" s="9" t="s">
        <v>465</v>
      </c>
      <c r="CF1" s="9" t="s">
        <v>466</v>
      </c>
      <c r="CG1" s="9" t="s">
        <v>467</v>
      </c>
      <c r="CH1" s="9" t="s">
        <v>468</v>
      </c>
      <c r="CI1" s="9" t="s">
        <v>469</v>
      </c>
      <c r="CJ1" s="9" t="s">
        <v>470</v>
      </c>
      <c r="CK1" s="9" t="s">
        <v>471</v>
      </c>
      <c r="CL1" s="9" t="s">
        <v>472</v>
      </c>
      <c r="CM1" s="9" t="s">
        <v>473</v>
      </c>
      <c r="CN1" s="9" t="s">
        <v>474</v>
      </c>
      <c r="CO1" s="9" t="s">
        <v>475</v>
      </c>
      <c r="CP1" s="9" t="s">
        <v>476</v>
      </c>
      <c r="CQ1" s="9" t="s">
        <v>477</v>
      </c>
      <c r="CR1" s="9" t="s">
        <v>201</v>
      </c>
      <c r="CS1" s="9" t="s">
        <v>202</v>
      </c>
      <c r="CT1" s="9" t="s">
        <v>203</v>
      </c>
      <c r="CU1" s="9" t="s">
        <v>204</v>
      </c>
      <c r="CV1" s="9" t="s">
        <v>205</v>
      </c>
      <c r="CW1" s="9" t="s">
        <v>206</v>
      </c>
      <c r="CX1" s="9" t="s">
        <v>478</v>
      </c>
      <c r="CY1" s="9" t="s">
        <v>479</v>
      </c>
      <c r="CZ1" s="9" t="s">
        <v>207</v>
      </c>
      <c r="DA1" s="9" t="s">
        <v>208</v>
      </c>
      <c r="DB1" s="9" t="s">
        <v>480</v>
      </c>
    </row>
    <row r="2" ht="12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</row>
    <row r="3" ht="12.75" customHeight="1">
      <c r="A3" s="9" t="s">
        <v>7</v>
      </c>
      <c r="B3" s="9" t="s">
        <v>8</v>
      </c>
      <c r="C3" s="9" t="s">
        <v>135</v>
      </c>
      <c r="D3" s="9" t="s">
        <v>483</v>
      </c>
      <c r="E3" s="9" t="s">
        <v>484</v>
      </c>
      <c r="F3" s="9" t="s">
        <v>485</v>
      </c>
      <c r="G3" s="9" t="s">
        <v>486</v>
      </c>
      <c r="H3" s="9" t="s">
        <v>487</v>
      </c>
      <c r="I3" s="9" t="s">
        <v>488</v>
      </c>
      <c r="J3" s="9" t="s">
        <v>489</v>
      </c>
      <c r="K3" s="9" t="s">
        <v>490</v>
      </c>
      <c r="L3" s="9" t="s">
        <v>491</v>
      </c>
      <c r="M3" s="9" t="s">
        <v>492</v>
      </c>
      <c r="N3" s="9" t="s">
        <v>493</v>
      </c>
      <c r="O3" s="9" t="s">
        <v>494</v>
      </c>
      <c r="P3" s="9" t="s">
        <v>495</v>
      </c>
      <c r="Q3" s="9" t="s">
        <v>496</v>
      </c>
      <c r="R3" s="9" t="s">
        <v>497</v>
      </c>
      <c r="S3" s="9" t="s">
        <v>497</v>
      </c>
      <c r="T3" s="9" t="s">
        <v>498</v>
      </c>
      <c r="U3" s="9" t="s">
        <v>499</v>
      </c>
      <c r="V3" s="9" t="s">
        <v>500</v>
      </c>
      <c r="W3" s="9" t="s">
        <v>501</v>
      </c>
      <c r="X3" s="9" t="s">
        <v>502</v>
      </c>
      <c r="Y3" s="9" t="s">
        <v>503</v>
      </c>
      <c r="Z3" s="9" t="s">
        <v>504</v>
      </c>
      <c r="AA3" s="9" t="s">
        <v>499</v>
      </c>
      <c r="AB3" s="9" t="s">
        <v>505</v>
      </c>
      <c r="AC3" s="9" t="s">
        <v>506</v>
      </c>
      <c r="AD3" s="9" t="s">
        <v>507</v>
      </c>
      <c r="AE3" s="9" t="s">
        <v>508</v>
      </c>
      <c r="AF3" s="9" t="s">
        <v>509</v>
      </c>
      <c r="AG3" s="9" t="s">
        <v>510</v>
      </c>
      <c r="AH3" s="9" t="s">
        <v>511</v>
      </c>
      <c r="AI3" s="9" t="s">
        <v>512</v>
      </c>
      <c r="AJ3" s="9" t="s">
        <v>513</v>
      </c>
      <c r="AK3" s="9" t="s">
        <v>511</v>
      </c>
      <c r="AL3" s="9" t="s">
        <v>512</v>
      </c>
      <c r="AM3" s="9" t="s">
        <v>514</v>
      </c>
      <c r="AN3" s="9" t="s">
        <v>511</v>
      </c>
      <c r="AO3" s="9" t="s">
        <v>512</v>
      </c>
      <c r="AP3" s="9" t="s">
        <v>515</v>
      </c>
      <c r="AQ3" s="9" t="s">
        <v>516</v>
      </c>
      <c r="AR3" s="9" t="s">
        <v>511</v>
      </c>
      <c r="AS3" s="9" t="s">
        <v>512</v>
      </c>
      <c r="AT3" s="9" t="s">
        <v>517</v>
      </c>
      <c r="AU3" s="9" t="s">
        <v>518</v>
      </c>
      <c r="AV3" s="9" t="s">
        <v>519</v>
      </c>
      <c r="AW3" s="9" t="s">
        <v>520</v>
      </c>
      <c r="AX3" s="9" t="s">
        <v>521</v>
      </c>
      <c r="AY3" s="9" t="s">
        <v>522</v>
      </c>
      <c r="AZ3" s="9" t="s">
        <v>523</v>
      </c>
      <c r="BA3" s="9" t="s">
        <v>524</v>
      </c>
      <c r="BB3" s="9" t="s">
        <v>525</v>
      </c>
      <c r="BC3" s="9" t="s">
        <v>522</v>
      </c>
      <c r="BD3" s="9" t="s">
        <v>481</v>
      </c>
      <c r="BE3" s="9" t="s">
        <v>526</v>
      </c>
      <c r="BF3" s="9" t="s">
        <v>527</v>
      </c>
      <c r="BG3" s="9" t="s">
        <v>528</v>
      </c>
      <c r="BH3" s="9" t="s">
        <v>529</v>
      </c>
      <c r="BI3" s="9" t="s">
        <v>530</v>
      </c>
      <c r="BJ3" s="9" t="s">
        <v>531</v>
      </c>
      <c r="BK3" s="9" t="s">
        <v>532</v>
      </c>
      <c r="BL3" s="9" t="s">
        <v>533</v>
      </c>
      <c r="BM3" s="9" t="s">
        <v>534</v>
      </c>
      <c r="BN3" s="9" t="s">
        <v>535</v>
      </c>
      <c r="BO3" s="9" t="s">
        <v>536</v>
      </c>
      <c r="BP3" s="9" t="s">
        <v>537</v>
      </c>
      <c r="BQ3" s="9" t="s">
        <v>538</v>
      </c>
      <c r="BR3" s="9" t="s">
        <v>539</v>
      </c>
      <c r="BS3" s="9" t="s">
        <v>540</v>
      </c>
      <c r="BT3" s="9" t="s">
        <v>541</v>
      </c>
      <c r="BU3" s="9" t="s">
        <v>542</v>
      </c>
      <c r="BV3" s="9" t="s">
        <v>543</v>
      </c>
      <c r="BW3" s="9" t="s">
        <v>544</v>
      </c>
      <c r="BX3" s="9" t="s">
        <v>545</v>
      </c>
      <c r="BY3" s="9" t="s">
        <v>546</v>
      </c>
      <c r="BZ3" s="9" t="s">
        <v>547</v>
      </c>
      <c r="CA3" s="9" t="s">
        <v>548</v>
      </c>
      <c r="CB3" s="9" t="s">
        <v>267</v>
      </c>
      <c r="CC3" s="9" t="s">
        <v>549</v>
      </c>
      <c r="CD3" s="9" t="s">
        <v>482</v>
      </c>
      <c r="CE3" s="9" t="s">
        <v>550</v>
      </c>
      <c r="CF3" s="9" t="s">
        <v>551</v>
      </c>
      <c r="CG3" s="9" t="s">
        <v>552</v>
      </c>
      <c r="CH3" s="9" t="s">
        <v>553</v>
      </c>
      <c r="CI3" s="9" t="s">
        <v>554</v>
      </c>
      <c r="CJ3" s="9" t="s">
        <v>555</v>
      </c>
      <c r="CK3" s="9" t="s">
        <v>556</v>
      </c>
      <c r="CL3" s="9" t="s">
        <v>557</v>
      </c>
      <c r="CM3" s="9" t="s">
        <v>558</v>
      </c>
      <c r="CN3" s="9" t="s">
        <v>559</v>
      </c>
      <c r="CO3" s="9" t="s">
        <v>560</v>
      </c>
      <c r="CP3" s="9" t="s">
        <v>561</v>
      </c>
      <c r="CQ3" s="9" t="s">
        <v>562</v>
      </c>
      <c r="CR3" s="9" t="s">
        <v>201</v>
      </c>
      <c r="CS3" s="9" t="s">
        <v>202</v>
      </c>
      <c r="CT3" s="9" t="s">
        <v>203</v>
      </c>
      <c r="CU3" s="9" t="s">
        <v>204</v>
      </c>
      <c r="CV3" s="9" t="s">
        <v>205</v>
      </c>
      <c r="CW3" s="9" t="s">
        <v>206</v>
      </c>
      <c r="CX3" s="9" t="s">
        <v>478</v>
      </c>
      <c r="CY3" s="9" t="s">
        <v>479</v>
      </c>
      <c r="CZ3" s="9" t="s">
        <v>207</v>
      </c>
      <c r="DA3" s="9" t="s">
        <v>208</v>
      </c>
      <c r="DB3" s="9" t="s">
        <v>480</v>
      </c>
    </row>
    <row r="4" ht="12.75" customHeight="1">
      <c r="A4" s="1" t="s">
        <v>36</v>
      </c>
      <c r="B4" s="1">
        <v>2017.0</v>
      </c>
      <c r="C4" s="1">
        <v>5.0</v>
      </c>
      <c r="D4" s="1">
        <v>1.629245044479E12</v>
      </c>
      <c r="E4" s="1">
        <v>1.39834923154E11</v>
      </c>
      <c r="F4" s="1">
        <v>4.1334923154E10</v>
      </c>
      <c r="G4" s="1">
        <v>9.85E10</v>
      </c>
      <c r="H4" s="1">
        <v>1.2128452917E12</v>
      </c>
      <c r="I4" s="1">
        <v>0.0</v>
      </c>
      <c r="J4" s="1">
        <v>0.0</v>
      </c>
      <c r="K4" s="1">
        <v>8.7701238181E10</v>
      </c>
      <c r="L4" s="1">
        <v>4.920345327E10</v>
      </c>
      <c r="M4" s="1">
        <v>2.631306646E9</v>
      </c>
      <c r="N4" s="1">
        <v>0.0</v>
      </c>
      <c r="O4" s="1">
        <v>0.0</v>
      </c>
      <c r="P4" s="1">
        <v>4.2095864176E10</v>
      </c>
      <c r="Q4" s="1">
        <v>-6.229385911E9</v>
      </c>
      <c r="R4" s="1">
        <v>3.287901939E9</v>
      </c>
      <c r="S4" s="1">
        <v>3.287901939E9</v>
      </c>
      <c r="T4" s="1">
        <v>0.0</v>
      </c>
      <c r="U4" s="1">
        <v>1.28141413843E11</v>
      </c>
      <c r="V4" s="1">
        <v>1.28141413843E11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1.6247073952E11</v>
      </c>
      <c r="AF4" s="1">
        <v>1.27624300253E11</v>
      </c>
      <c r="AG4" s="1">
        <v>6.6384848791E10</v>
      </c>
      <c r="AH4" s="1">
        <v>1.10033348582E11</v>
      </c>
      <c r="AI4" s="1">
        <v>-4.3648499791E10</v>
      </c>
      <c r="AJ4" s="1">
        <v>0.0</v>
      </c>
      <c r="AK4" s="1">
        <v>0.0</v>
      </c>
      <c r="AL4" s="1">
        <v>0.0</v>
      </c>
      <c r="AM4" s="1">
        <v>6.1239451462E10</v>
      </c>
      <c r="AN4" s="1">
        <v>6.5448744887E10</v>
      </c>
      <c r="AO4" s="1">
        <v>-4.209293425E9</v>
      </c>
      <c r="AP4" s="1">
        <v>0.0</v>
      </c>
      <c r="AQ4" s="1">
        <v>0.0</v>
      </c>
      <c r="AR4" s="1">
        <v>0.0</v>
      </c>
      <c r="AS4" s="1">
        <v>0.0</v>
      </c>
      <c r="AT4" s="1">
        <v>2.2500058302E10</v>
      </c>
      <c r="AU4" s="1">
        <v>0.0</v>
      </c>
      <c r="AV4" s="1">
        <v>0.0</v>
      </c>
      <c r="AW4" s="1">
        <v>0.0</v>
      </c>
      <c r="AX4" s="1">
        <v>0.0</v>
      </c>
      <c r="AY4" s="1">
        <v>5.849098335E9</v>
      </c>
      <c r="AZ4" s="1">
        <v>5.849098335E9</v>
      </c>
      <c r="BA4" s="1">
        <v>0.0</v>
      </c>
      <c r="BB4" s="1">
        <v>0.0</v>
      </c>
      <c r="BC4" s="1">
        <v>0.0</v>
      </c>
      <c r="BD4" s="1">
        <v>1.791715783999E12</v>
      </c>
      <c r="BE4" s="1">
        <v>1.133944033796E12</v>
      </c>
      <c r="BF4" s="1">
        <v>1.133944033796E12</v>
      </c>
      <c r="BG4" s="1">
        <v>0.0</v>
      </c>
      <c r="BH4" s="1">
        <v>6.2362561711E10</v>
      </c>
      <c r="BI4" s="1">
        <v>0.0</v>
      </c>
      <c r="BJ4" s="1">
        <v>5.66681415E8</v>
      </c>
      <c r="BK4" s="1">
        <v>5.7954675346E10</v>
      </c>
      <c r="BL4" s="1">
        <v>0.0</v>
      </c>
      <c r="BM4" s="1">
        <v>1.3725283585E10</v>
      </c>
      <c r="BN4" s="1">
        <v>3.8114646711E10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6.57771750203E11</v>
      </c>
      <c r="CD4" s="1">
        <v>6.57771750203E11</v>
      </c>
      <c r="CE4" s="1">
        <v>3.8E11</v>
      </c>
      <c r="CF4" s="1">
        <v>1.2E10</v>
      </c>
      <c r="CG4" s="1">
        <v>-1.38984E10</v>
      </c>
      <c r="CH4" s="1">
        <v>0.0</v>
      </c>
      <c r="CI4" s="1">
        <v>0.0</v>
      </c>
      <c r="CJ4" s="1">
        <v>8.6133188964E10</v>
      </c>
      <c r="CK4" s="1">
        <v>0.0</v>
      </c>
      <c r="CL4" s="1">
        <v>3.344865288E10</v>
      </c>
      <c r="CM4" s="1">
        <v>1.60088308359E11</v>
      </c>
      <c r="CN4" s="1">
        <v>0.0</v>
      </c>
      <c r="CO4" s="1">
        <v>0.0</v>
      </c>
      <c r="CP4" s="1">
        <v>0.0</v>
      </c>
      <c r="CQ4" s="1">
        <v>1.791715783999E12</v>
      </c>
      <c r="CR4" s="73">
        <v>43224.45625</v>
      </c>
      <c r="CS4" s="73">
        <v>42736.0</v>
      </c>
      <c r="CT4" s="73">
        <v>43100.0</v>
      </c>
      <c r="CU4" s="1">
        <v>12.0</v>
      </c>
      <c r="CV4" s="1" t="s">
        <v>563</v>
      </c>
      <c r="CX4" s="1">
        <v>0.0</v>
      </c>
      <c r="DA4" s="1" t="b">
        <v>0</v>
      </c>
      <c r="DB4" s="1" t="b">
        <v>1</v>
      </c>
    </row>
    <row r="5" ht="12.75" customHeight="1">
      <c r="A5" s="1" t="s">
        <v>36</v>
      </c>
      <c r="B5" s="1">
        <v>2016.0</v>
      </c>
      <c r="C5" s="1">
        <v>5.0</v>
      </c>
      <c r="D5" s="1">
        <v>1.36790181525E12</v>
      </c>
      <c r="E5" s="1">
        <v>1.14314382947E11</v>
      </c>
      <c r="F5" s="1">
        <v>2.1814382947E10</v>
      </c>
      <c r="G5" s="1">
        <v>9.25E10</v>
      </c>
      <c r="H5" s="1">
        <v>1.0230565417E12</v>
      </c>
      <c r="I5" s="1">
        <v>0.0</v>
      </c>
      <c r="J5" s="1">
        <v>0.0</v>
      </c>
      <c r="K5" s="1">
        <v>6.0674776343E10</v>
      </c>
      <c r="L5" s="1">
        <v>2.9963822276E10</v>
      </c>
      <c r="M5" s="1">
        <v>9.44024671E8</v>
      </c>
      <c r="N5" s="1">
        <v>0.0</v>
      </c>
      <c r="O5" s="1">
        <v>0.0</v>
      </c>
      <c r="P5" s="1">
        <v>3.4902590606E10</v>
      </c>
      <c r="Q5" s="1">
        <v>-5.13566121E9</v>
      </c>
      <c r="R5" s="1">
        <v>1.750457246E9</v>
      </c>
      <c r="S5" s="1">
        <v>1.750457246E9</v>
      </c>
      <c r="T5" s="1">
        <v>0.0</v>
      </c>
      <c r="U5" s="1">
        <v>8.884682144E10</v>
      </c>
      <c r="V5" s="1">
        <v>8.884682144E10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1.7753835874E11</v>
      </c>
      <c r="AF5" s="1">
        <v>1.32435443315E11</v>
      </c>
      <c r="AG5" s="1">
        <v>7.0189204048E10</v>
      </c>
      <c r="AH5" s="1">
        <v>1.07315482582E11</v>
      </c>
      <c r="AI5" s="1">
        <v>-3.7126278534E10</v>
      </c>
      <c r="AJ5" s="1">
        <v>0.0</v>
      </c>
      <c r="AK5" s="1">
        <v>0.0</v>
      </c>
      <c r="AL5" s="1">
        <v>0.0</v>
      </c>
      <c r="AM5" s="1">
        <v>6.2246239267E10</v>
      </c>
      <c r="AN5" s="1">
        <v>6.5298744887E10</v>
      </c>
      <c r="AO5" s="1">
        <v>-3.05250562E9</v>
      </c>
      <c r="AP5" s="1">
        <v>0.0</v>
      </c>
      <c r="AQ5" s="1">
        <v>0.0</v>
      </c>
      <c r="AR5" s="1">
        <v>0.0</v>
      </c>
      <c r="AS5" s="1">
        <v>0.0</v>
      </c>
      <c r="AT5" s="1">
        <v>3.5000058302E10</v>
      </c>
      <c r="AU5" s="1">
        <v>0.0</v>
      </c>
      <c r="AV5" s="1">
        <v>0.0</v>
      </c>
      <c r="AW5" s="1">
        <v>0.0</v>
      </c>
      <c r="AX5" s="1">
        <v>0.0</v>
      </c>
      <c r="AY5" s="1">
        <v>3.842594493E9</v>
      </c>
      <c r="AZ5" s="1">
        <v>3.842594493E9</v>
      </c>
      <c r="BA5" s="1">
        <v>0.0</v>
      </c>
      <c r="BB5" s="1">
        <v>0.0</v>
      </c>
      <c r="BC5" s="1">
        <v>0.0</v>
      </c>
      <c r="BD5" s="1">
        <v>1.54544017399E12</v>
      </c>
      <c r="BE5" s="1">
        <v>9.43689071873E11</v>
      </c>
      <c r="BF5" s="1">
        <v>9.43684071873E11</v>
      </c>
      <c r="BG5" s="1">
        <v>0.0</v>
      </c>
      <c r="BH5" s="1">
        <v>4.8436343529E10</v>
      </c>
      <c r="BI5" s="1">
        <v>0.0</v>
      </c>
      <c r="BJ5" s="1">
        <v>8.538978032E9</v>
      </c>
      <c r="BK5" s="1">
        <v>6.5116252595E10</v>
      </c>
      <c r="BL5" s="1">
        <v>0.0</v>
      </c>
      <c r="BM5" s="1">
        <v>9.54087128E9</v>
      </c>
      <c r="BN5" s="1">
        <v>3.150846092E10</v>
      </c>
      <c r="BO5" s="1">
        <v>0.0</v>
      </c>
      <c r="BP5" s="1">
        <v>0.0</v>
      </c>
      <c r="BQ5" s="1">
        <v>0.0</v>
      </c>
      <c r="BR5" s="1">
        <v>5000000.0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6.01751102117E11</v>
      </c>
      <c r="CD5" s="1">
        <v>6.01751102117E11</v>
      </c>
      <c r="CE5" s="1">
        <v>3.8E11</v>
      </c>
      <c r="CF5" s="1">
        <v>1.2E10</v>
      </c>
      <c r="CG5" s="1">
        <v>-1.38984E10</v>
      </c>
      <c r="CH5" s="1">
        <v>0.0</v>
      </c>
      <c r="CI5" s="1">
        <v>0.0</v>
      </c>
      <c r="CJ5" s="1">
        <v>5.3133188964E10</v>
      </c>
      <c r="CK5" s="1">
        <v>0.0</v>
      </c>
      <c r="CL5" s="1">
        <v>2.7030743973E10</v>
      </c>
      <c r="CM5" s="1">
        <v>1.4348556918E11</v>
      </c>
      <c r="CN5" s="1">
        <v>0.0</v>
      </c>
      <c r="CO5" s="1">
        <v>0.0</v>
      </c>
      <c r="CP5" s="1">
        <v>0.0</v>
      </c>
      <c r="CQ5" s="1">
        <v>1.54544017399E12</v>
      </c>
      <c r="CR5" s="73">
        <v>42900.49166666667</v>
      </c>
      <c r="CS5" s="73">
        <v>42370.0</v>
      </c>
      <c r="CT5" s="73">
        <v>42735.0</v>
      </c>
      <c r="CU5" s="1">
        <v>12.0</v>
      </c>
      <c r="CV5" s="1" t="s">
        <v>564</v>
      </c>
      <c r="CX5" s="1">
        <v>0.0</v>
      </c>
      <c r="DA5" s="1" t="b">
        <v>0</v>
      </c>
      <c r="DB5" s="1" t="b">
        <v>1</v>
      </c>
    </row>
    <row r="6" ht="12.75" customHeight="1">
      <c r="A6" s="1" t="s">
        <v>36</v>
      </c>
      <c r="B6" s="1">
        <v>2015.0</v>
      </c>
      <c r="C6" s="1">
        <v>5.0</v>
      </c>
      <c r="D6" s="1">
        <v>9.1865828352E11</v>
      </c>
      <c r="E6" s="1">
        <v>8.2764644878E10</v>
      </c>
      <c r="F6" s="1">
        <v>4.4764644878E10</v>
      </c>
      <c r="G6" s="1">
        <v>3.8E10</v>
      </c>
      <c r="H6" s="1">
        <v>6.337252917E11</v>
      </c>
      <c r="I6" s="1">
        <v>6.337252917E11</v>
      </c>
      <c r="J6" s="1">
        <v>0.0</v>
      </c>
      <c r="K6" s="1">
        <v>6.6385217925E10</v>
      </c>
      <c r="L6" s="1">
        <v>5.1063378504E10</v>
      </c>
      <c r="M6" s="1">
        <v>7.91759309E8</v>
      </c>
      <c r="N6" s="1">
        <v>0.0</v>
      </c>
      <c r="O6" s="1">
        <v>0.0</v>
      </c>
      <c r="P6" s="1">
        <v>1.9219199012E10</v>
      </c>
      <c r="Q6" s="1">
        <v>-4.6891189E9</v>
      </c>
      <c r="R6" s="1">
        <v>1.638542877E9</v>
      </c>
      <c r="S6" s="1">
        <v>1.638542877E9</v>
      </c>
      <c r="T6" s="1">
        <v>0.0</v>
      </c>
      <c r="U6" s="1">
        <v>7.0511764836E10</v>
      </c>
      <c r="V6" s="1">
        <v>6.8513084331E10</v>
      </c>
      <c r="W6" s="1">
        <v>0.0</v>
      </c>
      <c r="X6" s="1">
        <v>0.0</v>
      </c>
      <c r="Y6" s="1">
        <v>0.0</v>
      </c>
      <c r="Z6" s="1">
        <v>0.0</v>
      </c>
      <c r="AA6" s="1">
        <v>1.998680505E9</v>
      </c>
      <c r="AB6" s="1">
        <v>0.0</v>
      </c>
      <c r="AC6" s="1">
        <v>0.0</v>
      </c>
      <c r="AD6" s="1">
        <v>0.0</v>
      </c>
      <c r="AE6" s="1">
        <v>3.74754785374E11</v>
      </c>
      <c r="AF6" s="1">
        <v>1.34508815821E11</v>
      </c>
      <c r="AG6" s="1">
        <v>7.2721598562E10</v>
      </c>
      <c r="AH6" s="1">
        <v>1.03676959945E11</v>
      </c>
      <c r="AI6" s="1">
        <v>-3.0955361383E10</v>
      </c>
      <c r="AJ6" s="1">
        <v>0.0</v>
      </c>
      <c r="AK6" s="1">
        <v>0.0</v>
      </c>
      <c r="AL6" s="1">
        <v>0.0</v>
      </c>
      <c r="AM6" s="1">
        <v>6.1787217259E10</v>
      </c>
      <c r="AN6" s="1">
        <v>6.3938089433E10</v>
      </c>
      <c r="AO6" s="1">
        <v>-2.150872174E9</v>
      </c>
      <c r="AP6" s="1">
        <v>0.0</v>
      </c>
      <c r="AQ6" s="1">
        <v>0.0</v>
      </c>
      <c r="AR6" s="1">
        <v>0.0</v>
      </c>
      <c r="AS6" s="1">
        <v>0.0</v>
      </c>
      <c r="AT6" s="1">
        <v>2.28000058302E11</v>
      </c>
      <c r="AU6" s="1">
        <v>0.0</v>
      </c>
      <c r="AV6" s="1">
        <v>0.0</v>
      </c>
      <c r="AW6" s="1">
        <v>0.0</v>
      </c>
      <c r="AX6" s="1">
        <v>0.0</v>
      </c>
      <c r="AY6" s="1">
        <v>6.004942581E9</v>
      </c>
      <c r="AZ6" s="1">
        <v>6.004942581E9</v>
      </c>
      <c r="BA6" s="1">
        <v>0.0</v>
      </c>
      <c r="BB6" s="1">
        <v>0.0</v>
      </c>
      <c r="BC6" s="1">
        <v>0.0</v>
      </c>
      <c r="BD6" s="1">
        <v>1.293413068894E12</v>
      </c>
      <c r="BE6" s="1">
        <v>7.36372929606E11</v>
      </c>
      <c r="BF6" s="1">
        <v>7.34560455657E11</v>
      </c>
      <c r="BG6" s="1">
        <v>0.0</v>
      </c>
      <c r="BH6" s="1">
        <v>4.7407501311E10</v>
      </c>
      <c r="BI6" s="1">
        <v>0.0</v>
      </c>
      <c r="BJ6" s="1">
        <v>8.696808168E9</v>
      </c>
      <c r="BK6" s="1">
        <v>5.7932348237E10</v>
      </c>
      <c r="BL6" s="1">
        <v>0.0</v>
      </c>
      <c r="BM6" s="1">
        <v>7.989623249E9</v>
      </c>
      <c r="BN6" s="1">
        <v>3.0916283827E10</v>
      </c>
      <c r="BO6" s="1">
        <v>0.0</v>
      </c>
      <c r="BP6" s="1">
        <v>0.0</v>
      </c>
      <c r="BQ6" s="1">
        <v>0.0</v>
      </c>
      <c r="BR6" s="1">
        <v>1.812473949E9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5.57040139288E11</v>
      </c>
      <c r="CD6" s="1">
        <v>5.57040139288E11</v>
      </c>
      <c r="CE6" s="1">
        <v>3.8E11</v>
      </c>
      <c r="CF6" s="1">
        <v>1.2E10</v>
      </c>
      <c r="CG6" s="1">
        <v>-1.38984E10</v>
      </c>
      <c r="CH6" s="1">
        <v>0.0</v>
      </c>
      <c r="CI6" s="1">
        <v>0.0</v>
      </c>
      <c r="CJ6" s="1">
        <v>3.6767680241E10</v>
      </c>
      <c r="CK6" s="1">
        <v>0.0</v>
      </c>
      <c r="CL6" s="1">
        <v>2.1473317671E10</v>
      </c>
      <c r="CM6" s="1">
        <v>1.20697541376E11</v>
      </c>
      <c r="CN6" s="1">
        <v>0.0</v>
      </c>
      <c r="CO6" s="1">
        <v>0.0</v>
      </c>
      <c r="CP6" s="1">
        <v>0.0</v>
      </c>
      <c r="CQ6" s="1">
        <v>1.293413068894E12</v>
      </c>
      <c r="CR6" s="73">
        <v>42464.57638888889</v>
      </c>
      <c r="CS6" s="73">
        <v>42005.0</v>
      </c>
      <c r="CT6" s="73">
        <v>42369.0</v>
      </c>
      <c r="CU6" s="1">
        <v>12.0</v>
      </c>
      <c r="CV6" s="1" t="s">
        <v>565</v>
      </c>
      <c r="CX6" s="1">
        <v>0.0</v>
      </c>
      <c r="DA6" s="1" t="b">
        <v>0</v>
      </c>
      <c r="DB6" s="1" t="b">
        <v>1</v>
      </c>
    </row>
    <row r="7" ht="12.75" customHeight="1">
      <c r="A7" s="1" t="s">
        <v>36</v>
      </c>
      <c r="B7" s="1">
        <v>2014.0</v>
      </c>
      <c r="C7" s="1">
        <v>5.0</v>
      </c>
      <c r="D7" s="1">
        <v>1.009764485637E12</v>
      </c>
      <c r="E7" s="1">
        <v>2.15685410954E11</v>
      </c>
      <c r="F7" s="1">
        <v>5.0185410954E10</v>
      </c>
      <c r="G7" s="1">
        <v>1.655E11</v>
      </c>
      <c r="H7" s="1">
        <v>5.525E11</v>
      </c>
      <c r="I7" s="1">
        <v>5.525E11</v>
      </c>
      <c r="J7" s="1">
        <v>0.0</v>
      </c>
      <c r="K7" s="1">
        <v>1.22421771622E11</v>
      </c>
      <c r="L7" s="1">
        <v>1.05127553463E11</v>
      </c>
      <c r="M7" s="1">
        <v>1.796662118E9</v>
      </c>
      <c r="N7" s="1">
        <v>0.0</v>
      </c>
      <c r="O7" s="1">
        <v>0.0</v>
      </c>
      <c r="P7" s="1">
        <v>1.9781788125E10</v>
      </c>
      <c r="Q7" s="1">
        <v>-4.284232084E9</v>
      </c>
      <c r="R7" s="1">
        <v>1.492794996E9</v>
      </c>
      <c r="S7" s="1">
        <v>1.492794996E9</v>
      </c>
      <c r="T7" s="1">
        <v>0.0</v>
      </c>
      <c r="U7" s="1">
        <v>5.7369820085E10</v>
      </c>
      <c r="V7" s="1">
        <v>5.5012500606E10</v>
      </c>
      <c r="W7" s="1">
        <v>0.0</v>
      </c>
      <c r="X7" s="1">
        <v>0.0</v>
      </c>
      <c r="Y7" s="1">
        <v>0.0</v>
      </c>
      <c r="Z7" s="1">
        <v>0.0</v>
      </c>
      <c r="AA7" s="1">
        <v>2.357319479E9</v>
      </c>
      <c r="AB7" s="1">
        <v>0.0</v>
      </c>
      <c r="AC7" s="1">
        <v>0.0</v>
      </c>
      <c r="AD7" s="1">
        <v>0.0</v>
      </c>
      <c r="AE7" s="1">
        <v>1.35504071962E11</v>
      </c>
      <c r="AF7" s="1">
        <v>1.2441747048E11</v>
      </c>
      <c r="AG7" s="1">
        <v>7.7173569673E10</v>
      </c>
      <c r="AH7" s="1">
        <v>1.0084371449E11</v>
      </c>
      <c r="AI7" s="1">
        <v>-2.3670144817E10</v>
      </c>
      <c r="AJ7" s="1">
        <v>0.0</v>
      </c>
      <c r="AK7" s="1">
        <v>0.0</v>
      </c>
      <c r="AL7" s="1">
        <v>0.0</v>
      </c>
      <c r="AM7" s="1">
        <v>4.7243900807E10</v>
      </c>
      <c r="AN7" s="1">
        <v>4.868827307E10</v>
      </c>
      <c r="AO7" s="1">
        <v>-1.444372263E9</v>
      </c>
      <c r="AP7" s="1">
        <v>0.0</v>
      </c>
      <c r="AQ7" s="1">
        <v>0.0</v>
      </c>
      <c r="AR7" s="1">
        <v>0.0</v>
      </c>
      <c r="AS7" s="1">
        <v>0.0</v>
      </c>
      <c r="AT7" s="1">
        <v>58302.0</v>
      </c>
      <c r="AU7" s="1">
        <v>0.0</v>
      </c>
      <c r="AV7" s="1">
        <v>0.0</v>
      </c>
      <c r="AW7" s="1">
        <v>58302.0</v>
      </c>
      <c r="AX7" s="1">
        <v>0.0</v>
      </c>
      <c r="AY7" s="1">
        <v>4.84257451E9</v>
      </c>
      <c r="AZ7" s="1">
        <v>4.84257451E9</v>
      </c>
      <c r="BA7" s="1">
        <v>0.0</v>
      </c>
      <c r="BB7" s="1">
        <v>0.0</v>
      </c>
      <c r="BC7" s="1">
        <v>0.0</v>
      </c>
      <c r="BD7" s="1">
        <v>1.145268557599E12</v>
      </c>
      <c r="BE7" s="1">
        <v>6.13637703436E11</v>
      </c>
      <c r="BF7" s="1">
        <v>6.11165506735E11</v>
      </c>
      <c r="BG7" s="1">
        <v>0.0</v>
      </c>
      <c r="BH7" s="1">
        <v>6.4163684614E10</v>
      </c>
      <c r="BI7" s="1">
        <v>0.0</v>
      </c>
      <c r="BJ7" s="1">
        <v>1.8097129806E10</v>
      </c>
      <c r="BK7" s="1">
        <v>3.0678143007E10</v>
      </c>
      <c r="BL7" s="1">
        <v>0.0</v>
      </c>
      <c r="BM7" s="1">
        <v>5.956961806E9</v>
      </c>
      <c r="BN7" s="1">
        <v>2.3474275339E10</v>
      </c>
      <c r="BO7" s="1">
        <v>0.0</v>
      </c>
      <c r="BP7" s="1">
        <v>0.0</v>
      </c>
      <c r="BQ7" s="1">
        <v>0.0</v>
      </c>
      <c r="BR7" s="1">
        <v>2.472196701E9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5.31630854163E11</v>
      </c>
      <c r="CD7" s="1">
        <v>5.31630854163E11</v>
      </c>
      <c r="CE7" s="1">
        <v>3.8E11</v>
      </c>
      <c r="CF7" s="1">
        <v>1.2E10</v>
      </c>
      <c r="CG7" s="1">
        <v>-1.38984E10</v>
      </c>
      <c r="CH7" s="1">
        <v>0.0</v>
      </c>
      <c r="CI7" s="1">
        <v>0.0</v>
      </c>
      <c r="CJ7" s="1">
        <v>1.0670838018E10</v>
      </c>
      <c r="CK7" s="1">
        <v>8.811463116E9</v>
      </c>
      <c r="CL7" s="1">
        <v>1.738194049E10</v>
      </c>
      <c r="CM7" s="1">
        <v>1.16665012539E11</v>
      </c>
      <c r="CN7" s="1">
        <v>0.0</v>
      </c>
      <c r="CO7" s="1">
        <v>0.0</v>
      </c>
      <c r="CP7" s="1">
        <v>0.0</v>
      </c>
      <c r="CQ7" s="1">
        <v>1.145268557599E12</v>
      </c>
      <c r="CR7" s="73">
        <v>42100.6375</v>
      </c>
      <c r="CS7" s="73">
        <v>41640.0</v>
      </c>
      <c r="CT7" s="73">
        <v>42004.0</v>
      </c>
      <c r="CU7" s="1">
        <v>12.0</v>
      </c>
      <c r="CV7" s="1" t="s">
        <v>566</v>
      </c>
      <c r="CX7" s="1">
        <v>0.0</v>
      </c>
      <c r="CZ7" s="1">
        <v>1.0</v>
      </c>
      <c r="DA7" s="1" t="b">
        <v>0</v>
      </c>
      <c r="DB7" s="1" t="b">
        <v>1</v>
      </c>
    </row>
    <row r="8" ht="12.75" customHeight="1">
      <c r="A8" s="1" t="s">
        <v>36</v>
      </c>
      <c r="B8" s="1">
        <v>2013.0</v>
      </c>
      <c r="C8" s="1">
        <v>5.0</v>
      </c>
      <c r="D8" s="1">
        <v>8.41946147992E11</v>
      </c>
      <c r="E8" s="1">
        <v>4.75018018342E11</v>
      </c>
      <c r="F8" s="1">
        <v>3.9518018342E10</v>
      </c>
      <c r="G8" s="1">
        <v>4.355E11</v>
      </c>
      <c r="H8" s="1">
        <v>1.43521566749E11</v>
      </c>
      <c r="I8" s="1">
        <v>1.43521566749E11</v>
      </c>
      <c r="J8" s="1">
        <v>0.0</v>
      </c>
      <c r="K8" s="1">
        <v>2.17257829835E11</v>
      </c>
      <c r="L8" s="1">
        <v>1.98876567367E11</v>
      </c>
      <c r="M8" s="1">
        <v>1.4079134E9</v>
      </c>
      <c r="N8" s="1">
        <v>0.0</v>
      </c>
      <c r="O8" s="1">
        <v>0.0</v>
      </c>
      <c r="P8" s="1">
        <v>1.972646643E10</v>
      </c>
      <c r="Q8" s="1">
        <v>-2.753117362E9</v>
      </c>
      <c r="R8" s="1">
        <v>1.049965195E9</v>
      </c>
      <c r="S8" s="1">
        <v>1.049965195E9</v>
      </c>
      <c r="T8" s="1">
        <v>0.0</v>
      </c>
      <c r="U8" s="1">
        <v>5.098767871E9</v>
      </c>
      <c r="V8" s="1">
        <v>3.119892089E9</v>
      </c>
      <c r="W8" s="1">
        <v>0.0</v>
      </c>
      <c r="X8" s="1">
        <v>0.0</v>
      </c>
      <c r="Y8" s="1">
        <v>0.0</v>
      </c>
      <c r="Z8" s="1">
        <v>1.54E7</v>
      </c>
      <c r="AA8" s="1">
        <v>1.963475782E9</v>
      </c>
      <c r="AB8" s="1">
        <v>0.0</v>
      </c>
      <c r="AC8" s="1">
        <v>0.0</v>
      </c>
      <c r="AD8" s="1">
        <v>0.0</v>
      </c>
      <c r="AE8" s="1">
        <v>1.2493020843E11</v>
      </c>
      <c r="AF8" s="1">
        <v>1.1127858363E11</v>
      </c>
      <c r="AG8" s="1">
        <v>7.3543383182E10</v>
      </c>
      <c r="AH8" s="1">
        <v>9.1352619654E10</v>
      </c>
      <c r="AI8" s="1">
        <v>-1.7809236472E10</v>
      </c>
      <c r="AJ8" s="1">
        <v>0.0</v>
      </c>
      <c r="AK8" s="1">
        <v>0.0</v>
      </c>
      <c r="AL8" s="1">
        <v>0.0</v>
      </c>
      <c r="AM8" s="1">
        <v>3.7735200448E10</v>
      </c>
      <c r="AN8" s="1">
        <v>3.8808127962E10</v>
      </c>
      <c r="AO8" s="1">
        <v>-1.072927514E9</v>
      </c>
      <c r="AP8" s="1">
        <v>0.0</v>
      </c>
      <c r="AQ8" s="1">
        <v>0.0</v>
      </c>
      <c r="AR8" s="1">
        <v>0.0</v>
      </c>
      <c r="AS8" s="1">
        <v>0.0</v>
      </c>
      <c r="AT8" s="1">
        <v>7.2709248E9</v>
      </c>
      <c r="AU8" s="1">
        <v>0.0</v>
      </c>
      <c r="AV8" s="1">
        <v>0.0</v>
      </c>
      <c r="AW8" s="1">
        <v>1.4719049811E10</v>
      </c>
      <c r="AX8" s="1">
        <v>-7.448125011E9</v>
      </c>
      <c r="AY8" s="1">
        <v>6.3807E9</v>
      </c>
      <c r="AZ8" s="1">
        <v>0.0</v>
      </c>
      <c r="BA8" s="1">
        <v>0.0</v>
      </c>
      <c r="BB8" s="1">
        <v>6.3807E9</v>
      </c>
      <c r="BC8" s="1">
        <v>0.0</v>
      </c>
      <c r="BD8" s="1">
        <v>9.66876356422E11</v>
      </c>
      <c r="BE8" s="1">
        <v>5.03064866285E11</v>
      </c>
      <c r="BF8" s="1">
        <v>1.63359584522E11</v>
      </c>
      <c r="BG8" s="1">
        <v>0.0</v>
      </c>
      <c r="BH8" s="1">
        <v>9.5960655241E10</v>
      </c>
      <c r="BI8" s="1">
        <v>2.027315083E9</v>
      </c>
      <c r="BJ8" s="1">
        <v>4.114874447E9</v>
      </c>
      <c r="BK8" s="1">
        <v>4.0200157555E10</v>
      </c>
      <c r="BL8" s="1">
        <v>0.0</v>
      </c>
      <c r="BM8" s="1">
        <v>4.922788405E9</v>
      </c>
      <c r="BN8" s="1">
        <v>1.6133793791E10</v>
      </c>
      <c r="BO8" s="1">
        <v>0.0</v>
      </c>
      <c r="BP8" s="1">
        <v>0.0</v>
      </c>
      <c r="BQ8" s="1">
        <v>0.0</v>
      </c>
      <c r="BR8" s="1">
        <v>5000000.0</v>
      </c>
      <c r="BS8" s="1">
        <v>5000000.0</v>
      </c>
      <c r="BT8" s="1">
        <v>0.0</v>
      </c>
      <c r="BU8" s="1">
        <v>0.0</v>
      </c>
      <c r="BV8" s="1">
        <v>3.39700281763E11</v>
      </c>
      <c r="BW8" s="1">
        <v>2.44205018869E11</v>
      </c>
      <c r="BX8" s="1">
        <v>0.0</v>
      </c>
      <c r="BY8" s="1">
        <v>5.6382411724E10</v>
      </c>
      <c r="BZ8" s="1">
        <v>3.911285117E10</v>
      </c>
      <c r="CA8" s="1">
        <v>0.0</v>
      </c>
      <c r="CB8" s="1">
        <v>0.0</v>
      </c>
      <c r="CC8" s="1">
        <v>4.63811490137E11</v>
      </c>
      <c r="CD8" s="1">
        <v>4.63811490137E11</v>
      </c>
      <c r="CE8" s="1">
        <v>3.8E11</v>
      </c>
      <c r="CF8" s="1">
        <v>1.2E10</v>
      </c>
      <c r="CG8" s="1">
        <v>-1.38984E10</v>
      </c>
      <c r="CH8" s="1">
        <v>0.0</v>
      </c>
      <c r="CI8" s="1">
        <v>0.0</v>
      </c>
      <c r="CJ8" s="1">
        <v>8.034780865E9</v>
      </c>
      <c r="CK8" s="1">
        <v>6.175405963E9</v>
      </c>
      <c r="CL8" s="1">
        <v>1.1620147455E10</v>
      </c>
      <c r="CM8" s="1">
        <v>5.9879555854E10</v>
      </c>
      <c r="CN8" s="1">
        <v>0.0</v>
      </c>
      <c r="CO8" s="1">
        <v>0.0</v>
      </c>
      <c r="CP8" s="1">
        <v>0.0</v>
      </c>
      <c r="CQ8" s="1">
        <v>9.66876356422E11</v>
      </c>
      <c r="CR8" s="73">
        <v>41722.62291666667</v>
      </c>
      <c r="CS8" s="73">
        <v>41275.0</v>
      </c>
      <c r="CT8" s="73">
        <v>41639.0</v>
      </c>
      <c r="CU8" s="1">
        <v>12.0</v>
      </c>
      <c r="CV8" s="1" t="s">
        <v>567</v>
      </c>
      <c r="CX8" s="1">
        <v>0.0</v>
      </c>
      <c r="CY8" s="1">
        <v>0.0</v>
      </c>
      <c r="CZ8" s="1">
        <v>3.0</v>
      </c>
      <c r="DA8" s="1" t="b">
        <v>0</v>
      </c>
      <c r="DB8" s="1" t="b">
        <v>1</v>
      </c>
    </row>
    <row r="9" ht="12.75" customHeight="1">
      <c r="A9" s="1" t="s">
        <v>36</v>
      </c>
      <c r="B9" s="1">
        <v>2012.0</v>
      </c>
      <c r="C9" s="1">
        <v>5.0</v>
      </c>
      <c r="D9" s="1">
        <v>7.75804340604E11</v>
      </c>
      <c r="E9" s="1">
        <v>4.010308743E10</v>
      </c>
      <c r="F9" s="1">
        <v>4.010308743E10</v>
      </c>
      <c r="G9" s="1">
        <v>0.0</v>
      </c>
      <c r="H9" s="1">
        <v>5.66154606366E11</v>
      </c>
      <c r="I9" s="1">
        <v>5.66154606366E11</v>
      </c>
      <c r="J9" s="1">
        <v>0.0</v>
      </c>
      <c r="K9" s="1">
        <v>1.61595494491E11</v>
      </c>
      <c r="L9" s="1">
        <v>1.44225004168E11</v>
      </c>
      <c r="M9" s="1">
        <v>2.51E7</v>
      </c>
      <c r="N9" s="1">
        <v>0.0</v>
      </c>
      <c r="O9" s="1">
        <v>0.0</v>
      </c>
      <c r="P9" s="1">
        <v>2.1117015067E10</v>
      </c>
      <c r="Q9" s="1">
        <v>-3.771624744E9</v>
      </c>
      <c r="R9" s="1">
        <v>1.322146406E9</v>
      </c>
      <c r="S9" s="1">
        <v>1.322146406E9</v>
      </c>
      <c r="T9" s="1">
        <v>0.0</v>
      </c>
      <c r="U9" s="1">
        <v>6.629005911E9</v>
      </c>
      <c r="V9" s="1">
        <v>4.337149963E9</v>
      </c>
      <c r="W9" s="1">
        <v>0.0</v>
      </c>
      <c r="X9" s="1">
        <v>0.0</v>
      </c>
      <c r="Y9" s="1">
        <v>0.0</v>
      </c>
      <c r="Z9" s="1">
        <v>5.21E7</v>
      </c>
      <c r="AA9" s="1">
        <v>2.239755948E9</v>
      </c>
      <c r="AB9" s="1">
        <v>0.0</v>
      </c>
      <c r="AC9" s="1">
        <v>0.0</v>
      </c>
      <c r="AD9" s="1">
        <v>0.0</v>
      </c>
      <c r="AE9" s="1">
        <v>1.09097334056E11</v>
      </c>
      <c r="AF9" s="1">
        <v>9.4301774695E10</v>
      </c>
      <c r="AG9" s="1">
        <v>7.6750673622E10</v>
      </c>
      <c r="AH9" s="1">
        <v>9.0203831233E10</v>
      </c>
      <c r="AI9" s="1">
        <v>-1.3453157611E10</v>
      </c>
      <c r="AJ9" s="1">
        <v>0.0</v>
      </c>
      <c r="AK9" s="1">
        <v>0.0</v>
      </c>
      <c r="AL9" s="1">
        <v>0.0</v>
      </c>
      <c r="AM9" s="1">
        <v>1.7551101073E10</v>
      </c>
      <c r="AN9" s="1">
        <v>1.8343227962E10</v>
      </c>
      <c r="AO9" s="1">
        <v>-7.92126889E8</v>
      </c>
      <c r="AP9" s="1">
        <v>0.0</v>
      </c>
      <c r="AQ9" s="1">
        <v>0.0</v>
      </c>
      <c r="AR9" s="1">
        <v>0.0</v>
      </c>
      <c r="AS9" s="1">
        <v>0.0</v>
      </c>
      <c r="AT9" s="1">
        <v>8.331268E9</v>
      </c>
      <c r="AU9" s="1">
        <v>0.0</v>
      </c>
      <c r="AV9" s="1">
        <v>0.0</v>
      </c>
      <c r="AW9" s="1">
        <v>1.4719049811E10</v>
      </c>
      <c r="AX9" s="1">
        <v>-6.387781811E9</v>
      </c>
      <c r="AY9" s="1">
        <v>6.464291361E9</v>
      </c>
      <c r="AZ9" s="1">
        <v>0.0</v>
      </c>
      <c r="BA9" s="1">
        <v>0.0</v>
      </c>
      <c r="BB9" s="1">
        <v>6.464291361E9</v>
      </c>
      <c r="BC9" s="1">
        <v>0.0</v>
      </c>
      <c r="BD9" s="1">
        <v>8.8490167466E11</v>
      </c>
      <c r="BE9" s="1">
        <v>4.24792328705E11</v>
      </c>
      <c r="BF9" s="1">
        <v>1.28501992274E11</v>
      </c>
      <c r="BG9" s="1">
        <v>0.0</v>
      </c>
      <c r="BH9" s="1">
        <v>8.2855121378E10</v>
      </c>
      <c r="BI9" s="1">
        <v>1.164990434E9</v>
      </c>
      <c r="BJ9" s="1">
        <v>6.324366898E9</v>
      </c>
      <c r="BK9" s="1">
        <v>2.514541895E10</v>
      </c>
      <c r="BL9" s="1">
        <v>0.0</v>
      </c>
      <c r="BM9" s="1">
        <v>4.976016703E9</v>
      </c>
      <c r="BN9" s="1">
        <v>8.036077911E9</v>
      </c>
      <c r="BO9" s="1">
        <v>0.0</v>
      </c>
      <c r="BP9" s="1">
        <v>0.0</v>
      </c>
      <c r="BQ9" s="1">
        <v>0.0</v>
      </c>
      <c r="BR9" s="1">
        <v>3.0064513E7</v>
      </c>
      <c r="BS9" s="1">
        <v>5000000.0</v>
      </c>
      <c r="BT9" s="1">
        <v>2.5064513E7</v>
      </c>
      <c r="BU9" s="1">
        <v>0.0</v>
      </c>
      <c r="BV9" s="1">
        <v>2.96260271918E11</v>
      </c>
      <c r="BW9" s="1">
        <v>1.98760812128E11</v>
      </c>
      <c r="BX9" s="1">
        <v>0.0</v>
      </c>
      <c r="BY9" s="1">
        <v>6.3290932502E10</v>
      </c>
      <c r="BZ9" s="1">
        <v>3.4208527288E10</v>
      </c>
      <c r="CA9" s="1">
        <v>0.0</v>
      </c>
      <c r="CB9" s="1">
        <v>0.0</v>
      </c>
      <c r="CC9" s="1">
        <v>4.60109345955E11</v>
      </c>
      <c r="CD9" s="1">
        <v>4.60109345955E11</v>
      </c>
      <c r="CE9" s="1">
        <v>3.8E11</v>
      </c>
      <c r="CF9" s="1">
        <v>1.2E10</v>
      </c>
      <c r="CG9" s="1">
        <v>-1.38984E10</v>
      </c>
      <c r="CH9" s="1">
        <v>0.0</v>
      </c>
      <c r="CI9" s="1">
        <v>0.0</v>
      </c>
      <c r="CJ9" s="1">
        <v>4.575165052E9</v>
      </c>
      <c r="CK9" s="1">
        <v>2.71579015E9</v>
      </c>
      <c r="CL9" s="1">
        <v>8.984090302E9</v>
      </c>
      <c r="CM9" s="1">
        <v>6.5732700451E10</v>
      </c>
      <c r="CN9" s="1">
        <v>0.0</v>
      </c>
      <c r="CO9" s="1">
        <v>0.0</v>
      </c>
      <c r="CP9" s="1">
        <v>0.0</v>
      </c>
      <c r="CQ9" s="1">
        <v>8.8490167466E11</v>
      </c>
      <c r="CR9" s="73">
        <v>41360.8125</v>
      </c>
      <c r="CS9" s="73">
        <v>40909.0</v>
      </c>
      <c r="CT9" s="73">
        <v>41274.0</v>
      </c>
      <c r="CU9" s="1">
        <v>12.0</v>
      </c>
      <c r="CV9" s="1" t="s">
        <v>279</v>
      </c>
      <c r="CX9" s="1">
        <v>0.0</v>
      </c>
      <c r="CY9" s="1">
        <v>0.0</v>
      </c>
      <c r="CZ9" s="1">
        <v>2.0</v>
      </c>
      <c r="DA9" s="1" t="b">
        <v>0</v>
      </c>
      <c r="DB9" s="1" t="b">
        <v>1</v>
      </c>
    </row>
    <row r="10" ht="12.75" customHeight="1">
      <c r="A10" s="1" t="s">
        <v>36</v>
      </c>
      <c r="B10" s="1">
        <v>2011.0</v>
      </c>
      <c r="C10" s="1">
        <v>5.0</v>
      </c>
      <c r="D10" s="1">
        <v>1.47922041803E12</v>
      </c>
      <c r="E10" s="1">
        <v>4.6819510177E10</v>
      </c>
      <c r="F10" s="1">
        <v>2.198761851E9</v>
      </c>
      <c r="G10" s="1">
        <v>4.4620748326E10</v>
      </c>
      <c r="H10" s="1">
        <v>5.20868652778E11</v>
      </c>
      <c r="I10" s="1">
        <v>5.20868652778E11</v>
      </c>
      <c r="J10" s="1">
        <v>0.0</v>
      </c>
      <c r="K10" s="1">
        <v>9.03261938954E11</v>
      </c>
      <c r="L10" s="1">
        <v>8.85470299043E11</v>
      </c>
      <c r="M10" s="1">
        <v>3.45316E8</v>
      </c>
      <c r="N10" s="1">
        <v>0.0</v>
      </c>
      <c r="O10" s="1">
        <v>0.0</v>
      </c>
      <c r="P10" s="1">
        <v>1.9304461134E10</v>
      </c>
      <c r="Q10" s="1">
        <v>-1.858137223E9</v>
      </c>
      <c r="R10" s="1">
        <v>9.82219526E8</v>
      </c>
      <c r="S10" s="1">
        <v>9.82219526E8</v>
      </c>
      <c r="T10" s="1">
        <v>0.0</v>
      </c>
      <c r="U10" s="1">
        <v>7.288096595E9</v>
      </c>
      <c r="V10" s="1">
        <v>5.120604836E9</v>
      </c>
      <c r="W10" s="1">
        <v>0.0</v>
      </c>
      <c r="X10" s="1">
        <v>0.0</v>
      </c>
      <c r="Y10" s="1">
        <v>0.0</v>
      </c>
      <c r="Z10" s="1">
        <v>0.0</v>
      </c>
      <c r="AA10" s="1">
        <v>2.167491759E9</v>
      </c>
      <c r="AB10" s="1">
        <v>0.0</v>
      </c>
      <c r="AC10" s="1">
        <v>0.0</v>
      </c>
      <c r="AD10" s="1">
        <v>0.0</v>
      </c>
      <c r="AE10" s="1">
        <v>8.5089466966E10</v>
      </c>
      <c r="AF10" s="1">
        <v>1.7679290329E10</v>
      </c>
      <c r="AG10" s="1">
        <v>4.039566924E9</v>
      </c>
      <c r="AH10" s="1">
        <v>1.3496381406E10</v>
      </c>
      <c r="AI10" s="1">
        <v>-9.456814482E9</v>
      </c>
      <c r="AJ10" s="1">
        <v>0.0</v>
      </c>
      <c r="AK10" s="1">
        <v>0.0</v>
      </c>
      <c r="AL10" s="1">
        <v>0.0</v>
      </c>
      <c r="AM10" s="1">
        <v>1.3639723405E10</v>
      </c>
      <c r="AN10" s="1">
        <v>1.4166963662E10</v>
      </c>
      <c r="AO10" s="1">
        <v>-5.27240257E8</v>
      </c>
      <c r="AP10" s="1">
        <v>0.0</v>
      </c>
      <c r="AQ10" s="1">
        <v>0.0</v>
      </c>
      <c r="AR10" s="1">
        <v>0.0</v>
      </c>
      <c r="AS10" s="1">
        <v>0.0</v>
      </c>
      <c r="AT10" s="1">
        <v>6.0935285276E10</v>
      </c>
      <c r="AU10" s="1">
        <v>0.0</v>
      </c>
      <c r="AV10" s="1">
        <v>0.0</v>
      </c>
      <c r="AW10" s="1">
        <v>6.9605925276E10</v>
      </c>
      <c r="AX10" s="1">
        <v>-8.67064E9</v>
      </c>
      <c r="AY10" s="1">
        <v>6.474891361E9</v>
      </c>
      <c r="AZ10" s="1">
        <v>0.0</v>
      </c>
      <c r="BA10" s="1">
        <v>0.0</v>
      </c>
      <c r="BB10" s="1">
        <v>6.474891361E9</v>
      </c>
      <c r="BC10" s="1">
        <v>0.0</v>
      </c>
      <c r="BD10" s="1">
        <v>1.564309884996E12</v>
      </c>
      <c r="BE10" s="1">
        <v>1.127224422747E12</v>
      </c>
      <c r="BF10" s="1">
        <v>1.60562802207E11</v>
      </c>
      <c r="BG10" s="1">
        <v>0.0</v>
      </c>
      <c r="BH10" s="1">
        <v>1.31852430361E11</v>
      </c>
      <c r="BI10" s="1">
        <v>1.802099054E9</v>
      </c>
      <c r="BJ10" s="1">
        <v>3.572714942E9</v>
      </c>
      <c r="BK10" s="1">
        <v>1.8881993649E10</v>
      </c>
      <c r="BL10" s="1">
        <v>0.0</v>
      </c>
      <c r="BM10" s="1">
        <v>2.083568848E9</v>
      </c>
      <c r="BN10" s="1">
        <v>2.369995353E9</v>
      </c>
      <c r="BO10" s="1">
        <v>0.0</v>
      </c>
      <c r="BP10" s="1">
        <v>0.0</v>
      </c>
      <c r="BQ10" s="1">
        <v>0.0</v>
      </c>
      <c r="BR10" s="1">
        <v>6.47659789E8</v>
      </c>
      <c r="BS10" s="1">
        <v>5000000.0</v>
      </c>
      <c r="BT10" s="1">
        <v>5.2843193E7</v>
      </c>
      <c r="BU10" s="1">
        <v>5.89816596E8</v>
      </c>
      <c r="BV10" s="1">
        <v>9.66013960751E11</v>
      </c>
      <c r="BW10" s="1">
        <v>1.58821887127E11</v>
      </c>
      <c r="BX10" s="1">
        <v>0.0</v>
      </c>
      <c r="BY10" s="1">
        <v>7.76985296368E11</v>
      </c>
      <c r="BZ10" s="1">
        <v>3.0206777256E10</v>
      </c>
      <c r="CA10" s="1">
        <v>0.0</v>
      </c>
      <c r="CB10" s="1">
        <v>0.0</v>
      </c>
      <c r="CC10" s="1">
        <v>4.37085462249E11</v>
      </c>
      <c r="CD10" s="1">
        <v>4.37085462249E11</v>
      </c>
      <c r="CE10" s="1">
        <v>3.8E11</v>
      </c>
      <c r="CF10" s="1">
        <v>1.2E10</v>
      </c>
      <c r="CG10" s="1">
        <v>-1.38984E10</v>
      </c>
      <c r="CH10" s="1">
        <v>0.0</v>
      </c>
      <c r="CI10" s="1">
        <v>0.0</v>
      </c>
      <c r="CJ10" s="1">
        <v>1.859374902E9</v>
      </c>
      <c r="CK10" s="1">
        <v>0.0</v>
      </c>
      <c r="CL10" s="1">
        <v>5.524474489E9</v>
      </c>
      <c r="CM10" s="1">
        <v>5.1600012858E10</v>
      </c>
      <c r="CN10" s="1">
        <v>0.0</v>
      </c>
      <c r="CO10" s="1">
        <v>0.0</v>
      </c>
      <c r="CP10" s="1">
        <v>0.0</v>
      </c>
      <c r="CQ10" s="1">
        <v>1.564309884996E12</v>
      </c>
      <c r="CR10" s="73">
        <v>41004.64097222222</v>
      </c>
      <c r="CS10" s="73">
        <v>40544.0</v>
      </c>
      <c r="CT10" s="73">
        <v>40908.0</v>
      </c>
      <c r="CU10" s="1">
        <v>12.0</v>
      </c>
      <c r="CV10" s="1" t="s">
        <v>280</v>
      </c>
      <c r="CX10" s="1">
        <v>0.0</v>
      </c>
      <c r="CZ10" s="1">
        <v>1.0</v>
      </c>
      <c r="DA10" s="1" t="b">
        <v>0</v>
      </c>
      <c r="DB10" s="1" t="b">
        <v>1</v>
      </c>
    </row>
    <row r="11" ht="12.75" customHeight="1">
      <c r="A11" s="1" t="s">
        <v>36</v>
      </c>
      <c r="B11" s="1">
        <v>2010.0</v>
      </c>
      <c r="C11" s="1">
        <v>5.0</v>
      </c>
      <c r="D11" s="1">
        <v>7.09067840288E11</v>
      </c>
      <c r="E11" s="1">
        <v>4.3736951338E10</v>
      </c>
      <c r="F11" s="1">
        <v>1.42515326E9</v>
      </c>
      <c r="G11" s="1">
        <v>4.2311798078E10</v>
      </c>
      <c r="H11" s="1">
        <v>4.684032E11</v>
      </c>
      <c r="I11" s="1">
        <v>4.684032E11</v>
      </c>
      <c r="J11" s="1">
        <v>0.0</v>
      </c>
      <c r="K11" s="1">
        <v>1.84046337735E11</v>
      </c>
      <c r="L11" s="1">
        <v>1.65510946956E11</v>
      </c>
      <c r="M11" s="1">
        <v>1.935438399E10</v>
      </c>
      <c r="N11" s="1">
        <v>0.0</v>
      </c>
      <c r="O11" s="1">
        <v>0.0</v>
      </c>
      <c r="P11" s="1">
        <v>0.0</v>
      </c>
      <c r="Q11" s="1">
        <v>-8.18993211E8</v>
      </c>
      <c r="R11" s="1">
        <v>9.83748452E8</v>
      </c>
      <c r="S11" s="1">
        <v>8.88683856E8</v>
      </c>
      <c r="T11" s="1">
        <v>9.5064596E7</v>
      </c>
      <c r="U11" s="1">
        <v>1.1897602763E10</v>
      </c>
      <c r="V11" s="1">
        <v>9.490952909E9</v>
      </c>
      <c r="W11" s="1">
        <v>0.0</v>
      </c>
      <c r="X11" s="1">
        <v>0.0</v>
      </c>
      <c r="Y11" s="1">
        <v>0.0</v>
      </c>
      <c r="Z11" s="1">
        <v>3.4591361E7</v>
      </c>
      <c r="AA11" s="1">
        <v>2.372058493E9</v>
      </c>
      <c r="AB11" s="1">
        <v>0.0</v>
      </c>
      <c r="AC11" s="1">
        <v>0.0</v>
      </c>
      <c r="AD11" s="1">
        <v>0.0</v>
      </c>
      <c r="AE11" s="1">
        <v>8.3706853328E10</v>
      </c>
      <c r="AF11" s="1">
        <v>6.143734924E9</v>
      </c>
      <c r="AG11" s="1">
        <v>5.868317909E9</v>
      </c>
      <c r="AH11" s="1">
        <v>1.3164358861E10</v>
      </c>
      <c r="AI11" s="1">
        <v>-7.296040952E9</v>
      </c>
      <c r="AJ11" s="1">
        <v>0.0</v>
      </c>
      <c r="AK11" s="1">
        <v>0.0</v>
      </c>
      <c r="AL11" s="1">
        <v>0.0</v>
      </c>
      <c r="AM11" s="1">
        <v>2.75417015E8</v>
      </c>
      <c r="AN11" s="1">
        <v>6.19690962E8</v>
      </c>
      <c r="AO11" s="1">
        <v>-3.44273947E8</v>
      </c>
      <c r="AP11" s="1">
        <v>0.0</v>
      </c>
      <c r="AQ11" s="1">
        <v>0.0</v>
      </c>
      <c r="AR11" s="1">
        <v>0.0</v>
      </c>
      <c r="AS11" s="1">
        <v>0.0</v>
      </c>
      <c r="AT11" s="1">
        <v>7.1155818404E10</v>
      </c>
      <c r="AU11" s="1">
        <v>0.0</v>
      </c>
      <c r="AV11" s="1">
        <v>0.0</v>
      </c>
      <c r="AW11" s="1">
        <v>7.1155818404E10</v>
      </c>
      <c r="AX11" s="1">
        <v>0.0</v>
      </c>
      <c r="AY11" s="1">
        <v>6.4073E9</v>
      </c>
      <c r="AZ11" s="1">
        <v>0.0</v>
      </c>
      <c r="BA11" s="1">
        <v>0.0</v>
      </c>
      <c r="BB11" s="1">
        <v>6.4073E9</v>
      </c>
      <c r="BC11" s="1">
        <v>0.0</v>
      </c>
      <c r="BD11" s="1">
        <v>7.92774693616E11</v>
      </c>
      <c r="BE11" s="1">
        <v>3.76540493345E11</v>
      </c>
      <c r="BF11" s="1">
        <v>1.27823562054E11</v>
      </c>
      <c r="BG11" s="1">
        <v>0.0</v>
      </c>
      <c r="BH11" s="1">
        <v>9.3226555353E10</v>
      </c>
      <c r="BI11" s="1">
        <v>1.263912814E9</v>
      </c>
      <c r="BJ11" s="1">
        <v>1.4448384231E10</v>
      </c>
      <c r="BK11" s="1">
        <v>1.4759965274E10</v>
      </c>
      <c r="BL11" s="1">
        <v>3.102225059E9</v>
      </c>
      <c r="BM11" s="1">
        <v>0.0</v>
      </c>
      <c r="BN11" s="1">
        <v>1.022519323E9</v>
      </c>
      <c r="BO11" s="1">
        <v>0.0</v>
      </c>
      <c r="BP11" s="1">
        <v>0.0</v>
      </c>
      <c r="BQ11" s="1">
        <v>0.0</v>
      </c>
      <c r="BR11" s="1">
        <v>4.93641832E8</v>
      </c>
      <c r="BS11" s="1">
        <v>7000000.0</v>
      </c>
      <c r="BT11" s="1">
        <v>2.0941844E7</v>
      </c>
      <c r="BU11" s="1">
        <v>4.65699988E8</v>
      </c>
      <c r="BV11" s="1">
        <v>2.48223289459E11</v>
      </c>
      <c r="BW11" s="1">
        <v>1.4972777527E11</v>
      </c>
      <c r="BX11" s="1">
        <v>0.0</v>
      </c>
      <c r="BY11" s="1">
        <v>7.7916137863E10</v>
      </c>
      <c r="BZ11" s="1">
        <v>2.0579376326E10</v>
      </c>
      <c r="CA11" s="1">
        <v>0.0</v>
      </c>
      <c r="CB11" s="1">
        <v>0.0</v>
      </c>
      <c r="CC11" s="1">
        <v>4.16234200271E11</v>
      </c>
      <c r="CD11" s="1">
        <v>4.16234200271E11</v>
      </c>
      <c r="CE11" s="1">
        <v>3.8E11</v>
      </c>
      <c r="CF11" s="1">
        <v>1.2E10</v>
      </c>
      <c r="CG11" s="1">
        <v>0.0</v>
      </c>
      <c r="CH11" s="1">
        <v>-1.38984E10</v>
      </c>
      <c r="CI11" s="1">
        <v>0.0</v>
      </c>
      <c r="CJ11" s="1">
        <v>0.0</v>
      </c>
      <c r="CK11" s="1">
        <v>0.0</v>
      </c>
      <c r="CL11" s="1">
        <v>2.808684339E9</v>
      </c>
      <c r="CM11" s="1">
        <v>3.5323915932E10</v>
      </c>
      <c r="CN11" s="1">
        <v>0.0</v>
      </c>
      <c r="CO11" s="1">
        <v>0.0</v>
      </c>
      <c r="CP11" s="1">
        <v>0.0</v>
      </c>
      <c r="CQ11" s="1">
        <v>7.92774693616E11</v>
      </c>
      <c r="CR11" s="73">
        <v>42877.72222222222</v>
      </c>
      <c r="CS11" s="73">
        <v>40179.0</v>
      </c>
      <c r="CT11" s="73">
        <v>40268.0</v>
      </c>
      <c r="CU11" s="1">
        <v>12.0</v>
      </c>
      <c r="CV11" s="1" t="s">
        <v>281</v>
      </c>
      <c r="CX11" s="1">
        <v>0.0</v>
      </c>
      <c r="CZ11" s="1">
        <v>1.0</v>
      </c>
      <c r="DA11" s="1" t="b">
        <v>0</v>
      </c>
      <c r="DB11" s="1" t="b">
        <v>1</v>
      </c>
    </row>
    <row r="12" ht="12.75" customHeight="1">
      <c r="A12" s="1" t="s">
        <v>36</v>
      </c>
      <c r="B12" s="1">
        <v>2009.0</v>
      </c>
      <c r="C12" s="1">
        <v>5.0</v>
      </c>
      <c r="D12" s="1">
        <v>4.83542871153E11</v>
      </c>
      <c r="E12" s="1">
        <v>3.4739027137E10</v>
      </c>
      <c r="F12" s="1">
        <v>7.84801598E8</v>
      </c>
      <c r="G12" s="1">
        <v>3.3954225539E10</v>
      </c>
      <c r="H12" s="1">
        <v>3.699232E11</v>
      </c>
      <c r="I12" s="1">
        <v>3.699232E11</v>
      </c>
      <c r="J12" s="1">
        <v>0.0</v>
      </c>
      <c r="K12" s="1">
        <v>7.3197008915E10</v>
      </c>
      <c r="L12" s="1">
        <v>5.5051652628E10</v>
      </c>
      <c r="M12" s="1">
        <v>1.56371208E8</v>
      </c>
      <c r="N12" s="1">
        <v>0.0</v>
      </c>
      <c r="O12" s="1">
        <v>0.0</v>
      </c>
      <c r="P12" s="1">
        <v>1.8544301793E10</v>
      </c>
      <c r="Q12" s="1">
        <v>-5.55316714E8</v>
      </c>
      <c r="R12" s="1">
        <v>7.33662003E8</v>
      </c>
      <c r="S12" s="1">
        <v>7.33662003E8</v>
      </c>
      <c r="T12" s="1">
        <v>0.0</v>
      </c>
      <c r="U12" s="1">
        <v>4.949973098E9</v>
      </c>
      <c r="V12" s="1">
        <v>3.485579786E9</v>
      </c>
      <c r="W12" s="1">
        <v>0.0</v>
      </c>
      <c r="X12" s="1">
        <v>0.0</v>
      </c>
      <c r="Y12" s="1">
        <v>0.0</v>
      </c>
      <c r="Z12" s="1">
        <v>0.0</v>
      </c>
      <c r="AA12" s="1">
        <v>1.464393312E9</v>
      </c>
      <c r="AB12" s="1">
        <v>0.0</v>
      </c>
      <c r="AC12" s="1">
        <v>0.0</v>
      </c>
      <c r="AD12" s="1">
        <v>0.0</v>
      </c>
      <c r="AE12" s="1">
        <v>1.09214474811E11</v>
      </c>
      <c r="AF12" s="1">
        <v>8.268654338E9</v>
      </c>
      <c r="AG12" s="1">
        <v>7.783286905E9</v>
      </c>
      <c r="AH12" s="1">
        <v>1.2446406679E10</v>
      </c>
      <c r="AI12" s="1">
        <v>-4.663119774E9</v>
      </c>
      <c r="AJ12" s="1">
        <v>4.85367433E8</v>
      </c>
      <c r="AK12" s="1">
        <v>6.19690962E8</v>
      </c>
      <c r="AL12" s="1">
        <v>-1.34323529E8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9.4603520473E10</v>
      </c>
      <c r="AU12" s="1">
        <v>0.0</v>
      </c>
      <c r="AV12" s="1">
        <v>0.0</v>
      </c>
      <c r="AW12" s="1">
        <v>9.4603520473E10</v>
      </c>
      <c r="AX12" s="1">
        <v>0.0</v>
      </c>
      <c r="AY12" s="1">
        <v>6.3423E9</v>
      </c>
      <c r="AZ12" s="1">
        <v>0.0</v>
      </c>
      <c r="BA12" s="1">
        <v>0.0</v>
      </c>
      <c r="BB12" s="1">
        <v>6.0E9</v>
      </c>
      <c r="BC12" s="1">
        <v>3.423E8</v>
      </c>
      <c r="BD12" s="1">
        <v>5.92757345964E11</v>
      </c>
      <c r="BE12" s="1">
        <v>2.04200657204E11</v>
      </c>
      <c r="BF12" s="1">
        <v>5.9643836974E10</v>
      </c>
      <c r="BG12" s="1">
        <v>0.0</v>
      </c>
      <c r="BH12" s="1">
        <v>4.6992195057E10</v>
      </c>
      <c r="BI12" s="1">
        <v>0.0</v>
      </c>
      <c r="BJ12" s="1">
        <v>1.912627273E9</v>
      </c>
      <c r="BK12" s="1">
        <v>1.0192450008E10</v>
      </c>
      <c r="BL12" s="1">
        <v>0.0</v>
      </c>
      <c r="BM12" s="1">
        <v>5.46564636E8</v>
      </c>
      <c r="BN12" s="1">
        <v>0.0</v>
      </c>
      <c r="BO12" s="1">
        <v>0.0</v>
      </c>
      <c r="BP12" s="1">
        <v>0.0</v>
      </c>
      <c r="BQ12" s="1">
        <v>0.0</v>
      </c>
      <c r="BR12" s="1">
        <v>1.68301966E8</v>
      </c>
      <c r="BS12" s="1">
        <v>7000000.0</v>
      </c>
      <c r="BT12" s="1">
        <v>4.8844789E7</v>
      </c>
      <c r="BU12" s="1">
        <v>1.12457177E8</v>
      </c>
      <c r="BV12" s="1">
        <v>1.44388518264E11</v>
      </c>
      <c r="BW12" s="1">
        <v>1.02705594702E11</v>
      </c>
      <c r="BX12" s="1">
        <v>0.0</v>
      </c>
      <c r="BY12" s="1">
        <v>3.0122442658E10</v>
      </c>
      <c r="BZ12" s="1">
        <v>1.1560480904E10</v>
      </c>
      <c r="CA12" s="1">
        <v>0.0</v>
      </c>
      <c r="CB12" s="1">
        <v>0.0</v>
      </c>
      <c r="CC12" s="1">
        <v>3.8855668876E11</v>
      </c>
      <c r="CD12" s="1">
        <v>3.88301408137E11</v>
      </c>
      <c r="CE12" s="1">
        <v>3.78584E11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9.49309437E8</v>
      </c>
      <c r="CM12" s="1">
        <v>8.7680987E9</v>
      </c>
      <c r="CN12" s="1">
        <v>2.55280623E8</v>
      </c>
      <c r="CO12" s="1">
        <v>2.55280623E8</v>
      </c>
      <c r="CP12" s="1">
        <v>0.0</v>
      </c>
      <c r="CQ12" s="1">
        <v>5.92757345964E11</v>
      </c>
      <c r="CR12" s="73">
        <v>42878.58263888889</v>
      </c>
      <c r="CS12" s="73">
        <v>39814.0</v>
      </c>
      <c r="CT12" s="73">
        <v>40178.0</v>
      </c>
      <c r="CU12" s="1">
        <v>12.0</v>
      </c>
      <c r="CV12" s="1" t="s">
        <v>282</v>
      </c>
      <c r="CX12" s="1">
        <v>0.0</v>
      </c>
      <c r="DA12" s="1" t="b">
        <v>0</v>
      </c>
      <c r="DB12" s="1" t="b">
        <v>1</v>
      </c>
    </row>
    <row r="13" ht="12.75" customHeight="1">
      <c r="A13" s="1" t="s">
        <v>36</v>
      </c>
      <c r="B13" s="1">
        <v>2008.0</v>
      </c>
      <c r="C13" s="1">
        <v>5.0</v>
      </c>
      <c r="D13" s="1">
        <v>1.43252216726E11</v>
      </c>
      <c r="E13" s="1">
        <v>1.68872222E10</v>
      </c>
      <c r="F13" s="1">
        <v>1.558555264E9</v>
      </c>
      <c r="G13" s="1">
        <v>1.5328666936E10</v>
      </c>
      <c r="H13" s="1">
        <v>7.4E10</v>
      </c>
      <c r="I13" s="1">
        <v>7.4E10</v>
      </c>
      <c r="J13" s="1">
        <v>0.0</v>
      </c>
      <c r="K13" s="1">
        <v>4.2618898293E10</v>
      </c>
      <c r="L13" s="1">
        <v>4.2554500809E10</v>
      </c>
      <c r="M13" s="1">
        <v>1.69995116E8</v>
      </c>
      <c r="N13" s="1">
        <v>0.0</v>
      </c>
      <c r="O13" s="1">
        <v>0.0</v>
      </c>
      <c r="P13" s="1">
        <v>2.08204153E8</v>
      </c>
      <c r="Q13" s="1">
        <v>-3.13801785E8</v>
      </c>
      <c r="R13" s="1">
        <v>2.37788776E8</v>
      </c>
      <c r="S13" s="1">
        <v>2.37788776E8</v>
      </c>
      <c r="T13" s="1">
        <v>0.0</v>
      </c>
      <c r="U13" s="1">
        <v>9.508307457E9</v>
      </c>
      <c r="V13" s="1">
        <v>7.484184236E9</v>
      </c>
      <c r="W13" s="1">
        <v>0.0</v>
      </c>
      <c r="X13" s="1">
        <v>0.0</v>
      </c>
      <c r="Y13" s="1">
        <v>0.0</v>
      </c>
      <c r="Z13" s="1">
        <v>1.0196E9</v>
      </c>
      <c r="AA13" s="1">
        <v>1.004523221E9</v>
      </c>
      <c r="AB13" s="1">
        <v>0.0</v>
      </c>
      <c r="AC13" s="1">
        <v>0.0</v>
      </c>
      <c r="AD13" s="1">
        <v>0.0</v>
      </c>
      <c r="AE13" s="1">
        <v>3.46287305586E11</v>
      </c>
      <c r="AF13" s="1">
        <v>9.833682628E9</v>
      </c>
      <c r="AG13" s="1">
        <v>8.913807942E9</v>
      </c>
      <c r="AH13" s="1">
        <v>1.0842340727E10</v>
      </c>
      <c r="AI13" s="1">
        <v>-1.928532785E9</v>
      </c>
      <c r="AJ13" s="1">
        <v>6.834054E8</v>
      </c>
      <c r="AK13" s="1">
        <v>9.02373182E8</v>
      </c>
      <c r="AL13" s="1">
        <v>-2.18967782E8</v>
      </c>
      <c r="AM13" s="1">
        <v>2.36469286E8</v>
      </c>
      <c r="AN13" s="1">
        <v>2.69690962E8</v>
      </c>
      <c r="AO13" s="1">
        <v>-3.3221676E7</v>
      </c>
      <c r="AP13" s="1">
        <v>0.0</v>
      </c>
      <c r="AQ13" s="1">
        <v>0.0</v>
      </c>
      <c r="AR13" s="1">
        <v>0.0</v>
      </c>
      <c r="AS13" s="1">
        <v>0.0</v>
      </c>
      <c r="AT13" s="1">
        <v>3.30183122958E11</v>
      </c>
      <c r="AU13" s="1">
        <v>0.0</v>
      </c>
      <c r="AV13" s="1">
        <v>0.0</v>
      </c>
      <c r="AW13" s="1">
        <v>3.30183122958E11</v>
      </c>
      <c r="AX13" s="1">
        <v>0.0</v>
      </c>
      <c r="AY13" s="1">
        <v>6.2705E9</v>
      </c>
      <c r="AZ13" s="1">
        <v>0.0</v>
      </c>
      <c r="BA13" s="1">
        <v>0.0</v>
      </c>
      <c r="BB13" s="1">
        <v>6.0E9</v>
      </c>
      <c r="BC13" s="1">
        <v>2.705E8</v>
      </c>
      <c r="BD13" s="1">
        <v>4.89539522312E11</v>
      </c>
      <c r="BE13" s="1">
        <v>1.01179064006E11</v>
      </c>
      <c r="BF13" s="1">
        <v>4.3898222559E10</v>
      </c>
      <c r="BG13" s="1">
        <v>1.56951832E8</v>
      </c>
      <c r="BH13" s="1">
        <v>3.3793813103E10</v>
      </c>
      <c r="BI13" s="1">
        <v>2.27301056E8</v>
      </c>
      <c r="BJ13" s="1">
        <v>3.224370885E9</v>
      </c>
      <c r="BK13" s="1">
        <v>6.275822798E9</v>
      </c>
      <c r="BL13" s="1">
        <v>0.0</v>
      </c>
      <c r="BM13" s="1">
        <v>2.19962885E8</v>
      </c>
      <c r="BN13" s="1">
        <v>0.0</v>
      </c>
      <c r="BO13" s="1">
        <v>0.0</v>
      </c>
      <c r="BP13" s="1">
        <v>0.0</v>
      </c>
      <c r="BQ13" s="1">
        <v>0.0</v>
      </c>
      <c r="BR13" s="1">
        <v>1.63951836E8</v>
      </c>
      <c r="BS13" s="1">
        <v>7000000.0</v>
      </c>
      <c r="BT13" s="1">
        <v>0.0</v>
      </c>
      <c r="BU13" s="1">
        <v>0.0</v>
      </c>
      <c r="BV13" s="1">
        <v>5.7116889611E10</v>
      </c>
      <c r="BW13" s="1">
        <v>4.3114072125E10</v>
      </c>
      <c r="BX13" s="1">
        <v>0.0</v>
      </c>
      <c r="BY13" s="1">
        <v>8.868619217E9</v>
      </c>
      <c r="BZ13" s="1">
        <v>5.134198269E9</v>
      </c>
      <c r="CA13" s="1">
        <v>0.0</v>
      </c>
      <c r="CB13" s="1">
        <v>0.0</v>
      </c>
      <c r="CC13" s="1">
        <v>3.88360458306E11</v>
      </c>
      <c r="CD13" s="1">
        <v>3.88236190129E11</v>
      </c>
      <c r="CE13" s="1">
        <v>3.8E11</v>
      </c>
      <c r="CF13" s="1">
        <v>1.2E10</v>
      </c>
      <c r="CG13" s="1">
        <v>-1.284E10</v>
      </c>
      <c r="CH13" s="1">
        <v>0.0</v>
      </c>
      <c r="CI13" s="1">
        <v>0.0</v>
      </c>
      <c r="CJ13" s="1">
        <v>0.0</v>
      </c>
      <c r="CK13" s="1">
        <v>0.0</v>
      </c>
      <c r="CL13" s="1">
        <v>4.88409506E8</v>
      </c>
      <c r="CM13" s="1">
        <v>8.587780623E9</v>
      </c>
      <c r="CN13" s="1">
        <v>1.24268177E8</v>
      </c>
      <c r="CO13" s="1">
        <v>1.24268177E8</v>
      </c>
      <c r="CP13" s="1">
        <v>0.0</v>
      </c>
      <c r="CQ13" s="1">
        <v>4.89539522312E11</v>
      </c>
      <c r="CR13" s="73">
        <v>42878.57013888889</v>
      </c>
      <c r="CS13" s="73">
        <v>39448.0</v>
      </c>
      <c r="CT13" s="73">
        <v>39813.0</v>
      </c>
      <c r="CU13" s="1">
        <v>12.0</v>
      </c>
      <c r="CV13" s="1" t="s">
        <v>283</v>
      </c>
      <c r="CX13" s="1">
        <v>0.0</v>
      </c>
      <c r="DA13" s="1" t="b">
        <v>0</v>
      </c>
      <c r="DB13" s="1" t="b">
        <v>1</v>
      </c>
    </row>
    <row r="14" ht="12.75" customHeight="1">
      <c r="A14" s="1" t="s">
        <v>36</v>
      </c>
      <c r="B14" s="1">
        <v>2007.0</v>
      </c>
      <c r="C14" s="1">
        <v>5.0</v>
      </c>
      <c r="D14" s="1">
        <v>6.8600847018E10</v>
      </c>
      <c r="E14" s="1">
        <v>3.9860813503E10</v>
      </c>
      <c r="F14" s="1">
        <v>4.23565152E8</v>
      </c>
      <c r="G14" s="1">
        <v>3.9437248351E10</v>
      </c>
      <c r="H14" s="1">
        <v>0.0</v>
      </c>
      <c r="I14" s="1">
        <v>0.0</v>
      </c>
      <c r="J14" s="1">
        <v>0.0</v>
      </c>
      <c r="K14" s="1">
        <v>1.8520761625E10</v>
      </c>
      <c r="L14" s="1">
        <v>1.7780195405E10</v>
      </c>
      <c r="M14" s="1">
        <v>6.76167249E8</v>
      </c>
      <c r="N14" s="1">
        <v>0.0</v>
      </c>
      <c r="O14" s="1">
        <v>0.0</v>
      </c>
      <c r="P14" s="1">
        <v>6.4398971E7</v>
      </c>
      <c r="Q14" s="1">
        <v>0.0</v>
      </c>
      <c r="R14" s="1">
        <v>3.5276E7</v>
      </c>
      <c r="S14" s="1">
        <v>3.5276E7</v>
      </c>
      <c r="T14" s="1">
        <v>0.0</v>
      </c>
      <c r="U14" s="1">
        <v>1.018399589E10</v>
      </c>
      <c r="V14" s="1">
        <v>9.305232975E9</v>
      </c>
      <c r="W14" s="1">
        <v>0.0</v>
      </c>
      <c r="X14" s="1">
        <v>0.0</v>
      </c>
      <c r="Y14" s="1">
        <v>0.0</v>
      </c>
      <c r="Z14" s="1">
        <v>0.0</v>
      </c>
      <c r="AA14" s="1">
        <v>8.78762915E8</v>
      </c>
      <c r="AB14" s="1">
        <v>0.0</v>
      </c>
      <c r="AC14" s="1">
        <v>0.0</v>
      </c>
      <c r="AD14" s="1">
        <v>0.0</v>
      </c>
      <c r="AE14" s="1">
        <v>3.26508792275E11</v>
      </c>
      <c r="AF14" s="1">
        <v>4.087792275E9</v>
      </c>
      <c r="AG14" s="1">
        <v>3.219379374E9</v>
      </c>
      <c r="AH14" s="1">
        <v>3.415351203E9</v>
      </c>
      <c r="AI14" s="1">
        <v>-1.95971829E8</v>
      </c>
      <c r="AJ14" s="1">
        <v>0.0</v>
      </c>
      <c r="AK14" s="1">
        <v>0.0</v>
      </c>
      <c r="AL14" s="1">
        <v>0.0</v>
      </c>
      <c r="AM14" s="1">
        <v>8.68412901E8</v>
      </c>
      <c r="AN14" s="1">
        <v>9.02373182E8</v>
      </c>
      <c r="AO14" s="1">
        <v>-3.3960281E7</v>
      </c>
      <c r="AP14" s="1">
        <v>0.0</v>
      </c>
      <c r="AQ14" s="1">
        <v>0.0</v>
      </c>
      <c r="AR14" s="1">
        <v>0.0</v>
      </c>
      <c r="AS14" s="1">
        <v>0.0</v>
      </c>
      <c r="AT14" s="1">
        <v>3.18663E11</v>
      </c>
      <c r="AU14" s="1">
        <v>0.0</v>
      </c>
      <c r="AV14" s="1">
        <v>0.0</v>
      </c>
      <c r="AW14" s="1">
        <v>3.18663E11</v>
      </c>
      <c r="AX14" s="1">
        <v>0.0</v>
      </c>
      <c r="AY14" s="1">
        <v>3.758E9</v>
      </c>
      <c r="AZ14" s="1">
        <v>0.0</v>
      </c>
      <c r="BA14" s="1">
        <v>0.0</v>
      </c>
      <c r="BB14" s="1">
        <v>3.5E9</v>
      </c>
      <c r="BC14" s="1">
        <v>2.58E8</v>
      </c>
      <c r="BD14" s="1">
        <v>3.95109639293E11</v>
      </c>
      <c r="BE14" s="1">
        <v>1.4759080805E10</v>
      </c>
      <c r="BF14" s="1">
        <v>4.186480342E9</v>
      </c>
      <c r="BG14" s="1">
        <v>1.56951832E8</v>
      </c>
      <c r="BH14" s="1">
        <v>1.935504104E9</v>
      </c>
      <c r="BI14" s="1">
        <v>0.0</v>
      </c>
      <c r="BJ14" s="1">
        <v>6.8921434E8</v>
      </c>
      <c r="BK14" s="1">
        <v>1.334491699E9</v>
      </c>
      <c r="BL14" s="1">
        <v>0.0</v>
      </c>
      <c r="BM14" s="1">
        <v>7.0318367E7</v>
      </c>
      <c r="BN14" s="1">
        <v>0.0</v>
      </c>
      <c r="BO14" s="1">
        <v>0.0</v>
      </c>
      <c r="BP14" s="1">
        <v>0.0</v>
      </c>
      <c r="BQ14" s="1">
        <v>0.0</v>
      </c>
      <c r="BR14" s="1">
        <v>3.16903668E8</v>
      </c>
      <c r="BS14" s="1">
        <v>3000000.0</v>
      </c>
      <c r="BT14" s="1">
        <v>0.0</v>
      </c>
      <c r="BU14" s="1">
        <v>0.0</v>
      </c>
      <c r="BV14" s="1">
        <v>1.0255696795E10</v>
      </c>
      <c r="BW14" s="1">
        <v>6.983158242E9</v>
      </c>
      <c r="BX14" s="1">
        <v>0.0</v>
      </c>
      <c r="BY14" s="1">
        <v>2.457528854E9</v>
      </c>
      <c r="BZ14" s="1">
        <v>8.15009699E8</v>
      </c>
      <c r="CA14" s="1">
        <v>0.0</v>
      </c>
      <c r="CB14" s="1">
        <v>0.0</v>
      </c>
      <c r="CC14" s="1">
        <v>3.80350558488E11</v>
      </c>
      <c r="CD14" s="1">
        <v>3.80350558488E11</v>
      </c>
      <c r="CE14" s="1">
        <v>3.7E11</v>
      </c>
      <c r="CF14" s="1">
        <v>1.0E10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3.50558488E8</v>
      </c>
      <c r="CN14" s="1">
        <v>0.0</v>
      </c>
      <c r="CO14" s="1">
        <v>0.0</v>
      </c>
      <c r="CP14" s="1">
        <v>0.0</v>
      </c>
      <c r="CQ14" s="1">
        <v>3.95109639293E11</v>
      </c>
      <c r="CR14" s="73">
        <v>42878.43472222222</v>
      </c>
      <c r="CS14" s="73">
        <v>39083.0</v>
      </c>
      <c r="CT14" s="73">
        <v>39447.0</v>
      </c>
      <c r="CU14" s="1">
        <v>12.0</v>
      </c>
      <c r="CV14" s="1" t="s">
        <v>284</v>
      </c>
      <c r="CX14" s="1">
        <v>0.0</v>
      </c>
      <c r="DA14" s="1" t="b">
        <v>0</v>
      </c>
      <c r="DB14" s="1" t="b">
        <v>1</v>
      </c>
    </row>
    <row r="15" ht="12.75" customHeight="1">
      <c r="A15" s="1" t="s">
        <v>40</v>
      </c>
      <c r="B15" s="1">
        <v>2017.0</v>
      </c>
      <c r="C15" s="1">
        <v>5.0</v>
      </c>
      <c r="D15" s="1">
        <v>4.14321905877E12</v>
      </c>
      <c r="E15" s="1">
        <v>5.4656445594E10</v>
      </c>
      <c r="F15" s="1">
        <v>4.0420748511E10</v>
      </c>
      <c r="G15" s="1">
        <v>1.4235697083E10</v>
      </c>
      <c r="H15" s="1">
        <v>2.549327300821E12</v>
      </c>
      <c r="I15" s="1">
        <v>1.94265033949E11</v>
      </c>
      <c r="J15" s="1">
        <v>-1.4153687019E10</v>
      </c>
      <c r="K15" s="1">
        <v>4.74007808737E11</v>
      </c>
      <c r="L15" s="1">
        <v>3.37382247863E11</v>
      </c>
      <c r="M15" s="1">
        <v>2.415675531E9</v>
      </c>
      <c r="N15" s="1">
        <v>0.0</v>
      </c>
      <c r="O15" s="1">
        <v>0.0</v>
      </c>
      <c r="P15" s="1">
        <v>1.51067554324E11</v>
      </c>
      <c r="Q15" s="1">
        <v>-1.6857668981E10</v>
      </c>
      <c r="R15" s="1">
        <v>5.04744572E8</v>
      </c>
      <c r="S15" s="1">
        <v>5.04744572E8</v>
      </c>
      <c r="T15" s="1">
        <v>0.0</v>
      </c>
      <c r="U15" s="1">
        <v>9.4970635999E10</v>
      </c>
      <c r="V15" s="1">
        <v>9.4848363624E10</v>
      </c>
      <c r="W15" s="1">
        <v>0.0</v>
      </c>
      <c r="X15" s="1">
        <v>1.22272375E8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5.73274819336E11</v>
      </c>
      <c r="AF15" s="1">
        <v>3.0537230391E10</v>
      </c>
      <c r="AG15" s="1">
        <v>2.390782146E10</v>
      </c>
      <c r="AH15" s="1">
        <v>7.4194322296E10</v>
      </c>
      <c r="AI15" s="1">
        <v>-5.0286500836E10</v>
      </c>
      <c r="AJ15" s="1">
        <v>0.0</v>
      </c>
      <c r="AK15" s="1">
        <v>0.0</v>
      </c>
      <c r="AL15" s="1">
        <v>0.0</v>
      </c>
      <c r="AM15" s="1">
        <v>6.629408931E9</v>
      </c>
      <c r="AN15" s="1">
        <v>6.885974209E9</v>
      </c>
      <c r="AO15" s="1">
        <v>-2.56565278E8</v>
      </c>
      <c r="AP15" s="1">
        <v>0.0</v>
      </c>
      <c r="AQ15" s="1">
        <v>0.0</v>
      </c>
      <c r="AR15" s="1">
        <v>0.0</v>
      </c>
      <c r="AS15" s="1">
        <v>0.0</v>
      </c>
      <c r="AT15" s="1">
        <v>5.06058762179E11</v>
      </c>
      <c r="AU15" s="1">
        <v>0.0</v>
      </c>
      <c r="AV15" s="1">
        <v>0.0</v>
      </c>
      <c r="AW15" s="1">
        <v>7.590737E10</v>
      </c>
      <c r="AX15" s="1">
        <v>-4.0776223556E10</v>
      </c>
      <c r="AY15" s="1">
        <v>2.688251611E9</v>
      </c>
      <c r="AZ15" s="1">
        <v>1.40755059E8</v>
      </c>
      <c r="BA15" s="1">
        <v>2.547496552E9</v>
      </c>
      <c r="BB15" s="1">
        <v>0.0</v>
      </c>
      <c r="BC15" s="1">
        <v>0.0</v>
      </c>
      <c r="BD15" s="1">
        <v>4.716493878106E12</v>
      </c>
      <c r="BE15" s="1">
        <v>2.621345493551E12</v>
      </c>
      <c r="BF15" s="1">
        <v>2.619324670317E12</v>
      </c>
      <c r="BG15" s="1">
        <v>0.0</v>
      </c>
      <c r="BH15" s="1">
        <v>3.15633788393E11</v>
      </c>
      <c r="BI15" s="1">
        <v>5.057733957E9</v>
      </c>
      <c r="BJ15" s="1">
        <v>3.7291744251E10</v>
      </c>
      <c r="BK15" s="1">
        <v>5.8827516101E10</v>
      </c>
      <c r="BL15" s="1">
        <v>3.987642441E10</v>
      </c>
      <c r="BM15" s="1">
        <v>5.6266086451E10</v>
      </c>
      <c r="BN15" s="1">
        <v>1.1165571869E10</v>
      </c>
      <c r="BO15" s="1">
        <v>0.0</v>
      </c>
      <c r="BP15" s="1">
        <v>0.0</v>
      </c>
      <c r="BQ15" s="1">
        <v>0.0</v>
      </c>
      <c r="BR15" s="1">
        <v>2.020823234E9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2.095148384555E12</v>
      </c>
      <c r="CD15" s="1">
        <v>2.095148384555E12</v>
      </c>
      <c r="CE15" s="1">
        <v>1.17276895E12</v>
      </c>
      <c r="CF15" s="1">
        <v>6.55565033362E11</v>
      </c>
      <c r="CG15" s="1">
        <v>0.0</v>
      </c>
      <c r="CH15" s="1">
        <v>0.0</v>
      </c>
      <c r="CI15" s="1">
        <v>6.047974333E9</v>
      </c>
      <c r="CJ15" s="1">
        <v>6.457956038E9</v>
      </c>
      <c r="CK15" s="1">
        <v>0.0</v>
      </c>
      <c r="CL15" s="1">
        <v>3.9337904185E10</v>
      </c>
      <c r="CM15" s="1">
        <v>1.81116302959E11</v>
      </c>
      <c r="CN15" s="1">
        <v>0.0</v>
      </c>
      <c r="CO15" s="1">
        <v>0.0</v>
      </c>
      <c r="CP15" s="1">
        <v>0.0</v>
      </c>
      <c r="CQ15" s="1">
        <v>4.716493878106E12</v>
      </c>
      <c r="CR15" s="73">
        <v>43143.71875</v>
      </c>
      <c r="CS15" s="73">
        <v>42736.0</v>
      </c>
      <c r="CT15" s="73">
        <v>43100.0</v>
      </c>
      <c r="CU15" s="1">
        <v>12.0</v>
      </c>
      <c r="CV15" s="1" t="s">
        <v>568</v>
      </c>
      <c r="CX15" s="1">
        <v>0.0</v>
      </c>
      <c r="DA15" s="1" t="b">
        <v>0</v>
      </c>
      <c r="DB15" s="1" t="b">
        <v>1</v>
      </c>
    </row>
    <row r="16" ht="12.75" customHeight="1">
      <c r="A16" s="1" t="s">
        <v>40</v>
      </c>
      <c r="B16" s="1">
        <v>2016.0</v>
      </c>
      <c r="C16" s="1">
        <v>5.0</v>
      </c>
      <c r="D16" s="1">
        <v>3.892389761578E12</v>
      </c>
      <c r="E16" s="1">
        <v>1.61122018704E11</v>
      </c>
      <c r="F16" s="1">
        <v>5.1122018704E10</v>
      </c>
      <c r="G16" s="1">
        <v>1.1E11</v>
      </c>
      <c r="H16" s="1">
        <v>2.304143139071E12</v>
      </c>
      <c r="I16" s="1">
        <v>1.58015141767E11</v>
      </c>
      <c r="J16" s="1">
        <v>-1.1732481052E10</v>
      </c>
      <c r="K16" s="1">
        <v>4.22798615657E11</v>
      </c>
      <c r="L16" s="1">
        <v>3.22045593107E11</v>
      </c>
      <c r="M16" s="1">
        <v>6.4564107E8</v>
      </c>
      <c r="N16" s="1">
        <v>0.0</v>
      </c>
      <c r="O16" s="1">
        <v>0.0</v>
      </c>
      <c r="P16" s="1">
        <v>1.24254904784E11</v>
      </c>
      <c r="Q16" s="1">
        <v>-2.4147523304E10</v>
      </c>
      <c r="R16" s="1">
        <v>6.69480104E8</v>
      </c>
      <c r="S16" s="1">
        <v>6.69480104E8</v>
      </c>
      <c r="T16" s="1">
        <v>0.0</v>
      </c>
      <c r="U16" s="1">
        <v>8.1085887049E10</v>
      </c>
      <c r="V16" s="1">
        <v>8.0139651754E10</v>
      </c>
      <c r="W16" s="1">
        <v>0.0</v>
      </c>
      <c r="X16" s="1">
        <v>9.46235295E8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5.82148319711E11</v>
      </c>
      <c r="AF16" s="1">
        <v>3.7341814379E10</v>
      </c>
      <c r="AG16" s="1">
        <v>3.0738781462E10</v>
      </c>
      <c r="AH16" s="1">
        <v>7.3231179359E10</v>
      </c>
      <c r="AI16" s="1">
        <v>-4.2492397897E10</v>
      </c>
      <c r="AJ16" s="1">
        <v>0.0</v>
      </c>
      <c r="AK16" s="1">
        <v>0.0</v>
      </c>
      <c r="AL16" s="1">
        <v>0.0</v>
      </c>
      <c r="AM16" s="1">
        <v>6.603032917E9</v>
      </c>
      <c r="AN16" s="1">
        <v>6.785949125E9</v>
      </c>
      <c r="AO16" s="1">
        <v>-1.82916208E8</v>
      </c>
      <c r="AP16" s="1">
        <v>0.0</v>
      </c>
      <c r="AQ16" s="1">
        <v>0.0</v>
      </c>
      <c r="AR16" s="1">
        <v>0.0</v>
      </c>
      <c r="AS16" s="1">
        <v>0.0</v>
      </c>
      <c r="AT16" s="1">
        <v>5.0476521222E11</v>
      </c>
      <c r="AU16" s="1">
        <v>0.0</v>
      </c>
      <c r="AV16" s="1">
        <v>0.0</v>
      </c>
      <c r="AW16" s="1">
        <v>1.2590737E11</v>
      </c>
      <c r="AX16" s="1">
        <v>-3.3777058203E10</v>
      </c>
      <c r="AY16" s="1">
        <v>3.41305519E8</v>
      </c>
      <c r="AZ16" s="1">
        <v>3.41305519E8</v>
      </c>
      <c r="BA16" s="1">
        <v>0.0</v>
      </c>
      <c r="BB16" s="1">
        <v>0.0</v>
      </c>
      <c r="BC16" s="1">
        <v>0.0</v>
      </c>
      <c r="BD16" s="1">
        <v>4.474538081289E12</v>
      </c>
      <c r="BE16" s="1">
        <v>2.39147174261E12</v>
      </c>
      <c r="BF16" s="1">
        <v>2.383416043065E12</v>
      </c>
      <c r="BG16" s="1">
        <v>0.0</v>
      </c>
      <c r="BH16" s="1">
        <v>3.29875703829E11</v>
      </c>
      <c r="BI16" s="1">
        <v>8.188626735E9</v>
      </c>
      <c r="BJ16" s="1">
        <v>2.6636383019E10</v>
      </c>
      <c r="BK16" s="1">
        <v>4.235839409E10</v>
      </c>
      <c r="BL16" s="1">
        <v>1.6987723997E10</v>
      </c>
      <c r="BM16" s="1">
        <v>4.240074694E10</v>
      </c>
      <c r="BN16" s="1">
        <v>9.934320737E9</v>
      </c>
      <c r="BO16" s="1">
        <v>0.0</v>
      </c>
      <c r="BP16" s="1">
        <v>0.0</v>
      </c>
      <c r="BQ16" s="1">
        <v>0.0</v>
      </c>
      <c r="BR16" s="1">
        <v>8.055699545E9</v>
      </c>
      <c r="BS16" s="1">
        <v>0.0</v>
      </c>
      <c r="BT16" s="1">
        <v>2.858623268E9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2.083066338679E12</v>
      </c>
      <c r="CD16" s="1">
        <v>2.083066338679E12</v>
      </c>
      <c r="CE16" s="1">
        <v>1.17276895E12</v>
      </c>
      <c r="CF16" s="1">
        <v>6.55565033362E11</v>
      </c>
      <c r="CG16" s="1">
        <v>0.0</v>
      </c>
      <c r="CH16" s="1">
        <v>0.0</v>
      </c>
      <c r="CI16" s="1">
        <v>3.04957961E9</v>
      </c>
      <c r="CJ16" s="1">
        <v>6.457956038E9</v>
      </c>
      <c r="CK16" s="1">
        <v>0.0</v>
      </c>
      <c r="CL16" s="1">
        <v>2.7976733665E10</v>
      </c>
      <c r="CM16" s="1">
        <v>1.65585310175E11</v>
      </c>
      <c r="CN16" s="1">
        <v>0.0</v>
      </c>
      <c r="CO16" s="1">
        <v>0.0</v>
      </c>
      <c r="CP16" s="1">
        <v>0.0</v>
      </c>
      <c r="CQ16" s="1">
        <v>4.474538081289E12</v>
      </c>
      <c r="CR16" s="73">
        <v>42800.43541666667</v>
      </c>
      <c r="CS16" s="73">
        <v>42370.0</v>
      </c>
      <c r="CT16" s="73">
        <v>42735.0</v>
      </c>
      <c r="CU16" s="1">
        <v>12.0</v>
      </c>
      <c r="CV16" s="1" t="s">
        <v>286</v>
      </c>
      <c r="CX16" s="1">
        <v>0.0</v>
      </c>
      <c r="DA16" s="1" t="b">
        <v>0</v>
      </c>
      <c r="DB16" s="1" t="b">
        <v>1</v>
      </c>
    </row>
    <row r="17" ht="12.75" customHeight="1">
      <c r="A17" s="1" t="s">
        <v>40</v>
      </c>
      <c r="B17" s="1">
        <v>2015.0</v>
      </c>
      <c r="C17" s="1">
        <v>5.0</v>
      </c>
      <c r="D17" s="1">
        <v>3.692463409312E12</v>
      </c>
      <c r="E17" s="1">
        <v>2.53572611354E11</v>
      </c>
      <c r="F17" s="1">
        <v>7.7572611354E10</v>
      </c>
      <c r="G17" s="1">
        <v>1.76E11</v>
      </c>
      <c r="H17" s="1">
        <v>1.963877613022E12</v>
      </c>
      <c r="I17" s="1">
        <v>7.6929280499E10</v>
      </c>
      <c r="J17" s="1">
        <v>-5.197652878E9</v>
      </c>
      <c r="K17" s="1">
        <v>3.81436691124E11</v>
      </c>
      <c r="L17" s="1">
        <v>3.27997053231E11</v>
      </c>
      <c r="M17" s="1">
        <v>1.551758776E9</v>
      </c>
      <c r="N17" s="1">
        <v>0.0</v>
      </c>
      <c r="O17" s="1">
        <v>0.0</v>
      </c>
      <c r="P17" s="1">
        <v>7.1210725039E10</v>
      </c>
      <c r="Q17" s="1">
        <v>-1.9322845922E10</v>
      </c>
      <c r="R17" s="1">
        <v>5.29247157E8</v>
      </c>
      <c r="S17" s="1">
        <v>5.29247157E8</v>
      </c>
      <c r="T17" s="1">
        <v>0.0</v>
      </c>
      <c r="U17" s="1">
        <v>6.4430741917E10</v>
      </c>
      <c r="V17" s="1">
        <v>6.3523595575E10</v>
      </c>
      <c r="W17" s="1">
        <v>0.0</v>
      </c>
      <c r="X17" s="1">
        <v>9.07146342E8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6.51785996538E11</v>
      </c>
      <c r="AF17" s="1">
        <v>3.3765016382E10</v>
      </c>
      <c r="AG17" s="1">
        <v>2.7146722186E10</v>
      </c>
      <c r="AH17" s="1">
        <v>6.5352315643E10</v>
      </c>
      <c r="AI17" s="1">
        <v>-3.8205593457E10</v>
      </c>
      <c r="AJ17" s="1">
        <v>0.0</v>
      </c>
      <c r="AK17" s="1">
        <v>0.0</v>
      </c>
      <c r="AL17" s="1">
        <v>0.0</v>
      </c>
      <c r="AM17" s="1">
        <v>6.618294196E9</v>
      </c>
      <c r="AN17" s="1">
        <v>6.739599125E9</v>
      </c>
      <c r="AO17" s="1">
        <v>-1.21304929E8</v>
      </c>
      <c r="AP17" s="1">
        <v>0.0</v>
      </c>
      <c r="AQ17" s="1">
        <v>0.0</v>
      </c>
      <c r="AR17" s="1">
        <v>0.0</v>
      </c>
      <c r="AS17" s="1">
        <v>0.0</v>
      </c>
      <c r="AT17" s="1">
        <v>6.031636553E11</v>
      </c>
      <c r="AU17" s="1">
        <v>0.0</v>
      </c>
      <c r="AV17" s="1">
        <v>0.0</v>
      </c>
      <c r="AW17" s="1">
        <v>1.25946505E11</v>
      </c>
      <c r="AX17" s="1">
        <v>-1.6755601931E10</v>
      </c>
      <c r="AY17" s="1">
        <v>6.46492569E8</v>
      </c>
      <c r="AZ17" s="1">
        <v>6.46492569E8</v>
      </c>
      <c r="BA17" s="1">
        <v>0.0</v>
      </c>
      <c r="BB17" s="1">
        <v>0.0</v>
      </c>
      <c r="BC17" s="1">
        <v>0.0</v>
      </c>
      <c r="BD17" s="1">
        <v>4.34424940585E12</v>
      </c>
      <c r="BE17" s="1">
        <v>2.312701365388E12</v>
      </c>
      <c r="BF17" s="1">
        <v>2.304496043661E12</v>
      </c>
      <c r="BG17" s="1">
        <v>0.0</v>
      </c>
      <c r="BH17" s="1">
        <v>3.07550330357E11</v>
      </c>
      <c r="BI17" s="1">
        <v>6.209193205E9</v>
      </c>
      <c r="BJ17" s="1">
        <v>3.1817313865E10</v>
      </c>
      <c r="BK17" s="1">
        <v>3.8783686576E10</v>
      </c>
      <c r="BL17" s="1">
        <v>1.4924414434E10</v>
      </c>
      <c r="BM17" s="1">
        <v>2.9552696758E10</v>
      </c>
      <c r="BN17" s="1">
        <v>5.389533649E9</v>
      </c>
      <c r="BO17" s="1">
        <v>0.0</v>
      </c>
      <c r="BP17" s="1">
        <v>0.0</v>
      </c>
      <c r="BQ17" s="1">
        <v>0.0</v>
      </c>
      <c r="BR17" s="1">
        <v>8.205321727E9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2.031548040462E12</v>
      </c>
      <c r="CD17" s="1">
        <v>2.031548040462E12</v>
      </c>
      <c r="CE17" s="1">
        <v>1.17276895E12</v>
      </c>
      <c r="CF17" s="1">
        <v>6.55565033362E11</v>
      </c>
      <c r="CG17" s="1">
        <v>0.0</v>
      </c>
      <c r="CH17" s="1">
        <v>0.0</v>
      </c>
      <c r="CI17" s="1">
        <v>2.771814246E9</v>
      </c>
      <c r="CJ17" s="1">
        <v>1.800187891E9</v>
      </c>
      <c r="CK17" s="1">
        <v>0.0</v>
      </c>
      <c r="CL17" s="1">
        <v>2.2310289169E10</v>
      </c>
      <c r="CM17" s="1">
        <v>1.32536576307E11</v>
      </c>
      <c r="CN17" s="1">
        <v>0.0</v>
      </c>
      <c r="CO17" s="1">
        <v>0.0</v>
      </c>
      <c r="CP17" s="1">
        <v>0.0</v>
      </c>
      <c r="CQ17" s="1">
        <v>4.34424940585E12</v>
      </c>
      <c r="CR17" s="73">
        <v>42431.74513888889</v>
      </c>
      <c r="CS17" s="73">
        <v>42005.0</v>
      </c>
      <c r="CT17" s="73">
        <v>42369.0</v>
      </c>
      <c r="CU17" s="1">
        <v>12.0</v>
      </c>
      <c r="CV17" s="1" t="s">
        <v>287</v>
      </c>
      <c r="CX17" s="1">
        <v>0.0</v>
      </c>
      <c r="DA17" s="1" t="b">
        <v>0</v>
      </c>
      <c r="DB17" s="1" t="b">
        <v>1</v>
      </c>
    </row>
    <row r="18" ht="12.75" customHeight="1">
      <c r="A18" s="1" t="s">
        <v>40</v>
      </c>
      <c r="B18" s="1">
        <v>2014.0</v>
      </c>
      <c r="C18" s="1">
        <v>5.0</v>
      </c>
      <c r="D18" s="1">
        <v>2.645785861399E12</v>
      </c>
      <c r="E18" s="1">
        <v>1.54229365232E11</v>
      </c>
      <c r="F18" s="1">
        <v>5.8729365232E10</v>
      </c>
      <c r="G18" s="1">
        <v>9.55E10</v>
      </c>
      <c r="H18" s="1">
        <v>1.063843940648E12</v>
      </c>
      <c r="I18" s="1">
        <v>1.066976832716E12</v>
      </c>
      <c r="J18" s="1">
        <v>-3.132892068E9</v>
      </c>
      <c r="K18" s="1">
        <v>3.98318625058E11</v>
      </c>
      <c r="L18" s="1">
        <v>3.63952882261E11</v>
      </c>
      <c r="M18" s="1">
        <v>1.854102733E9</v>
      </c>
      <c r="N18" s="1">
        <v>0.0</v>
      </c>
      <c r="O18" s="1">
        <v>0.0</v>
      </c>
      <c r="P18" s="1">
        <v>5.9069139691E10</v>
      </c>
      <c r="Q18" s="1">
        <v>-2.6557499627E10</v>
      </c>
      <c r="R18" s="1">
        <v>2.57051523E8</v>
      </c>
      <c r="S18" s="1">
        <v>2.57051523E8</v>
      </c>
      <c r="T18" s="1">
        <v>0.0</v>
      </c>
      <c r="U18" s="1">
        <v>6.1944714792E10</v>
      </c>
      <c r="V18" s="1">
        <v>5.2278352548E10</v>
      </c>
      <c r="W18" s="1">
        <v>0.0</v>
      </c>
      <c r="X18" s="1">
        <v>8.64879581E8</v>
      </c>
      <c r="Y18" s="1">
        <v>0.0</v>
      </c>
      <c r="Z18" s="1">
        <v>0.0</v>
      </c>
      <c r="AA18" s="1">
        <v>8.801482663E9</v>
      </c>
      <c r="AB18" s="1">
        <v>0.0</v>
      </c>
      <c r="AC18" s="1">
        <v>0.0</v>
      </c>
      <c r="AD18" s="1">
        <v>0.0</v>
      </c>
      <c r="AE18" s="1">
        <v>4.20974271787E11</v>
      </c>
      <c r="AF18" s="1">
        <v>2.4693259879E10</v>
      </c>
      <c r="AG18" s="1">
        <v>1.8156546923E10</v>
      </c>
      <c r="AH18" s="1">
        <v>5.0631521299E10</v>
      </c>
      <c r="AI18" s="1">
        <v>-3.2474974376E10</v>
      </c>
      <c r="AJ18" s="1">
        <v>0.0</v>
      </c>
      <c r="AK18" s="1">
        <v>0.0</v>
      </c>
      <c r="AL18" s="1">
        <v>0.0</v>
      </c>
      <c r="AM18" s="1">
        <v>6.536712956E9</v>
      </c>
      <c r="AN18" s="1">
        <v>6.606599125E9</v>
      </c>
      <c r="AO18" s="1">
        <v>-6.9886169E7</v>
      </c>
      <c r="AP18" s="1">
        <v>0.0</v>
      </c>
      <c r="AQ18" s="1">
        <v>0.0</v>
      </c>
      <c r="AR18" s="1">
        <v>0.0</v>
      </c>
      <c r="AS18" s="1">
        <v>0.0</v>
      </c>
      <c r="AT18" s="1">
        <v>3.81860515867E11</v>
      </c>
      <c r="AU18" s="1">
        <v>0.0</v>
      </c>
      <c r="AV18" s="1">
        <v>0.0</v>
      </c>
      <c r="AW18" s="1">
        <v>3.98418363704E11</v>
      </c>
      <c r="AX18" s="1">
        <v>-1.6557847837E10</v>
      </c>
      <c r="AY18" s="1">
        <v>8.420496041E9</v>
      </c>
      <c r="AZ18" s="1">
        <v>2.219406495E9</v>
      </c>
      <c r="BA18" s="1">
        <v>0.0</v>
      </c>
      <c r="BB18" s="1">
        <v>0.0</v>
      </c>
      <c r="BC18" s="1">
        <v>6.201089546E9</v>
      </c>
      <c r="BD18" s="1">
        <v>3.066760133186E12</v>
      </c>
      <c r="BE18" s="1">
        <v>2.127989271776E12</v>
      </c>
      <c r="BF18" s="1">
        <v>2.1205940122E12</v>
      </c>
      <c r="BG18" s="1">
        <v>0.0</v>
      </c>
      <c r="BH18" s="1">
        <v>3.93913624037E11</v>
      </c>
      <c r="BI18" s="1">
        <v>6.711317151E9</v>
      </c>
      <c r="BJ18" s="1">
        <v>5.2037024104E10</v>
      </c>
      <c r="BK18" s="1">
        <v>3.3844232187E10</v>
      </c>
      <c r="BL18" s="1">
        <v>1.4304710299E10</v>
      </c>
      <c r="BM18" s="1">
        <v>1.5487106419E10</v>
      </c>
      <c r="BN18" s="1">
        <v>3.931236644E9</v>
      </c>
      <c r="BO18" s="1">
        <v>0.0</v>
      </c>
      <c r="BP18" s="1">
        <v>0.0</v>
      </c>
      <c r="BQ18" s="1">
        <v>0.0</v>
      </c>
      <c r="BR18" s="1">
        <v>7.395259576E9</v>
      </c>
      <c r="BS18" s="1">
        <v>0.0</v>
      </c>
      <c r="BT18" s="1">
        <v>7.1521103E7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9.05401997829E11</v>
      </c>
      <c r="CD18" s="1">
        <v>9.05401997829E11</v>
      </c>
      <c r="CE18" s="1">
        <v>7.6229982E11</v>
      </c>
      <c r="CF18" s="1">
        <v>4.87576533E9</v>
      </c>
      <c r="CG18" s="1">
        <v>0.0</v>
      </c>
      <c r="CH18" s="1">
        <v>0.0</v>
      </c>
      <c r="CI18" s="1">
        <v>7.0523325E9</v>
      </c>
      <c r="CJ18" s="1">
        <v>0.0</v>
      </c>
      <c r="CK18" s="1">
        <v>1.800187891E9</v>
      </c>
      <c r="CL18" s="1">
        <v>1.7652521022E10</v>
      </c>
      <c r="CM18" s="1">
        <v>1.11721371086E11</v>
      </c>
      <c r="CN18" s="1">
        <v>0.0</v>
      </c>
      <c r="CO18" s="1">
        <v>0.0</v>
      </c>
      <c r="CP18" s="1">
        <v>3.3368863581E10</v>
      </c>
      <c r="CQ18" s="1">
        <v>3.066760133186E12</v>
      </c>
      <c r="CR18" s="73">
        <v>42290.42569444444</v>
      </c>
      <c r="CS18" s="73">
        <v>41640.0</v>
      </c>
      <c r="CT18" s="73">
        <v>42004.0</v>
      </c>
      <c r="CU18" s="1">
        <v>12.0</v>
      </c>
      <c r="CV18" s="1" t="s">
        <v>569</v>
      </c>
      <c r="CX18" s="1">
        <v>0.0</v>
      </c>
      <c r="CY18" s="1">
        <v>0.0</v>
      </c>
      <c r="CZ18" s="1">
        <v>2.0</v>
      </c>
      <c r="DA18" s="1" t="b">
        <v>0</v>
      </c>
      <c r="DB18" s="1" t="b">
        <v>1</v>
      </c>
    </row>
    <row r="19" ht="12.75" customHeight="1">
      <c r="A19" s="1" t="s">
        <v>40</v>
      </c>
      <c r="B19" s="1">
        <v>2013.0</v>
      </c>
      <c r="C19" s="1">
        <v>5.0</v>
      </c>
      <c r="D19" s="1">
        <v>1.464148058508E12</v>
      </c>
      <c r="E19" s="1">
        <v>2.9960714186E10</v>
      </c>
      <c r="F19" s="1">
        <v>2.9960714186E10</v>
      </c>
      <c r="G19" s="1">
        <v>0.0</v>
      </c>
      <c r="H19" s="1">
        <v>1.059287738E12</v>
      </c>
      <c r="I19" s="1">
        <v>1.060077535905E12</v>
      </c>
      <c r="J19" s="1">
        <v>-7.89797905E8</v>
      </c>
      <c r="K19" s="1">
        <v>3.62390176302E11</v>
      </c>
      <c r="L19" s="1">
        <v>3.40409022787E11</v>
      </c>
      <c r="M19" s="1">
        <v>2.000007331E9</v>
      </c>
      <c r="N19" s="1">
        <v>0.0</v>
      </c>
      <c r="O19" s="1">
        <v>0.0</v>
      </c>
      <c r="P19" s="1">
        <v>3.7245109948E10</v>
      </c>
      <c r="Q19" s="1">
        <v>-1.7263963764E10</v>
      </c>
      <c r="R19" s="1">
        <v>0.0</v>
      </c>
      <c r="S19" s="1">
        <v>0.0</v>
      </c>
      <c r="T19" s="1">
        <v>0.0</v>
      </c>
      <c r="U19" s="1">
        <v>1.250943002E10</v>
      </c>
      <c r="V19" s="1">
        <v>9.15941672E8</v>
      </c>
      <c r="W19" s="1">
        <v>0.0</v>
      </c>
      <c r="X19" s="1">
        <v>4.919220101E9</v>
      </c>
      <c r="Y19" s="1">
        <v>0.0</v>
      </c>
      <c r="Z19" s="1">
        <v>0.0</v>
      </c>
      <c r="AA19" s="1">
        <v>6.674268247E9</v>
      </c>
      <c r="AB19" s="1">
        <v>0.0</v>
      </c>
      <c r="AC19" s="1">
        <v>0.0</v>
      </c>
      <c r="AD19" s="1">
        <v>0.0</v>
      </c>
      <c r="AE19" s="1">
        <v>2.91620877026E11</v>
      </c>
      <c r="AF19" s="1">
        <v>1.9471976028E10</v>
      </c>
      <c r="AG19" s="1">
        <v>1.29135964E10</v>
      </c>
      <c r="AH19" s="1">
        <v>4.1474776123E10</v>
      </c>
      <c r="AI19" s="1">
        <v>-2.8561179723E10</v>
      </c>
      <c r="AJ19" s="1">
        <v>0.0</v>
      </c>
      <c r="AK19" s="1">
        <v>0.0</v>
      </c>
      <c r="AL19" s="1">
        <v>0.0</v>
      </c>
      <c r="AM19" s="1">
        <v>6.558379628E9</v>
      </c>
      <c r="AN19" s="1">
        <v>6.606599125E9</v>
      </c>
      <c r="AO19" s="1">
        <v>-4.8219497E7</v>
      </c>
      <c r="AP19" s="1">
        <v>0.0</v>
      </c>
      <c r="AQ19" s="1">
        <v>0.0</v>
      </c>
      <c r="AR19" s="1">
        <v>0.0</v>
      </c>
      <c r="AS19" s="1">
        <v>0.0</v>
      </c>
      <c r="AT19" s="1">
        <v>2.59549762981E11</v>
      </c>
      <c r="AU19" s="1">
        <v>0.0</v>
      </c>
      <c r="AV19" s="1">
        <v>0.0</v>
      </c>
      <c r="AW19" s="1">
        <v>2.76832767037E11</v>
      </c>
      <c r="AX19" s="1">
        <v>-1.7283004056E10</v>
      </c>
      <c r="AY19" s="1">
        <v>1.2599138017E10</v>
      </c>
      <c r="AZ19" s="1">
        <v>1.231828056E9</v>
      </c>
      <c r="BA19" s="1">
        <v>4.18770415E8</v>
      </c>
      <c r="BB19" s="1">
        <v>4.948539546E9</v>
      </c>
      <c r="BC19" s="1">
        <v>6.0E9</v>
      </c>
      <c r="BD19" s="1">
        <v>1.755768935534E12</v>
      </c>
      <c r="BE19" s="1">
        <v>9.37638316842E11</v>
      </c>
      <c r="BF19" s="1">
        <v>4.55378682728E11</v>
      </c>
      <c r="BG19" s="1">
        <v>0.0</v>
      </c>
      <c r="BH19" s="1">
        <v>3.47913094195E11</v>
      </c>
      <c r="BI19" s="1">
        <v>9.121518359E9</v>
      </c>
      <c r="BJ19" s="1">
        <v>3.1530708785E10</v>
      </c>
      <c r="BK19" s="1">
        <v>3.4170219803E10</v>
      </c>
      <c r="BL19" s="1">
        <v>1.4536202928E10</v>
      </c>
      <c r="BM19" s="1">
        <v>1.2521889073E10</v>
      </c>
      <c r="BN19" s="1">
        <v>5.585049585E9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4.82259634114E11</v>
      </c>
      <c r="BW19" s="1">
        <v>2.93811238913E11</v>
      </c>
      <c r="BX19" s="1">
        <v>0.0</v>
      </c>
      <c r="BY19" s="1">
        <v>1.17844424682E11</v>
      </c>
      <c r="BZ19" s="1">
        <v>7.0603970519E10</v>
      </c>
      <c r="CA19" s="1">
        <v>0.0</v>
      </c>
      <c r="CB19" s="1">
        <v>0.0</v>
      </c>
      <c r="CC19" s="1">
        <v>7.91935586193E11</v>
      </c>
      <c r="CD19" s="1">
        <v>7.91935586193E11</v>
      </c>
      <c r="CE19" s="1">
        <v>6.6E11</v>
      </c>
      <c r="CF19" s="1">
        <v>4.87576533E9</v>
      </c>
      <c r="CG19" s="1">
        <v>0.0</v>
      </c>
      <c r="CH19" s="1">
        <v>0.0</v>
      </c>
      <c r="CI19" s="1">
        <v>7.0523325E9</v>
      </c>
      <c r="CJ19" s="1">
        <v>0.0</v>
      </c>
      <c r="CK19" s="1">
        <v>1.800187891E9</v>
      </c>
      <c r="CL19" s="1">
        <v>1.3311197165E10</v>
      </c>
      <c r="CM19" s="1">
        <v>1.04896103307E11</v>
      </c>
      <c r="CN19" s="1">
        <v>0.0</v>
      </c>
      <c r="CO19" s="1">
        <v>0.0</v>
      </c>
      <c r="CP19" s="1">
        <v>2.6195032499E10</v>
      </c>
      <c r="CQ19" s="1">
        <v>1.755768935534E12</v>
      </c>
      <c r="CR19" s="73">
        <v>42292.40277777778</v>
      </c>
      <c r="CS19" s="73">
        <v>41275.0</v>
      </c>
      <c r="CT19" s="73">
        <v>41639.0</v>
      </c>
      <c r="CU19" s="1">
        <v>12.0</v>
      </c>
      <c r="CV19" s="1" t="s">
        <v>570</v>
      </c>
      <c r="CX19" s="1">
        <v>0.0</v>
      </c>
      <c r="CY19" s="1">
        <v>0.0</v>
      </c>
      <c r="CZ19" s="1">
        <v>5.0</v>
      </c>
      <c r="DA19" s="1" t="b">
        <v>0</v>
      </c>
      <c r="DB19" s="1" t="b">
        <v>1</v>
      </c>
    </row>
    <row r="20" ht="12.75" customHeight="1">
      <c r="A20" s="1" t="s">
        <v>40</v>
      </c>
      <c r="B20" s="1">
        <v>2012.0</v>
      </c>
      <c r="C20" s="1">
        <v>5.0</v>
      </c>
      <c r="D20" s="1">
        <v>1.129206701858E12</v>
      </c>
      <c r="E20" s="1">
        <v>1.5192045761E10</v>
      </c>
      <c r="F20" s="1">
        <v>1.5192045761E10</v>
      </c>
      <c r="G20" s="1">
        <v>0.0</v>
      </c>
      <c r="H20" s="1">
        <v>9.00089914036E11</v>
      </c>
      <c r="I20" s="1">
        <v>9.12887200387E11</v>
      </c>
      <c r="J20" s="1">
        <v>-1.2797286351E10</v>
      </c>
      <c r="K20" s="1">
        <v>2.02124592038E11</v>
      </c>
      <c r="L20" s="1">
        <v>2.04563928648E11</v>
      </c>
      <c r="M20" s="1">
        <v>1.3096525E9</v>
      </c>
      <c r="N20" s="1">
        <v>0.0</v>
      </c>
      <c r="O20" s="1">
        <v>0.0</v>
      </c>
      <c r="P20" s="1">
        <v>6.646422296E9</v>
      </c>
      <c r="Q20" s="1">
        <v>-1.0395411406E10</v>
      </c>
      <c r="R20" s="1">
        <v>0.0</v>
      </c>
      <c r="S20" s="1">
        <v>0.0</v>
      </c>
      <c r="T20" s="1">
        <v>0.0</v>
      </c>
      <c r="U20" s="1">
        <v>1.1800150023E10</v>
      </c>
      <c r="V20" s="1">
        <v>4.22588502E8</v>
      </c>
      <c r="W20" s="1">
        <v>0.0</v>
      </c>
      <c r="X20" s="1">
        <v>5.858667634E9</v>
      </c>
      <c r="Y20" s="1">
        <v>0.0</v>
      </c>
      <c r="Z20" s="1">
        <v>0.0</v>
      </c>
      <c r="AA20" s="1">
        <v>5.518893887E9</v>
      </c>
      <c r="AB20" s="1">
        <v>0.0</v>
      </c>
      <c r="AC20" s="1">
        <v>0.0</v>
      </c>
      <c r="AD20" s="1">
        <v>0.0</v>
      </c>
      <c r="AE20" s="1">
        <v>2.73410503367E11</v>
      </c>
      <c r="AF20" s="1">
        <v>1.4222134222E10</v>
      </c>
      <c r="AG20" s="1">
        <v>7.722134222E9</v>
      </c>
      <c r="AH20" s="1">
        <v>3.2374997225E10</v>
      </c>
      <c r="AI20" s="1">
        <v>-2.4652863003E10</v>
      </c>
      <c r="AJ20" s="1">
        <v>0.0</v>
      </c>
      <c r="AK20" s="1">
        <v>0.0</v>
      </c>
      <c r="AL20" s="1">
        <v>0.0</v>
      </c>
      <c r="AM20" s="1">
        <v>6.5E9</v>
      </c>
      <c r="AN20" s="1">
        <v>6.55605785E9</v>
      </c>
      <c r="AO20" s="1">
        <v>-5.605785E7</v>
      </c>
      <c r="AP20" s="1">
        <v>0.0</v>
      </c>
      <c r="AQ20" s="1">
        <v>0.0</v>
      </c>
      <c r="AR20" s="1">
        <v>0.0</v>
      </c>
      <c r="AS20" s="1">
        <v>0.0</v>
      </c>
      <c r="AT20" s="1">
        <v>2.53133077854E11</v>
      </c>
      <c r="AU20" s="1">
        <v>0.0</v>
      </c>
      <c r="AV20" s="1">
        <v>2.3837143685E10</v>
      </c>
      <c r="AW20" s="1">
        <v>2.46235833333E11</v>
      </c>
      <c r="AX20" s="1">
        <v>-1.6939899164E10</v>
      </c>
      <c r="AY20" s="1">
        <v>6.055291291E9</v>
      </c>
      <c r="AZ20" s="1">
        <v>2.4336745E7</v>
      </c>
      <c r="BA20" s="1">
        <v>0.0</v>
      </c>
      <c r="BB20" s="1">
        <v>6.030954546E9</v>
      </c>
      <c r="BC20" s="1">
        <v>0.0</v>
      </c>
      <c r="BD20" s="1">
        <v>1.402617205225E12</v>
      </c>
      <c r="BE20" s="1">
        <v>6.44189880626E11</v>
      </c>
      <c r="BF20" s="1">
        <v>2.75157115644E11</v>
      </c>
      <c r="BG20" s="1">
        <v>0.0</v>
      </c>
      <c r="BH20" s="1">
        <v>1.86440201763E11</v>
      </c>
      <c r="BI20" s="1">
        <v>9.798119269E9</v>
      </c>
      <c r="BJ20" s="1">
        <v>1.4813951634E10</v>
      </c>
      <c r="BK20" s="1">
        <v>2.7758733599E10</v>
      </c>
      <c r="BL20" s="1">
        <v>2.2072958365E10</v>
      </c>
      <c r="BM20" s="1">
        <v>1.0089711694E10</v>
      </c>
      <c r="BN20" s="1">
        <v>4.18343932E9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3.69032764982E11</v>
      </c>
      <c r="BW20" s="1">
        <v>2.38964521669E11</v>
      </c>
      <c r="BX20" s="1">
        <v>0.0</v>
      </c>
      <c r="BY20" s="1">
        <v>7.4944817505E10</v>
      </c>
      <c r="BZ20" s="1">
        <v>5.5123425808E10</v>
      </c>
      <c r="CA20" s="1">
        <v>0.0</v>
      </c>
      <c r="CB20" s="1">
        <v>0.0</v>
      </c>
      <c r="CC20" s="1">
        <v>7.58427324599E11</v>
      </c>
      <c r="CD20" s="1">
        <v>7.58427324599E11</v>
      </c>
      <c r="CE20" s="1">
        <v>6.6E11</v>
      </c>
      <c r="CF20" s="1">
        <v>2.27169914E9</v>
      </c>
      <c r="CG20" s="1">
        <v>-6.57753381E9</v>
      </c>
      <c r="CH20" s="1">
        <v>0.0</v>
      </c>
      <c r="CI20" s="1">
        <v>0.0</v>
      </c>
      <c r="CJ20" s="1">
        <v>0.0</v>
      </c>
      <c r="CK20" s="1">
        <v>1.800187891E9</v>
      </c>
      <c r="CL20" s="1">
        <v>9.062277776E9</v>
      </c>
      <c r="CM20" s="1">
        <v>9.1870693602E10</v>
      </c>
      <c r="CN20" s="1">
        <v>0.0</v>
      </c>
      <c r="CO20" s="1">
        <v>0.0</v>
      </c>
      <c r="CP20" s="1">
        <v>0.0</v>
      </c>
      <c r="CQ20" s="1">
        <v>1.402617205225E12</v>
      </c>
      <c r="CR20" s="73">
        <v>42292.427777777775</v>
      </c>
      <c r="CS20" s="73">
        <v>40909.0</v>
      </c>
      <c r="CT20" s="73">
        <v>41274.0</v>
      </c>
      <c r="CU20" s="1">
        <v>12.0</v>
      </c>
      <c r="CV20" s="1" t="s">
        <v>290</v>
      </c>
      <c r="CX20" s="1">
        <v>0.0</v>
      </c>
      <c r="CY20" s="1">
        <v>0.0</v>
      </c>
      <c r="CZ20" s="1">
        <v>2.0</v>
      </c>
      <c r="DA20" s="1" t="b">
        <v>0</v>
      </c>
      <c r="DB20" s="1" t="b">
        <v>1</v>
      </c>
    </row>
    <row r="21" ht="12.75" customHeight="1">
      <c r="A21" s="1" t="s">
        <v>40</v>
      </c>
      <c r="B21" s="1">
        <v>2011.0</v>
      </c>
      <c r="C21" s="1">
        <v>5.0</v>
      </c>
      <c r="D21" s="1">
        <v>1.733798447811E12</v>
      </c>
      <c r="E21" s="1">
        <v>1.7800852232E10</v>
      </c>
      <c r="F21" s="1">
        <v>1.7800852232E10</v>
      </c>
      <c r="G21" s="1">
        <v>0.0</v>
      </c>
      <c r="H21" s="1">
        <v>1.40060874654E12</v>
      </c>
      <c r="I21" s="1">
        <v>1.422962212493E12</v>
      </c>
      <c r="J21" s="1">
        <v>-2.2353465953E10</v>
      </c>
      <c r="K21" s="1">
        <v>3.03246561474E11</v>
      </c>
      <c r="L21" s="1">
        <v>2.76526039044E11</v>
      </c>
      <c r="M21" s="1">
        <v>6.78042882E8</v>
      </c>
      <c r="N21" s="1">
        <v>0.0</v>
      </c>
      <c r="O21" s="1">
        <v>0.0</v>
      </c>
      <c r="P21" s="1">
        <v>3.2375581984E10</v>
      </c>
      <c r="Q21" s="1">
        <v>-6.333102436E9</v>
      </c>
      <c r="R21" s="1">
        <v>0.0</v>
      </c>
      <c r="S21" s="1">
        <v>0.0</v>
      </c>
      <c r="T21" s="1">
        <v>0.0</v>
      </c>
      <c r="U21" s="1">
        <v>1.2142287565E10</v>
      </c>
      <c r="V21" s="1">
        <v>2.66149756E8</v>
      </c>
      <c r="W21" s="1">
        <v>0.0</v>
      </c>
      <c r="X21" s="1">
        <v>7.994634946E9</v>
      </c>
      <c r="Y21" s="1">
        <v>0.0</v>
      </c>
      <c r="Z21" s="1">
        <v>0.0</v>
      </c>
      <c r="AA21" s="1">
        <v>3.881502863E9</v>
      </c>
      <c r="AB21" s="1">
        <v>0.0</v>
      </c>
      <c r="AC21" s="1">
        <v>0.0</v>
      </c>
      <c r="AD21" s="1">
        <v>0.0</v>
      </c>
      <c r="AE21" s="1">
        <v>1.36213005415E11</v>
      </c>
      <c r="AF21" s="1">
        <v>8.576494889E9</v>
      </c>
      <c r="AG21" s="1">
        <v>6.511853206E9</v>
      </c>
      <c r="AH21" s="1">
        <v>2.8361387359E10</v>
      </c>
      <c r="AI21" s="1">
        <v>-2.1849534153E10</v>
      </c>
      <c r="AJ21" s="1">
        <v>2.064641683E9</v>
      </c>
      <c r="AK21" s="1">
        <v>2.152579273E9</v>
      </c>
      <c r="AL21" s="1">
        <v>-8.793759E7</v>
      </c>
      <c r="AM21" s="1">
        <v>0.0</v>
      </c>
      <c r="AN21" s="1">
        <v>5.605785E7</v>
      </c>
      <c r="AO21" s="1">
        <v>-5.605785E7</v>
      </c>
      <c r="AP21" s="1">
        <v>0.0</v>
      </c>
      <c r="AQ21" s="1">
        <v>0.0</v>
      </c>
      <c r="AR21" s="1">
        <v>0.0</v>
      </c>
      <c r="AS21" s="1">
        <v>0.0</v>
      </c>
      <c r="AT21" s="1">
        <v>1.21606510526E11</v>
      </c>
      <c r="AU21" s="1">
        <v>0.0</v>
      </c>
      <c r="AV21" s="1">
        <v>2.1606510526E10</v>
      </c>
      <c r="AW21" s="1">
        <v>1.0E11</v>
      </c>
      <c r="AX21" s="1">
        <v>0.0</v>
      </c>
      <c r="AY21" s="1">
        <v>6.03E9</v>
      </c>
      <c r="AZ21" s="1">
        <v>0.0</v>
      </c>
      <c r="BA21" s="1">
        <v>0.0</v>
      </c>
      <c r="BB21" s="1">
        <v>6.03E9</v>
      </c>
      <c r="BC21" s="1">
        <v>0.0</v>
      </c>
      <c r="BD21" s="1">
        <v>1.870011453226E12</v>
      </c>
      <c r="BE21" s="1">
        <v>1.120112997492E12</v>
      </c>
      <c r="BF21" s="1">
        <v>8.21469334345E11</v>
      </c>
      <c r="BG21" s="1">
        <v>0.0</v>
      </c>
      <c r="BH21" s="1">
        <v>2.40347597966E11</v>
      </c>
      <c r="BI21" s="1">
        <v>8.315273924E9</v>
      </c>
      <c r="BJ21" s="1">
        <v>1.6527238981E10</v>
      </c>
      <c r="BK21" s="1">
        <v>1.6305812063E10</v>
      </c>
      <c r="BL21" s="1">
        <v>1.9379257044E10</v>
      </c>
      <c r="BM21" s="1">
        <v>5.19253362416E11</v>
      </c>
      <c r="BN21" s="1">
        <v>1.340791951E9</v>
      </c>
      <c r="BO21" s="1">
        <v>0.0</v>
      </c>
      <c r="BP21" s="1">
        <v>0.0</v>
      </c>
      <c r="BQ21" s="1">
        <v>0.0</v>
      </c>
      <c r="BR21" s="1">
        <v>5.42138757E8</v>
      </c>
      <c r="BS21" s="1">
        <v>0.0</v>
      </c>
      <c r="BT21" s="1">
        <v>0.0</v>
      </c>
      <c r="BU21" s="1">
        <v>0.0</v>
      </c>
      <c r="BV21" s="1">
        <v>2.9810152439E11</v>
      </c>
      <c r="BW21" s="1">
        <v>1.90128680491E11</v>
      </c>
      <c r="BX21" s="1">
        <v>0.0</v>
      </c>
      <c r="BY21" s="1">
        <v>6.7332841109E10</v>
      </c>
      <c r="BZ21" s="1">
        <v>4.064000279E10</v>
      </c>
      <c r="CA21" s="1">
        <v>0.0</v>
      </c>
      <c r="CB21" s="1">
        <v>0.0</v>
      </c>
      <c r="CC21" s="1">
        <v>7.49898455734E11</v>
      </c>
      <c r="CD21" s="1">
        <v>7.49898455734E11</v>
      </c>
      <c r="CE21" s="1">
        <v>6.6E11</v>
      </c>
      <c r="CF21" s="1">
        <v>2.27169914E9</v>
      </c>
      <c r="CG21" s="1">
        <v>-6.215238666E9</v>
      </c>
      <c r="CH21" s="1">
        <v>0.0</v>
      </c>
      <c r="CI21" s="1">
        <v>0.0</v>
      </c>
      <c r="CJ21" s="1">
        <v>0.0</v>
      </c>
      <c r="CK21" s="1">
        <v>1.800187891E9</v>
      </c>
      <c r="CL21" s="1">
        <v>4.853369576E9</v>
      </c>
      <c r="CM21" s="1">
        <v>8.7188437793E10</v>
      </c>
      <c r="CN21" s="1">
        <v>0.0</v>
      </c>
      <c r="CO21" s="1">
        <v>0.0</v>
      </c>
      <c r="CP21" s="1">
        <v>0.0</v>
      </c>
      <c r="CQ21" s="1">
        <v>1.870011453226E12</v>
      </c>
      <c r="CR21" s="73">
        <v>42292.44375</v>
      </c>
      <c r="CS21" s="73">
        <v>40544.0</v>
      </c>
      <c r="CT21" s="73">
        <v>40908.0</v>
      </c>
      <c r="CU21" s="1">
        <v>12.0</v>
      </c>
      <c r="CV21" s="1" t="s">
        <v>291</v>
      </c>
      <c r="CX21" s="1">
        <v>0.0</v>
      </c>
      <c r="CY21" s="1">
        <v>0.0</v>
      </c>
      <c r="CZ21" s="1">
        <v>3.0</v>
      </c>
      <c r="DA21" s="1" t="b">
        <v>0</v>
      </c>
      <c r="DB21" s="1" t="b">
        <v>1</v>
      </c>
    </row>
    <row r="22" ht="12.75" customHeight="1">
      <c r="A22" s="1" t="s">
        <v>40</v>
      </c>
      <c r="B22" s="1">
        <v>2010.0</v>
      </c>
      <c r="C22" s="1">
        <v>5.0</v>
      </c>
      <c r="D22" s="1">
        <v>2.280558095044E12</v>
      </c>
      <c r="E22" s="1">
        <v>2.142146548E10</v>
      </c>
      <c r="F22" s="1">
        <v>2.142146548E10</v>
      </c>
      <c r="G22" s="1">
        <v>0.0</v>
      </c>
      <c r="H22" s="1">
        <v>1.842075027576E12</v>
      </c>
      <c r="I22" s="1">
        <v>1.853900824886E12</v>
      </c>
      <c r="J22" s="1">
        <v>-1.182579731E10</v>
      </c>
      <c r="K22" s="1">
        <v>4.13415882274E11</v>
      </c>
      <c r="L22" s="1">
        <v>2.52599611682E11</v>
      </c>
      <c r="M22" s="1">
        <v>2.140789225E9</v>
      </c>
      <c r="N22" s="1">
        <v>0.0</v>
      </c>
      <c r="O22" s="1">
        <v>0.0</v>
      </c>
      <c r="P22" s="1">
        <v>1.63819644289E11</v>
      </c>
      <c r="Q22" s="1">
        <v>-5.144162922E9</v>
      </c>
      <c r="R22" s="1">
        <v>0.0</v>
      </c>
      <c r="S22" s="1">
        <v>0.0</v>
      </c>
      <c r="T22" s="1">
        <v>0.0</v>
      </c>
      <c r="U22" s="1">
        <v>3.645719714E9</v>
      </c>
      <c r="V22" s="1">
        <v>4.75422834E8</v>
      </c>
      <c r="W22" s="1">
        <v>0.0</v>
      </c>
      <c r="X22" s="1">
        <v>0.0</v>
      </c>
      <c r="Y22" s="1">
        <v>0.0</v>
      </c>
      <c r="Z22" s="1">
        <v>0.0</v>
      </c>
      <c r="AA22" s="1">
        <v>3.17029688E9</v>
      </c>
      <c r="AB22" s="1">
        <v>0.0</v>
      </c>
      <c r="AC22" s="1">
        <v>0.0</v>
      </c>
      <c r="AD22" s="1">
        <v>0.0</v>
      </c>
      <c r="AE22" s="1">
        <v>2.20483810738E11</v>
      </c>
      <c r="AF22" s="1">
        <v>1.0110995554E10</v>
      </c>
      <c r="AG22" s="1">
        <v>1.0110995554E10</v>
      </c>
      <c r="AH22" s="1">
        <v>2.7566631967E10</v>
      </c>
      <c r="AI22" s="1">
        <v>-1.7455636413E10</v>
      </c>
      <c r="AJ22" s="1">
        <v>0.0</v>
      </c>
      <c r="AK22" s="1">
        <v>0.0</v>
      </c>
      <c r="AL22" s="1">
        <v>0.0</v>
      </c>
      <c r="AM22" s="1">
        <v>0.0</v>
      </c>
      <c r="AN22" s="1">
        <v>5.605785E7</v>
      </c>
      <c r="AO22" s="1">
        <v>-5.605785E7</v>
      </c>
      <c r="AP22" s="1">
        <v>0.0</v>
      </c>
      <c r="AQ22" s="1">
        <v>0.0</v>
      </c>
      <c r="AR22" s="1">
        <v>0.0</v>
      </c>
      <c r="AS22" s="1">
        <v>0.0</v>
      </c>
      <c r="AT22" s="1">
        <v>1.98831412583E11</v>
      </c>
      <c r="AU22" s="1">
        <v>0.0</v>
      </c>
      <c r="AV22" s="1">
        <v>1.9041412583E10</v>
      </c>
      <c r="AW22" s="1">
        <v>1.7979E11</v>
      </c>
      <c r="AX22" s="1">
        <v>0.0</v>
      </c>
      <c r="AY22" s="1">
        <v>1.1541402601E10</v>
      </c>
      <c r="AZ22" s="1">
        <v>5.464956104E9</v>
      </c>
      <c r="BA22" s="1">
        <v>0.0</v>
      </c>
      <c r="BB22" s="1">
        <v>6.076446497E9</v>
      </c>
      <c r="BC22" s="1">
        <v>0.0</v>
      </c>
      <c r="BD22" s="1">
        <v>2.501041905782E12</v>
      </c>
      <c r="BE22" s="1">
        <v>1.820768327732E12</v>
      </c>
      <c r="BF22" s="1">
        <v>1.568348035768E12</v>
      </c>
      <c r="BG22" s="1">
        <v>0.0</v>
      </c>
      <c r="BH22" s="1">
        <v>2.15250684791E11</v>
      </c>
      <c r="BI22" s="1">
        <v>1.1022065858E10</v>
      </c>
      <c r="BJ22" s="1">
        <v>7.385696355E9</v>
      </c>
      <c r="BK22" s="1">
        <v>7.28792095E8</v>
      </c>
      <c r="BL22" s="1">
        <v>9.682537999E9</v>
      </c>
      <c r="BM22" s="1">
        <v>1.323094719497E12</v>
      </c>
      <c r="BN22" s="1">
        <v>1.183539173E9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2.52420291964E11</v>
      </c>
      <c r="BW22" s="1">
        <v>1.59300556281E11</v>
      </c>
      <c r="BX22" s="1">
        <v>0.0</v>
      </c>
      <c r="BY22" s="1">
        <v>6.4586322712E10</v>
      </c>
      <c r="BZ22" s="1">
        <v>2.8533412971E10</v>
      </c>
      <c r="CA22" s="1">
        <v>0.0</v>
      </c>
      <c r="CB22" s="1">
        <v>0.0</v>
      </c>
      <c r="CC22" s="1">
        <v>6.8027357805E11</v>
      </c>
      <c r="CD22" s="1">
        <v>6.8027357805E11</v>
      </c>
      <c r="CE22" s="1">
        <v>6.6E11</v>
      </c>
      <c r="CF22" s="1">
        <v>2.27169914E9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1.800187891E10</v>
      </c>
      <c r="CN22" s="1">
        <v>0.0</v>
      </c>
      <c r="CO22" s="1">
        <v>0.0</v>
      </c>
      <c r="CP22" s="1">
        <v>0.0</v>
      </c>
      <c r="CQ22" s="1">
        <v>2.501041905782E12</v>
      </c>
      <c r="CR22" s="73">
        <v>42880.40347222222</v>
      </c>
      <c r="CS22" s="73">
        <v>40179.0</v>
      </c>
      <c r="CT22" s="73">
        <v>40268.0</v>
      </c>
      <c r="CU22" s="1">
        <v>12.0</v>
      </c>
      <c r="CV22" s="1" t="s">
        <v>292</v>
      </c>
      <c r="CX22" s="1">
        <v>0.0</v>
      </c>
      <c r="CY22" s="1">
        <v>0.0</v>
      </c>
      <c r="CZ22" s="1">
        <v>2.0</v>
      </c>
      <c r="DA22" s="1" t="b">
        <v>0</v>
      </c>
      <c r="DB22" s="1" t="b">
        <v>1</v>
      </c>
    </row>
    <row r="23" ht="12.75" customHeight="1">
      <c r="A23" s="1" t="s">
        <v>40</v>
      </c>
      <c r="B23" s="1">
        <v>2009.0</v>
      </c>
      <c r="C23" s="1">
        <v>5.0</v>
      </c>
      <c r="D23" s="1">
        <v>1.571544541178E12</v>
      </c>
      <c r="E23" s="1">
        <v>2.7886801466E10</v>
      </c>
      <c r="F23" s="1">
        <v>2.7886801466E10</v>
      </c>
      <c r="G23" s="1">
        <v>0.0</v>
      </c>
      <c r="H23" s="1">
        <v>1.2972682945E12</v>
      </c>
      <c r="I23" s="1">
        <v>1.316537857391E12</v>
      </c>
      <c r="J23" s="1">
        <v>-1.9269562891E10</v>
      </c>
      <c r="K23" s="1">
        <v>2.41209515484E11</v>
      </c>
      <c r="L23" s="1">
        <v>2.17302759184E11</v>
      </c>
      <c r="M23" s="1">
        <v>0.0</v>
      </c>
      <c r="N23" s="1">
        <v>0.0</v>
      </c>
      <c r="O23" s="1">
        <v>0.0</v>
      </c>
      <c r="P23" s="1">
        <v>2.8954201772E10</v>
      </c>
      <c r="Q23" s="1">
        <v>-5.047445472E9</v>
      </c>
      <c r="R23" s="1">
        <v>0.0</v>
      </c>
      <c r="S23" s="1">
        <v>0.0</v>
      </c>
      <c r="T23" s="1">
        <v>0.0</v>
      </c>
      <c r="U23" s="1">
        <v>5.179929728E9</v>
      </c>
      <c r="V23" s="1">
        <v>1.547557114E9</v>
      </c>
      <c r="W23" s="1">
        <v>0.0</v>
      </c>
      <c r="X23" s="1">
        <v>0.0</v>
      </c>
      <c r="Y23" s="1">
        <v>0.0</v>
      </c>
      <c r="Z23" s="1">
        <v>0.0</v>
      </c>
      <c r="AA23" s="1">
        <v>3.632372614E9</v>
      </c>
      <c r="AB23" s="1">
        <v>0.0</v>
      </c>
      <c r="AC23" s="1">
        <v>0.0</v>
      </c>
      <c r="AD23" s="1">
        <v>0.0</v>
      </c>
      <c r="AE23" s="1">
        <v>2.41470438674E11</v>
      </c>
      <c r="AF23" s="1">
        <v>8.168106135E9</v>
      </c>
      <c r="AG23" s="1">
        <v>8.156282148E9</v>
      </c>
      <c r="AH23" s="1">
        <v>2.6611918463E10</v>
      </c>
      <c r="AI23" s="1">
        <v>-1.8455636315E10</v>
      </c>
      <c r="AJ23" s="1">
        <v>0.0</v>
      </c>
      <c r="AK23" s="1">
        <v>0.0</v>
      </c>
      <c r="AL23" s="1">
        <v>0.0</v>
      </c>
      <c r="AM23" s="1">
        <v>1.1823987E7</v>
      </c>
      <c r="AN23" s="1">
        <v>5.605785E7</v>
      </c>
      <c r="AO23" s="1">
        <v>-4.4233863E7</v>
      </c>
      <c r="AP23" s="1">
        <v>0.0</v>
      </c>
      <c r="AQ23" s="1">
        <v>0.0</v>
      </c>
      <c r="AR23" s="1">
        <v>0.0</v>
      </c>
      <c r="AS23" s="1">
        <v>0.0</v>
      </c>
      <c r="AT23" s="1">
        <v>2.26838120138E11</v>
      </c>
      <c r="AU23" s="1">
        <v>0.0</v>
      </c>
      <c r="AV23" s="1">
        <v>2.575602E10</v>
      </c>
      <c r="AW23" s="1">
        <v>2.17123008331E11</v>
      </c>
      <c r="AX23" s="1">
        <v>-1.6040908193E10</v>
      </c>
      <c r="AY23" s="1">
        <v>6.464212401E9</v>
      </c>
      <c r="AZ23" s="1">
        <v>3.74095581E8</v>
      </c>
      <c r="BA23" s="1">
        <v>0.0</v>
      </c>
      <c r="BB23" s="1">
        <v>6.09011682E9</v>
      </c>
      <c r="BC23" s="1">
        <v>0.0</v>
      </c>
      <c r="BD23" s="1">
        <v>1.813014979852E12</v>
      </c>
      <c r="BE23" s="1">
        <v>1.294333533432E12</v>
      </c>
      <c r="BF23" s="1">
        <v>1.117026344273E12</v>
      </c>
      <c r="BG23" s="1">
        <v>0.0</v>
      </c>
      <c r="BH23" s="1">
        <v>2.68004447537E11</v>
      </c>
      <c r="BI23" s="1">
        <v>0.0</v>
      </c>
      <c r="BJ23" s="1">
        <v>6.939066062E9</v>
      </c>
      <c r="BK23" s="1">
        <v>0.0</v>
      </c>
      <c r="BL23" s="1">
        <v>8.42082830674E11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1.69067159E8</v>
      </c>
      <c r="BS23" s="1">
        <v>0.0</v>
      </c>
      <c r="BT23" s="1">
        <v>0.0</v>
      </c>
      <c r="BU23" s="1">
        <v>1.69067159E8</v>
      </c>
      <c r="BV23" s="1">
        <v>1.77138122E11</v>
      </c>
      <c r="BW23" s="1">
        <v>9.9978009065E10</v>
      </c>
      <c r="BX23" s="1">
        <v>0.0</v>
      </c>
      <c r="BY23" s="1">
        <v>5.8167600409E10</v>
      </c>
      <c r="BZ23" s="1">
        <v>1.8992512526E10</v>
      </c>
      <c r="CA23" s="1">
        <v>0.0</v>
      </c>
      <c r="CB23" s="1">
        <v>0.0</v>
      </c>
      <c r="CC23" s="1">
        <v>5.1868144642E11</v>
      </c>
      <c r="CD23" s="1">
        <v>5.1854577961E11</v>
      </c>
      <c r="CE23" s="1">
        <v>5.0E11</v>
      </c>
      <c r="CF23" s="1">
        <v>0.0</v>
      </c>
      <c r="CG23" s="1">
        <v>0.0</v>
      </c>
      <c r="CH23" s="1">
        <v>0.0</v>
      </c>
      <c r="CI23" s="1">
        <v>-8.69826504E8</v>
      </c>
      <c r="CJ23" s="1">
        <v>1.5834600085E10</v>
      </c>
      <c r="CK23" s="1">
        <v>0.0</v>
      </c>
      <c r="CL23" s="1">
        <v>0.0</v>
      </c>
      <c r="CM23" s="1">
        <v>0.0</v>
      </c>
      <c r="CN23" s="1">
        <v>1.3566681E8</v>
      </c>
      <c r="CO23" s="1">
        <v>1.3566681E8</v>
      </c>
      <c r="CP23" s="1">
        <v>0.0</v>
      </c>
      <c r="CQ23" s="1">
        <v>1.813014979852E12</v>
      </c>
      <c r="CR23" s="73">
        <v>40763.595138888886</v>
      </c>
      <c r="CS23" s="73">
        <v>39814.0</v>
      </c>
      <c r="CT23" s="73">
        <v>40178.0</v>
      </c>
      <c r="CU23" s="1">
        <v>12.0</v>
      </c>
      <c r="CV23" s="1" t="s">
        <v>292</v>
      </c>
      <c r="CX23" s="1">
        <v>0.0</v>
      </c>
      <c r="CZ23" s="1">
        <v>1.0</v>
      </c>
      <c r="DA23" s="1" t="b">
        <v>0</v>
      </c>
      <c r="DB23" s="1" t="b">
        <v>1</v>
      </c>
    </row>
    <row r="24" ht="12.75" customHeight="1">
      <c r="A24" s="1" t="s">
        <v>40</v>
      </c>
      <c r="B24" s="1">
        <v>2008.0</v>
      </c>
      <c r="C24" s="1">
        <v>5.0</v>
      </c>
      <c r="D24" s="1">
        <v>1.449850583653E12</v>
      </c>
      <c r="E24" s="1">
        <v>2.4866425912E10</v>
      </c>
      <c r="F24" s="1">
        <v>2.4866425912E10</v>
      </c>
      <c r="G24" s="1">
        <v>0.0</v>
      </c>
      <c r="H24" s="1">
        <v>9.67173080867E11</v>
      </c>
      <c r="I24" s="1">
        <v>1.027303814311E12</v>
      </c>
      <c r="J24" s="1">
        <v>-6.0130733444E10</v>
      </c>
      <c r="K24" s="1">
        <v>4.47369514866E11</v>
      </c>
      <c r="L24" s="1">
        <v>1.51161093723E11</v>
      </c>
      <c r="M24" s="1">
        <v>0.0</v>
      </c>
      <c r="N24" s="1">
        <v>0.0</v>
      </c>
      <c r="O24" s="1">
        <v>0.0</v>
      </c>
      <c r="P24" s="1">
        <v>3.05996677389E11</v>
      </c>
      <c r="Q24" s="1">
        <v>-9.788256246E9</v>
      </c>
      <c r="R24" s="1">
        <v>0.0</v>
      </c>
      <c r="S24" s="1">
        <v>0.0</v>
      </c>
      <c r="T24" s="1">
        <v>0.0</v>
      </c>
      <c r="U24" s="1">
        <v>1.0441562008E10</v>
      </c>
      <c r="V24" s="1">
        <v>5.49329626E8</v>
      </c>
      <c r="W24" s="1">
        <v>0.0</v>
      </c>
      <c r="X24" s="1">
        <v>0.0</v>
      </c>
      <c r="Y24" s="1">
        <v>9.892232382E9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2.96256141824E11</v>
      </c>
      <c r="AF24" s="1">
        <v>6.275566361E9</v>
      </c>
      <c r="AG24" s="1">
        <v>6.245103142E9</v>
      </c>
      <c r="AH24" s="1">
        <v>1.9605566491E10</v>
      </c>
      <c r="AI24" s="1">
        <v>-1.3360463349E10</v>
      </c>
      <c r="AJ24" s="1">
        <v>0.0</v>
      </c>
      <c r="AK24" s="1">
        <v>0.0</v>
      </c>
      <c r="AL24" s="1">
        <v>0.0</v>
      </c>
      <c r="AM24" s="1">
        <v>3.0463219E7</v>
      </c>
      <c r="AN24" s="1">
        <v>5.605785E7</v>
      </c>
      <c r="AO24" s="1">
        <v>-2.5594631E7</v>
      </c>
      <c r="AP24" s="1">
        <v>0.0</v>
      </c>
      <c r="AQ24" s="1">
        <v>0.0</v>
      </c>
      <c r="AR24" s="1">
        <v>0.0</v>
      </c>
      <c r="AS24" s="1">
        <v>0.0</v>
      </c>
      <c r="AT24" s="1">
        <v>2.83133660763E11</v>
      </c>
      <c r="AU24" s="1">
        <v>0.0</v>
      </c>
      <c r="AV24" s="1">
        <v>2.660058E10</v>
      </c>
      <c r="AW24" s="1">
        <v>2.7536939204E11</v>
      </c>
      <c r="AX24" s="1">
        <v>-1.8836311277E10</v>
      </c>
      <c r="AY24" s="1">
        <v>6.8469147E9</v>
      </c>
      <c r="AZ24" s="1">
        <v>4.0669338E8</v>
      </c>
      <c r="BA24" s="1">
        <v>0.0</v>
      </c>
      <c r="BB24" s="1">
        <v>6.44022132E9</v>
      </c>
      <c r="BC24" s="1">
        <v>0.0</v>
      </c>
      <c r="BD24" s="1">
        <v>1.746106725477E12</v>
      </c>
      <c r="BE24" s="1">
        <v>1.302666587299E12</v>
      </c>
      <c r="BF24" s="1">
        <v>1.143659232093E12</v>
      </c>
      <c r="BG24" s="1">
        <v>0.0</v>
      </c>
      <c r="BH24" s="1">
        <v>1.26686717218E11</v>
      </c>
      <c r="BI24" s="1">
        <v>0.0</v>
      </c>
      <c r="BJ24" s="1">
        <v>5.267939163E9</v>
      </c>
      <c r="BK24" s="1">
        <v>0.0</v>
      </c>
      <c r="BL24" s="1">
        <v>1.011704575712E12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1.95086574E8</v>
      </c>
      <c r="BS24" s="1">
        <v>0.0</v>
      </c>
      <c r="BT24" s="1">
        <v>0.0</v>
      </c>
      <c r="BU24" s="1">
        <v>1.95086574E8</v>
      </c>
      <c r="BV24" s="1">
        <v>1.58812268632E11</v>
      </c>
      <c r="BW24" s="1">
        <v>8.5370373315E10</v>
      </c>
      <c r="BX24" s="1">
        <v>0.0</v>
      </c>
      <c r="BY24" s="1">
        <v>6.3488924169E10</v>
      </c>
      <c r="BZ24" s="1">
        <v>9.952971148E9</v>
      </c>
      <c r="CA24" s="1">
        <v>0.0</v>
      </c>
      <c r="CB24" s="1">
        <v>0.0</v>
      </c>
      <c r="CC24" s="1">
        <v>4.43440138178E11</v>
      </c>
      <c r="CD24" s="1">
        <v>4.42359255415E11</v>
      </c>
      <c r="CE24" s="1">
        <v>5.0E11</v>
      </c>
      <c r="CF24" s="1">
        <v>0.0</v>
      </c>
      <c r="CG24" s="1">
        <v>0.0</v>
      </c>
      <c r="CH24" s="1">
        <v>0.0</v>
      </c>
      <c r="CI24" s="1">
        <v>0.0</v>
      </c>
      <c r="CJ24" s="1">
        <v>1.531545423E10</v>
      </c>
      <c r="CK24" s="1">
        <v>0.0</v>
      </c>
      <c r="CL24" s="1">
        <v>0.0</v>
      </c>
      <c r="CM24" s="1">
        <v>-7.6277631914E10</v>
      </c>
      <c r="CN24" s="1">
        <v>1.080882763E9</v>
      </c>
      <c r="CO24" s="1">
        <v>1.080882763E9</v>
      </c>
      <c r="CP24" s="1">
        <v>0.0</v>
      </c>
      <c r="CQ24" s="1">
        <v>1.746106725477E12</v>
      </c>
      <c r="CR24" s="73">
        <v>40763.611805555556</v>
      </c>
      <c r="CS24" s="73">
        <v>39448.0</v>
      </c>
      <c r="CT24" s="73">
        <v>39813.0</v>
      </c>
      <c r="CU24" s="1">
        <v>12.0</v>
      </c>
      <c r="CV24" s="1" t="s">
        <v>293</v>
      </c>
      <c r="CX24" s="1">
        <v>0.0</v>
      </c>
      <c r="CZ24" s="1">
        <v>1.0</v>
      </c>
      <c r="DA24" s="1" t="b">
        <v>0</v>
      </c>
      <c r="DB24" s="1" t="b">
        <v>1</v>
      </c>
    </row>
    <row r="25" ht="12.75" customHeight="1">
      <c r="A25" s="1" t="s">
        <v>40</v>
      </c>
      <c r="B25" s="1">
        <v>2007.0</v>
      </c>
      <c r="C25" s="1">
        <v>5.0</v>
      </c>
      <c r="D25" s="1">
        <v>5.02687880193E11</v>
      </c>
      <c r="E25" s="1">
        <v>2.6317104433E10</v>
      </c>
      <c r="F25" s="1">
        <v>2.6317104433E10</v>
      </c>
      <c r="G25" s="1">
        <v>0.0</v>
      </c>
      <c r="H25" s="1">
        <v>3.86220202616E11</v>
      </c>
      <c r="I25" s="1">
        <v>3.91369856714E11</v>
      </c>
      <c r="J25" s="1">
        <v>-5.149654098E9</v>
      </c>
      <c r="K25" s="1">
        <v>8.5633527448E10</v>
      </c>
      <c r="L25" s="1">
        <v>8.1938354318E10</v>
      </c>
      <c r="M25" s="1">
        <v>0.0</v>
      </c>
      <c r="N25" s="1">
        <v>0.0</v>
      </c>
      <c r="O25" s="1">
        <v>0.0</v>
      </c>
      <c r="P25" s="1">
        <v>1.1345038766E10</v>
      </c>
      <c r="Q25" s="1">
        <v>-7.649865636E9</v>
      </c>
      <c r="R25" s="1">
        <v>0.0</v>
      </c>
      <c r="S25" s="1">
        <v>0.0</v>
      </c>
      <c r="T25" s="1">
        <v>0.0</v>
      </c>
      <c r="U25" s="1">
        <v>4.517045696E9</v>
      </c>
      <c r="V25" s="1">
        <v>2.73329627E8</v>
      </c>
      <c r="W25" s="1">
        <v>0.0</v>
      </c>
      <c r="X25" s="1">
        <v>0.0</v>
      </c>
      <c r="Y25" s="1">
        <v>0.0</v>
      </c>
      <c r="Z25" s="1">
        <v>0.0</v>
      </c>
      <c r="AA25" s="1">
        <v>4.243716069E9</v>
      </c>
      <c r="AB25" s="1">
        <v>0.0</v>
      </c>
      <c r="AC25" s="1">
        <v>0.0</v>
      </c>
      <c r="AD25" s="1">
        <v>0.0</v>
      </c>
      <c r="AE25" s="1">
        <v>2.17332201107E11</v>
      </c>
      <c r="AF25" s="1">
        <v>5.458670807E9</v>
      </c>
      <c r="AG25" s="1">
        <v>5.409708499E9</v>
      </c>
      <c r="AH25" s="1">
        <v>1.5324161588E10</v>
      </c>
      <c r="AI25" s="1">
        <v>-9.914453089E9</v>
      </c>
      <c r="AJ25" s="1">
        <v>0.0</v>
      </c>
      <c r="AK25" s="1">
        <v>0.0</v>
      </c>
      <c r="AL25" s="1">
        <v>0.0</v>
      </c>
      <c r="AM25" s="1">
        <v>4.8962308E7</v>
      </c>
      <c r="AN25" s="1">
        <v>5.605785E7</v>
      </c>
      <c r="AO25" s="1">
        <v>-7095542.0</v>
      </c>
      <c r="AP25" s="1">
        <v>0.0</v>
      </c>
      <c r="AQ25" s="1">
        <v>0.0</v>
      </c>
      <c r="AR25" s="1">
        <v>0.0</v>
      </c>
      <c r="AS25" s="1">
        <v>0.0</v>
      </c>
      <c r="AT25" s="1">
        <v>2.058735303E11</v>
      </c>
      <c r="AU25" s="1">
        <v>0.0</v>
      </c>
      <c r="AV25" s="1">
        <v>0.0</v>
      </c>
      <c r="AW25" s="1">
        <v>2.058735303E11</v>
      </c>
      <c r="AX25" s="1">
        <v>0.0</v>
      </c>
      <c r="AY25" s="1">
        <v>6.0E9</v>
      </c>
      <c r="AZ25" s="1">
        <v>0.0</v>
      </c>
      <c r="BA25" s="1">
        <v>0.0</v>
      </c>
      <c r="BB25" s="1">
        <v>6.0E9</v>
      </c>
      <c r="BC25" s="1">
        <v>0.0</v>
      </c>
      <c r="BD25" s="1">
        <v>7.200200813E11</v>
      </c>
      <c r="BE25" s="1">
        <v>1.99665519971E11</v>
      </c>
      <c r="BF25" s="1">
        <v>1.06210092302E11</v>
      </c>
      <c r="BG25" s="1">
        <v>0.0</v>
      </c>
      <c r="BH25" s="1">
        <v>7.468954449E10</v>
      </c>
      <c r="BI25" s="1">
        <v>0.0</v>
      </c>
      <c r="BJ25" s="1">
        <v>3.090718226E9</v>
      </c>
      <c r="BK25" s="1">
        <v>0.0</v>
      </c>
      <c r="BL25" s="1">
        <v>2.8429829586E10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1.61424E8</v>
      </c>
      <c r="BS25" s="1">
        <v>0.0</v>
      </c>
      <c r="BT25" s="1">
        <v>0.0</v>
      </c>
      <c r="BU25" s="1">
        <v>1.61424E8</v>
      </c>
      <c r="BV25" s="1">
        <v>9.3294003669E10</v>
      </c>
      <c r="BW25" s="1">
        <v>0.0</v>
      </c>
      <c r="BX25" s="1">
        <v>6.0942840158E10</v>
      </c>
      <c r="BY25" s="1">
        <v>2.6962935511E10</v>
      </c>
      <c r="BZ25" s="1">
        <v>5.388228E9</v>
      </c>
      <c r="CA25" s="1">
        <v>0.0</v>
      </c>
      <c r="CB25" s="1">
        <v>0.0</v>
      </c>
      <c r="CC25" s="1">
        <v>5.20354561329E11</v>
      </c>
      <c r="CD25" s="1">
        <v>5.20150331329E11</v>
      </c>
      <c r="CE25" s="1">
        <v>5.0E11</v>
      </c>
      <c r="CF25" s="1">
        <v>0.0</v>
      </c>
      <c r="CG25" s="1">
        <v>0.0</v>
      </c>
      <c r="CH25" s="1">
        <v>0.0</v>
      </c>
      <c r="CI25" s="1">
        <v>0.0</v>
      </c>
      <c r="CJ25" s="1">
        <v>1.660248163E10</v>
      </c>
      <c r="CK25" s="1">
        <v>0.0</v>
      </c>
      <c r="CL25" s="1">
        <v>0.0</v>
      </c>
      <c r="CM25" s="1">
        <v>0.0</v>
      </c>
      <c r="CN25" s="1">
        <v>2.0423E8</v>
      </c>
      <c r="CO25" s="1">
        <v>2.0423E8</v>
      </c>
      <c r="CP25" s="1">
        <v>0.0</v>
      </c>
      <c r="CQ25" s="1">
        <v>7.200200813E11</v>
      </c>
      <c r="CR25" s="73">
        <v>40763.623611111114</v>
      </c>
      <c r="CS25" s="73">
        <v>39083.0</v>
      </c>
      <c r="CT25" s="73">
        <v>39447.0</v>
      </c>
      <c r="CU25" s="1">
        <v>12.0</v>
      </c>
      <c r="CV25" s="1" t="s">
        <v>294</v>
      </c>
      <c r="CX25" s="1">
        <v>0.0</v>
      </c>
      <c r="CY25" s="1">
        <v>0.0</v>
      </c>
      <c r="CZ25" s="1">
        <v>2.0</v>
      </c>
      <c r="DA25" s="1" t="b">
        <v>0</v>
      </c>
      <c r="DB25" s="1" t="b">
        <v>1</v>
      </c>
    </row>
    <row r="26" ht="12.75" customHeight="1">
      <c r="A26" s="1" t="s">
        <v>40</v>
      </c>
      <c r="B26" s="1">
        <v>2006.0</v>
      </c>
      <c r="C26" s="1">
        <v>5.0</v>
      </c>
      <c r="D26" s="1">
        <v>2.61160501E11</v>
      </c>
      <c r="E26" s="1">
        <v>1.605962E10</v>
      </c>
      <c r="F26" s="1">
        <v>1.605962E10</v>
      </c>
      <c r="G26" s="1">
        <v>0.0</v>
      </c>
      <c r="H26" s="1">
        <v>2.14809753E11</v>
      </c>
      <c r="I26" s="1">
        <v>2.15047837E11</v>
      </c>
      <c r="J26" s="1">
        <v>-2.38084E8</v>
      </c>
      <c r="K26" s="1">
        <v>2.8639291E10</v>
      </c>
      <c r="L26" s="1">
        <v>3.1299369E10</v>
      </c>
      <c r="M26" s="1">
        <v>0.0</v>
      </c>
      <c r="N26" s="1">
        <v>0.0</v>
      </c>
      <c r="O26" s="1">
        <v>0.0</v>
      </c>
      <c r="P26" s="1">
        <v>2.499652E9</v>
      </c>
      <c r="Q26" s="1">
        <v>-5.15973E9</v>
      </c>
      <c r="R26" s="1">
        <v>0.0</v>
      </c>
      <c r="S26" s="1">
        <v>0.0</v>
      </c>
      <c r="T26" s="1">
        <v>0.0</v>
      </c>
      <c r="U26" s="1">
        <v>1.651837E9</v>
      </c>
      <c r="V26" s="1">
        <v>2.79565E8</v>
      </c>
      <c r="W26" s="1">
        <v>0.0</v>
      </c>
      <c r="X26" s="1">
        <v>0.0</v>
      </c>
      <c r="Y26" s="1">
        <v>0.0</v>
      </c>
      <c r="Z26" s="1">
        <v>0.0</v>
      </c>
      <c r="AA26" s="1">
        <v>1.372272E9</v>
      </c>
      <c r="AB26" s="1">
        <v>0.0</v>
      </c>
      <c r="AC26" s="1">
        <v>0.0</v>
      </c>
      <c r="AD26" s="1">
        <v>0.0</v>
      </c>
      <c r="AE26" s="1">
        <v>5.5819966E10</v>
      </c>
      <c r="AF26" s="1">
        <v>2.389966E9</v>
      </c>
      <c r="AG26" s="1">
        <v>2.389966E9</v>
      </c>
      <c r="AH26" s="1">
        <v>7.077409E9</v>
      </c>
      <c r="AI26" s="1">
        <v>-4.687443E9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4.343E10</v>
      </c>
      <c r="AU26" s="1">
        <v>0.0</v>
      </c>
      <c r="AV26" s="1">
        <v>0.0</v>
      </c>
      <c r="AW26" s="1">
        <v>4.343E10</v>
      </c>
      <c r="AX26" s="1">
        <v>0.0</v>
      </c>
      <c r="AY26" s="1">
        <v>1.0E10</v>
      </c>
      <c r="AZ26" s="1">
        <v>0.0</v>
      </c>
      <c r="BA26" s="1">
        <v>0.0</v>
      </c>
      <c r="BB26" s="1">
        <v>1.0E10</v>
      </c>
      <c r="BC26" s="1">
        <v>0.0</v>
      </c>
      <c r="BD26" s="1">
        <v>3.16980467E11</v>
      </c>
      <c r="BE26" s="1">
        <v>1.06630275E11</v>
      </c>
      <c r="BF26" s="1">
        <v>6.7005486E10</v>
      </c>
      <c r="BG26" s="1">
        <v>4.0E10</v>
      </c>
      <c r="BH26" s="1">
        <v>2.1905783E10</v>
      </c>
      <c r="BI26" s="1">
        <v>0.0</v>
      </c>
      <c r="BJ26" s="1">
        <v>3.648284E9</v>
      </c>
      <c r="BK26" s="1">
        <v>0.0</v>
      </c>
      <c r="BL26" s="1">
        <v>0.0</v>
      </c>
      <c r="BM26" s="1">
        <v>1.451419E9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3.9624789E10</v>
      </c>
      <c r="BW26" s="1">
        <v>2.5714504E10</v>
      </c>
      <c r="BX26" s="1">
        <v>0.0</v>
      </c>
      <c r="BY26" s="1">
        <v>9.352105E9</v>
      </c>
      <c r="BZ26" s="1">
        <v>4.55818E9</v>
      </c>
      <c r="CA26" s="1">
        <v>0.0</v>
      </c>
      <c r="CB26" s="1">
        <v>0.0</v>
      </c>
      <c r="CC26" s="1">
        <v>2.10350192E11</v>
      </c>
      <c r="CD26" s="1">
        <v>2.10350192E11</v>
      </c>
      <c r="CE26" s="1">
        <v>2.0E11</v>
      </c>
      <c r="CF26" s="1">
        <v>0.0</v>
      </c>
      <c r="CG26" s="1">
        <v>0.0</v>
      </c>
      <c r="CH26" s="1">
        <v>0.0</v>
      </c>
      <c r="CI26" s="1">
        <v>0.0</v>
      </c>
      <c r="CJ26" s="1">
        <v>7.73847E8</v>
      </c>
      <c r="CK26" s="1">
        <v>0.0</v>
      </c>
      <c r="CL26" s="1">
        <v>0.0</v>
      </c>
      <c r="CM26" s="1">
        <v>9.576345E9</v>
      </c>
      <c r="CN26" s="1">
        <v>0.0</v>
      </c>
      <c r="CO26" s="1">
        <v>0.0</v>
      </c>
      <c r="CP26" s="1">
        <v>0.0</v>
      </c>
      <c r="CQ26" s="1">
        <v>3.16980467E11</v>
      </c>
      <c r="CR26" s="73">
        <v>42942.71875</v>
      </c>
      <c r="CS26" s="73">
        <v>38718.0</v>
      </c>
      <c r="CT26" s="73">
        <v>39082.0</v>
      </c>
      <c r="CU26" s="1">
        <v>12.0</v>
      </c>
      <c r="CV26" s="1" t="s">
        <v>295</v>
      </c>
      <c r="CX26" s="1">
        <v>0.0</v>
      </c>
      <c r="CY26" s="1">
        <v>0.0</v>
      </c>
      <c r="CZ26" s="1">
        <v>2.0</v>
      </c>
      <c r="DA26" s="1" t="b">
        <v>0</v>
      </c>
      <c r="DB26" s="1" t="b">
        <v>1</v>
      </c>
    </row>
    <row r="27" ht="12.75" customHeight="1">
      <c r="A27" s="1" t="s">
        <v>40</v>
      </c>
      <c r="B27" s="1">
        <v>2005.0</v>
      </c>
      <c r="C27" s="1">
        <v>5.0</v>
      </c>
      <c r="D27" s="1">
        <v>9.0431653E10</v>
      </c>
      <c r="E27" s="1">
        <v>7.1463E9</v>
      </c>
      <c r="F27" s="1">
        <v>7.1463E9</v>
      </c>
      <c r="G27" s="1">
        <v>0.0</v>
      </c>
      <c r="H27" s="1">
        <v>6.9990572E10</v>
      </c>
      <c r="I27" s="1">
        <v>6.9990572E10</v>
      </c>
      <c r="J27" s="1">
        <v>0.0</v>
      </c>
      <c r="K27" s="1">
        <v>1.2635304E10</v>
      </c>
      <c r="L27" s="1">
        <v>1.3318215E10</v>
      </c>
      <c r="M27" s="1">
        <v>0.0</v>
      </c>
      <c r="N27" s="1">
        <v>0.0</v>
      </c>
      <c r="O27" s="1">
        <v>0.0</v>
      </c>
      <c r="P27" s="1">
        <v>1.06505E8</v>
      </c>
      <c r="Q27" s="1">
        <v>-7.89416E8</v>
      </c>
      <c r="R27" s="1">
        <v>0.0</v>
      </c>
      <c r="S27" s="1">
        <v>0.0</v>
      </c>
      <c r="T27" s="1">
        <v>0.0</v>
      </c>
      <c r="U27" s="1">
        <v>6.59477E8</v>
      </c>
      <c r="V27" s="1">
        <v>6.14423E8</v>
      </c>
      <c r="W27" s="1">
        <v>0.0</v>
      </c>
      <c r="X27" s="1">
        <v>0.0</v>
      </c>
      <c r="Y27" s="1">
        <v>0.0</v>
      </c>
      <c r="Z27" s="1">
        <v>0.0</v>
      </c>
      <c r="AA27" s="1">
        <v>4.5054E7</v>
      </c>
      <c r="AB27" s="1">
        <v>0.0</v>
      </c>
      <c r="AC27" s="1">
        <v>0.0</v>
      </c>
      <c r="AD27" s="1">
        <v>0.0</v>
      </c>
      <c r="AE27" s="1">
        <v>2.4097089E10</v>
      </c>
      <c r="AF27" s="1">
        <v>8.23339E8</v>
      </c>
      <c r="AG27" s="1">
        <v>8.23339E8</v>
      </c>
      <c r="AH27" s="1">
        <v>2.534592E9</v>
      </c>
      <c r="AI27" s="1">
        <v>-1.711253E9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1.9305E10</v>
      </c>
      <c r="AU27" s="1">
        <v>0.0</v>
      </c>
      <c r="AV27" s="1">
        <v>0.0</v>
      </c>
      <c r="AW27" s="1">
        <v>1.9305E10</v>
      </c>
      <c r="AX27" s="1">
        <v>0.0</v>
      </c>
      <c r="AY27" s="1">
        <v>3.96875E9</v>
      </c>
      <c r="AZ27" s="1">
        <v>0.0</v>
      </c>
      <c r="BA27" s="1">
        <v>0.0</v>
      </c>
      <c r="BB27" s="1">
        <v>3.96875E9</v>
      </c>
      <c r="BC27" s="1">
        <v>0.0</v>
      </c>
      <c r="BD27" s="1">
        <v>1.14528742E11</v>
      </c>
      <c r="BE27" s="1">
        <v>4.3176078E10</v>
      </c>
      <c r="BF27" s="1">
        <v>9.083797E9</v>
      </c>
      <c r="BG27" s="1">
        <v>0.0</v>
      </c>
      <c r="BH27" s="1">
        <v>6.825632E9</v>
      </c>
      <c r="BI27" s="1">
        <v>0.0</v>
      </c>
      <c r="BJ27" s="1">
        <v>6.24763E8</v>
      </c>
      <c r="BK27" s="1">
        <v>0.0</v>
      </c>
      <c r="BL27" s="1">
        <v>0.0</v>
      </c>
      <c r="BM27" s="1">
        <v>1.633402E9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3.4092281E10</v>
      </c>
      <c r="BW27" s="1">
        <v>2.7938759E10</v>
      </c>
      <c r="BX27" s="1">
        <v>0.0</v>
      </c>
      <c r="BY27" s="1">
        <v>3.091501E9</v>
      </c>
      <c r="BZ27" s="1">
        <v>3.062021E9</v>
      </c>
      <c r="CA27" s="1">
        <v>0.0</v>
      </c>
      <c r="CB27" s="1">
        <v>0.0</v>
      </c>
      <c r="CC27" s="1">
        <v>7.1352664E10</v>
      </c>
      <c r="CD27" s="1">
        <v>7.1352664E10</v>
      </c>
      <c r="CE27" s="1">
        <v>7.1586E10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-2.33336E8</v>
      </c>
      <c r="CN27" s="1">
        <v>0.0</v>
      </c>
      <c r="CO27" s="1">
        <v>0.0</v>
      </c>
      <c r="CP27" s="1">
        <v>0.0</v>
      </c>
      <c r="CQ27" s="1">
        <v>1.14528742E11</v>
      </c>
      <c r="CR27" s="73">
        <v>42942.71944444445</v>
      </c>
      <c r="CS27" s="73">
        <v>38353.0</v>
      </c>
      <c r="CT27" s="73">
        <v>38717.0</v>
      </c>
      <c r="CU27" s="1">
        <v>12.0</v>
      </c>
      <c r="CV27" s="1" t="s">
        <v>295</v>
      </c>
      <c r="CX27" s="1">
        <v>0.0</v>
      </c>
      <c r="CZ27" s="1">
        <v>1.0</v>
      </c>
      <c r="DA27" s="1" t="b">
        <v>0</v>
      </c>
      <c r="DB27" s="1" t="b">
        <v>1</v>
      </c>
    </row>
    <row r="28" ht="12.75" customHeight="1">
      <c r="A28" s="1" t="s">
        <v>42</v>
      </c>
      <c r="B28" s="1">
        <v>2017.0</v>
      </c>
      <c r="C28" s="1">
        <v>5.0</v>
      </c>
      <c r="D28" s="1">
        <v>1.336150174952E12</v>
      </c>
      <c r="E28" s="1">
        <v>9.6997579518E10</v>
      </c>
      <c r="F28" s="1">
        <v>9.1997579518E10</v>
      </c>
      <c r="G28" s="1">
        <v>5.0E9</v>
      </c>
      <c r="H28" s="1">
        <v>7.67925704807E11</v>
      </c>
      <c r="I28" s="1">
        <v>7.1678133711E10</v>
      </c>
      <c r="J28" s="1">
        <v>-9.752428904E9</v>
      </c>
      <c r="K28" s="1">
        <v>2.57337941866E11</v>
      </c>
      <c r="L28" s="1">
        <v>1.73835534316E11</v>
      </c>
      <c r="M28" s="1">
        <v>0.0</v>
      </c>
      <c r="N28" s="1">
        <v>0.0</v>
      </c>
      <c r="O28" s="1">
        <v>0.0</v>
      </c>
      <c r="P28" s="1">
        <v>9.220249074E10</v>
      </c>
      <c r="Q28" s="1">
        <v>-8.70008319E9</v>
      </c>
      <c r="R28" s="1">
        <v>4.8739582E8</v>
      </c>
      <c r="S28" s="1">
        <v>4.8739582E8</v>
      </c>
      <c r="T28" s="1">
        <v>0.0</v>
      </c>
      <c r="U28" s="1">
        <v>4.5786300773E10</v>
      </c>
      <c r="V28" s="1">
        <v>3.5037499688E10</v>
      </c>
      <c r="W28" s="1">
        <v>0.0</v>
      </c>
      <c r="X28" s="1">
        <v>4.807003279E9</v>
      </c>
      <c r="Y28" s="1">
        <v>5.941797806E9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3.25877592803E11</v>
      </c>
      <c r="AF28" s="1">
        <v>2.7600624219E10</v>
      </c>
      <c r="AG28" s="1">
        <v>1.7570499852E10</v>
      </c>
      <c r="AH28" s="1">
        <v>3.890550226E10</v>
      </c>
      <c r="AI28" s="1">
        <v>-2.1335002408E10</v>
      </c>
      <c r="AJ28" s="1">
        <v>0.0</v>
      </c>
      <c r="AK28" s="1">
        <v>0.0</v>
      </c>
      <c r="AL28" s="1">
        <v>0.0</v>
      </c>
      <c r="AM28" s="1">
        <v>1.0030124367E10</v>
      </c>
      <c r="AN28" s="1">
        <v>1.5914259277E10</v>
      </c>
      <c r="AO28" s="1">
        <v>-5.88413491E9</v>
      </c>
      <c r="AP28" s="1">
        <v>0.0</v>
      </c>
      <c r="AQ28" s="1">
        <v>0.0</v>
      </c>
      <c r="AR28" s="1">
        <v>0.0</v>
      </c>
      <c r="AS28" s="1">
        <v>0.0</v>
      </c>
      <c r="AT28" s="1">
        <v>2.720175E11</v>
      </c>
      <c r="AU28" s="1">
        <v>0.0</v>
      </c>
      <c r="AV28" s="1">
        <v>0.0</v>
      </c>
      <c r="AW28" s="1">
        <v>0.0</v>
      </c>
      <c r="AX28" s="1">
        <v>-1.503E9</v>
      </c>
      <c r="AY28" s="1">
        <v>1.4259468584E10</v>
      </c>
      <c r="AZ28" s="1">
        <v>7.275269791E9</v>
      </c>
      <c r="BA28" s="1">
        <v>4.542815807E9</v>
      </c>
      <c r="BB28" s="1">
        <v>0.0</v>
      </c>
      <c r="BC28" s="1">
        <v>2.441382986E9</v>
      </c>
      <c r="BD28" s="1">
        <v>1.662027767755E12</v>
      </c>
      <c r="BE28" s="1">
        <v>1.016150005959E12</v>
      </c>
      <c r="BF28" s="1">
        <v>1.013318894584E12</v>
      </c>
      <c r="BG28" s="1">
        <v>0.0</v>
      </c>
      <c r="BH28" s="1">
        <v>1.12626659426E11</v>
      </c>
      <c r="BI28" s="1">
        <v>0.0</v>
      </c>
      <c r="BJ28" s="1">
        <v>1.0807778583E10</v>
      </c>
      <c r="BK28" s="1">
        <v>1.9229749283E10</v>
      </c>
      <c r="BL28" s="1">
        <v>9.792314284E9</v>
      </c>
      <c r="BM28" s="1">
        <v>3.8843085321E10</v>
      </c>
      <c r="BN28" s="1">
        <v>0.0</v>
      </c>
      <c r="BO28" s="1">
        <v>0.0</v>
      </c>
      <c r="BP28" s="1">
        <v>0.0</v>
      </c>
      <c r="BQ28" s="1">
        <v>0.0</v>
      </c>
      <c r="BR28" s="1">
        <v>2.831111375E9</v>
      </c>
      <c r="BS28" s="1">
        <v>0.0</v>
      </c>
      <c r="BT28" s="1">
        <v>0.0</v>
      </c>
      <c r="BU28" s="1">
        <v>2.801111375E9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6.45877761796E11</v>
      </c>
      <c r="CD28" s="1">
        <v>6.45877761796E11</v>
      </c>
      <c r="CE28" s="1">
        <v>6.0E11</v>
      </c>
      <c r="CF28" s="1">
        <v>-4.15994845E8</v>
      </c>
      <c r="CG28" s="1">
        <v>-5260000.0</v>
      </c>
      <c r="CH28" s="1">
        <v>0.0</v>
      </c>
      <c r="CI28" s="1">
        <v>0.0</v>
      </c>
      <c r="CJ28" s="1">
        <v>0.0</v>
      </c>
      <c r="CK28" s="1">
        <v>1.3907192238E10</v>
      </c>
      <c r="CL28" s="1">
        <v>1.2E9</v>
      </c>
      <c r="CM28" s="1">
        <v>3.1191824403E10</v>
      </c>
      <c r="CN28" s="1">
        <v>0.0</v>
      </c>
      <c r="CO28" s="1">
        <v>0.0</v>
      </c>
      <c r="CP28" s="1">
        <v>0.0</v>
      </c>
      <c r="CQ28" s="1">
        <v>1.662027767755E12</v>
      </c>
      <c r="CR28" s="73">
        <v>43185.697222222225</v>
      </c>
      <c r="CS28" s="73">
        <v>42736.0</v>
      </c>
      <c r="CT28" s="73">
        <v>43100.0</v>
      </c>
      <c r="CU28" s="1">
        <v>12.0</v>
      </c>
      <c r="CV28" s="1" t="s">
        <v>273</v>
      </c>
      <c r="CX28" s="1">
        <v>0.0</v>
      </c>
      <c r="DA28" s="1" t="b">
        <v>0</v>
      </c>
      <c r="DB28" s="1" t="b">
        <v>1</v>
      </c>
    </row>
    <row r="29" ht="12.75" customHeight="1">
      <c r="A29" s="1" t="s">
        <v>42</v>
      </c>
      <c r="B29" s="1">
        <v>2016.0</v>
      </c>
      <c r="C29" s="1">
        <v>5.0</v>
      </c>
      <c r="D29" s="1">
        <v>6.49507339597E11</v>
      </c>
      <c r="E29" s="1">
        <v>6.6327934367E10</v>
      </c>
      <c r="F29" s="1">
        <v>6.6327934367E10</v>
      </c>
      <c r="G29" s="1">
        <v>0.0</v>
      </c>
      <c r="H29" s="1">
        <v>3.27556807045E11</v>
      </c>
      <c r="I29" s="1">
        <v>7.9588209303E10</v>
      </c>
      <c r="J29" s="1">
        <v>-1.4531402258E10</v>
      </c>
      <c r="K29" s="1">
        <v>2.04129860172E11</v>
      </c>
      <c r="L29" s="1">
        <v>1.5395785366E11</v>
      </c>
      <c r="M29" s="1">
        <v>0.0</v>
      </c>
      <c r="N29" s="1">
        <v>0.0</v>
      </c>
      <c r="O29" s="1">
        <v>0.0</v>
      </c>
      <c r="P29" s="1">
        <v>6.4967119106E10</v>
      </c>
      <c r="Q29" s="1">
        <v>-1.4795112594E10</v>
      </c>
      <c r="R29" s="1">
        <v>4.29552245E8</v>
      </c>
      <c r="S29" s="1">
        <v>4.29552245E8</v>
      </c>
      <c r="T29" s="1">
        <v>0.0</v>
      </c>
      <c r="U29" s="1">
        <v>5.1063185768E10</v>
      </c>
      <c r="V29" s="1">
        <v>3.8061513951E10</v>
      </c>
      <c r="W29" s="1">
        <v>0.0</v>
      </c>
      <c r="X29" s="1">
        <v>0.0</v>
      </c>
      <c r="Y29" s="1">
        <v>0.0</v>
      </c>
      <c r="Z29" s="1">
        <v>2.96255514E8</v>
      </c>
      <c r="AA29" s="1">
        <v>1.2705416303E10</v>
      </c>
      <c r="AB29" s="1">
        <v>0.0</v>
      </c>
      <c r="AC29" s="1">
        <v>0.0</v>
      </c>
      <c r="AD29" s="1">
        <v>0.0</v>
      </c>
      <c r="AE29" s="1">
        <v>6.44210210842E11</v>
      </c>
      <c r="AF29" s="1">
        <v>3.1685827623E10</v>
      </c>
      <c r="AG29" s="1">
        <v>2.1452009764E10</v>
      </c>
      <c r="AH29" s="1">
        <v>4.6102911739E10</v>
      </c>
      <c r="AI29" s="1">
        <v>-2.4650901975E10</v>
      </c>
      <c r="AJ29" s="1">
        <v>0.0</v>
      </c>
      <c r="AK29" s="1">
        <v>0.0</v>
      </c>
      <c r="AL29" s="1">
        <v>0.0</v>
      </c>
      <c r="AM29" s="1">
        <v>1.0233817859E10</v>
      </c>
      <c r="AN29" s="1">
        <v>1.5156419277E10</v>
      </c>
      <c r="AO29" s="1">
        <v>-4.922601418E9</v>
      </c>
      <c r="AP29" s="1">
        <v>0.0</v>
      </c>
      <c r="AQ29" s="1">
        <v>0.0</v>
      </c>
      <c r="AR29" s="1">
        <v>0.0</v>
      </c>
      <c r="AS29" s="1">
        <v>0.0</v>
      </c>
      <c r="AT29" s="1">
        <v>6.005E11</v>
      </c>
      <c r="AU29" s="1">
        <v>0.0</v>
      </c>
      <c r="AV29" s="1">
        <v>0.0</v>
      </c>
      <c r="AW29" s="1">
        <v>1.21503E11</v>
      </c>
      <c r="AX29" s="1">
        <v>-1.503E9</v>
      </c>
      <c r="AY29" s="1">
        <v>1.636708673E9</v>
      </c>
      <c r="AZ29" s="1">
        <v>0.0</v>
      </c>
      <c r="BA29" s="1">
        <v>0.0</v>
      </c>
      <c r="BB29" s="1">
        <v>0.0</v>
      </c>
      <c r="BC29" s="1">
        <v>1.636708673E9</v>
      </c>
      <c r="BD29" s="1">
        <v>1.293717550439E12</v>
      </c>
      <c r="BE29" s="1">
        <v>7.43642059916E11</v>
      </c>
      <c r="BF29" s="1">
        <v>7.41460389815E11</v>
      </c>
      <c r="BG29" s="1">
        <v>0.0</v>
      </c>
      <c r="BH29" s="1">
        <v>1.17078013445E11</v>
      </c>
      <c r="BI29" s="1">
        <v>0.0</v>
      </c>
      <c r="BJ29" s="1">
        <v>-6.06227323E8</v>
      </c>
      <c r="BK29" s="1">
        <v>2.3056447417E10</v>
      </c>
      <c r="BL29" s="1">
        <v>0.0</v>
      </c>
      <c r="BM29" s="1">
        <v>5.4963282041E10</v>
      </c>
      <c r="BN29" s="1">
        <v>0.0</v>
      </c>
      <c r="BO29" s="1">
        <v>0.0</v>
      </c>
      <c r="BP29" s="1">
        <v>0.0</v>
      </c>
      <c r="BQ29" s="1">
        <v>0.0</v>
      </c>
      <c r="BR29" s="1">
        <v>2.181670101E9</v>
      </c>
      <c r="BS29" s="1">
        <v>2.0E7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5.50075490523E11</v>
      </c>
      <c r="CD29" s="1">
        <v>5.50075490523E11</v>
      </c>
      <c r="CE29" s="1">
        <v>4.99958005155E11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1.2206998384E10</v>
      </c>
      <c r="CM29" s="1">
        <v>3.5079120609E10</v>
      </c>
      <c r="CN29" s="1">
        <v>0.0</v>
      </c>
      <c r="CO29" s="1">
        <v>0.0</v>
      </c>
      <c r="CP29" s="1">
        <v>0.0</v>
      </c>
      <c r="CQ29" s="1">
        <v>1.293717550439E12</v>
      </c>
      <c r="CR29" s="73">
        <v>42768.46597222222</v>
      </c>
      <c r="CS29" s="73">
        <v>42370.0</v>
      </c>
      <c r="CT29" s="73">
        <v>42735.0</v>
      </c>
      <c r="CU29" s="1">
        <v>12.0</v>
      </c>
      <c r="CV29" s="1" t="s">
        <v>571</v>
      </c>
      <c r="CX29" s="1">
        <v>0.0</v>
      </c>
      <c r="DA29" s="1" t="b">
        <v>0</v>
      </c>
      <c r="DB29" s="1" t="b">
        <v>0</v>
      </c>
    </row>
    <row r="30" ht="12.75" customHeight="1">
      <c r="A30" s="1" t="s">
        <v>42</v>
      </c>
      <c r="B30" s="1">
        <v>2015.0</v>
      </c>
      <c r="C30" s="1">
        <v>5.0</v>
      </c>
      <c r="D30" s="1">
        <v>8.74827901778E11</v>
      </c>
      <c r="E30" s="1">
        <v>1.61360663318E11</v>
      </c>
      <c r="F30" s="1">
        <v>1.45360663318E11</v>
      </c>
      <c r="G30" s="1">
        <v>1.6E10</v>
      </c>
      <c r="H30" s="1">
        <v>4.14586927786E11</v>
      </c>
      <c r="I30" s="1">
        <v>4.7399280778E10</v>
      </c>
      <c r="J30" s="1">
        <v>-1.0122352992E10</v>
      </c>
      <c r="K30" s="1">
        <v>1.27254577551E11</v>
      </c>
      <c r="L30" s="1">
        <v>8.892735674E10</v>
      </c>
      <c r="M30" s="1">
        <v>0.0</v>
      </c>
      <c r="N30" s="1">
        <v>0.0</v>
      </c>
      <c r="O30" s="1">
        <v>0.0</v>
      </c>
      <c r="P30" s="1">
        <v>5.1833763689E10</v>
      </c>
      <c r="Q30" s="1">
        <v>-1.3506542878E10</v>
      </c>
      <c r="R30" s="1">
        <v>4.28026218E8</v>
      </c>
      <c r="S30" s="1">
        <v>4.28026218E8</v>
      </c>
      <c r="T30" s="1">
        <v>0.0</v>
      </c>
      <c r="U30" s="1">
        <v>2.9425255205E10</v>
      </c>
      <c r="V30" s="1">
        <v>2.9200638515E10</v>
      </c>
      <c r="W30" s="1">
        <v>0.0</v>
      </c>
      <c r="X30" s="1">
        <v>9.5387574E7</v>
      </c>
      <c r="Y30" s="1">
        <v>1.29229116E8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3.85068605932E11</v>
      </c>
      <c r="AF30" s="1">
        <v>3.5581734004E10</v>
      </c>
      <c r="AG30" s="1">
        <v>2.4662682653E10</v>
      </c>
      <c r="AH30" s="1">
        <v>4.8229747171E10</v>
      </c>
      <c r="AI30" s="1">
        <v>-2.3567064518E10</v>
      </c>
      <c r="AJ30" s="1">
        <v>0.0</v>
      </c>
      <c r="AK30" s="1">
        <v>0.0</v>
      </c>
      <c r="AL30" s="1">
        <v>0.0</v>
      </c>
      <c r="AM30" s="1">
        <v>1.0919051351E10</v>
      </c>
      <c r="AN30" s="1">
        <v>1.4937119277E10</v>
      </c>
      <c r="AO30" s="1">
        <v>-4.018067926E9</v>
      </c>
      <c r="AP30" s="1">
        <v>0.0</v>
      </c>
      <c r="AQ30" s="1">
        <v>0.0</v>
      </c>
      <c r="AR30" s="1">
        <v>0.0</v>
      </c>
      <c r="AS30" s="1">
        <v>0.0</v>
      </c>
      <c r="AT30" s="1">
        <v>3.3E11</v>
      </c>
      <c r="AU30" s="1">
        <v>0.0</v>
      </c>
      <c r="AV30" s="1">
        <v>0.0</v>
      </c>
      <c r="AW30" s="1">
        <v>0.0</v>
      </c>
      <c r="AX30" s="1">
        <v>-1.503E9</v>
      </c>
      <c r="AY30" s="1">
        <v>1.1486871928E10</v>
      </c>
      <c r="AZ30" s="1">
        <v>3.421275547E9</v>
      </c>
      <c r="BA30" s="1">
        <v>6.814622925E9</v>
      </c>
      <c r="BB30" s="1">
        <v>0.0</v>
      </c>
      <c r="BC30" s="1">
        <v>1.250973456E9</v>
      </c>
      <c r="BD30" s="1">
        <v>1.25989650771E12</v>
      </c>
      <c r="BE30" s="1">
        <v>8.23379436635E11</v>
      </c>
      <c r="BF30" s="1">
        <v>8.20705132661E11</v>
      </c>
      <c r="BG30" s="1">
        <v>0.0</v>
      </c>
      <c r="BH30" s="1">
        <v>9.5089231117E10</v>
      </c>
      <c r="BI30" s="1">
        <v>0.0</v>
      </c>
      <c r="BJ30" s="1">
        <v>1.0148053124E10</v>
      </c>
      <c r="BK30" s="1">
        <v>9.252376425E9</v>
      </c>
      <c r="BL30" s="1">
        <v>2.750963458E9</v>
      </c>
      <c r="BM30" s="1">
        <v>1.28734580784E11</v>
      </c>
      <c r="BN30" s="1">
        <v>0.0</v>
      </c>
      <c r="BO30" s="1">
        <v>0.0</v>
      </c>
      <c r="BP30" s="1">
        <v>0.0</v>
      </c>
      <c r="BQ30" s="1">
        <v>0.0</v>
      </c>
      <c r="BR30" s="1">
        <v>2.674303974E9</v>
      </c>
      <c r="BS30" s="1">
        <v>2.0E7</v>
      </c>
      <c r="BT30" s="1">
        <v>0.0</v>
      </c>
      <c r="BU30" s="1">
        <v>2.654303974E9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4.36517071075E11</v>
      </c>
      <c r="CD30" s="1">
        <v>4.36517071075E11</v>
      </c>
      <c r="CE30" s="1">
        <v>4.03614E11</v>
      </c>
      <c r="CF30" s="1">
        <v>2.08005155E8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1.2206998384E10</v>
      </c>
      <c r="CM30" s="1">
        <v>2.0488067536E10</v>
      </c>
      <c r="CN30" s="1">
        <v>0.0</v>
      </c>
      <c r="CO30" s="1">
        <v>0.0</v>
      </c>
      <c r="CP30" s="1">
        <v>0.0</v>
      </c>
      <c r="CQ30" s="1">
        <v>1.25989650771E12</v>
      </c>
      <c r="CR30" s="73">
        <v>42468.65138888889</v>
      </c>
      <c r="CS30" s="73">
        <v>42005.0</v>
      </c>
      <c r="CT30" s="73">
        <v>42369.0</v>
      </c>
      <c r="CU30" s="1">
        <v>12.0</v>
      </c>
      <c r="CV30" s="1" t="s">
        <v>297</v>
      </c>
      <c r="CX30" s="1">
        <v>0.0</v>
      </c>
      <c r="DA30" s="1" t="b">
        <v>0</v>
      </c>
      <c r="DB30" s="1" t="b">
        <v>1</v>
      </c>
    </row>
    <row r="31" ht="12.75" customHeight="1">
      <c r="A31" s="1" t="s">
        <v>42</v>
      </c>
      <c r="B31" s="1">
        <v>2014.0</v>
      </c>
      <c r="C31" s="1">
        <v>5.0</v>
      </c>
      <c r="D31" s="1">
        <v>6.68241575326E11</v>
      </c>
      <c r="E31" s="1">
        <v>1.07179536638E11</v>
      </c>
      <c r="F31" s="1">
        <v>1.07179536638E11</v>
      </c>
      <c r="G31" s="1">
        <v>0.0</v>
      </c>
      <c r="H31" s="1">
        <v>2.66227399763E11</v>
      </c>
      <c r="I31" s="1">
        <v>6.0947514E10</v>
      </c>
      <c r="J31" s="1">
        <v>-1.0720114237E10</v>
      </c>
      <c r="K31" s="1">
        <v>1.42144324066E11</v>
      </c>
      <c r="L31" s="1">
        <v>1.06794223286E11</v>
      </c>
      <c r="M31" s="1">
        <v>0.0</v>
      </c>
      <c r="N31" s="1">
        <v>0.0</v>
      </c>
      <c r="O31" s="1">
        <v>0.0</v>
      </c>
      <c r="P31" s="1">
        <v>4.3693147559E10</v>
      </c>
      <c r="Q31" s="1">
        <v>-8.343046779E9</v>
      </c>
      <c r="R31" s="1">
        <v>3.01651408E8</v>
      </c>
      <c r="S31" s="1">
        <v>3.01651408E8</v>
      </c>
      <c r="T31" s="1">
        <v>0.0</v>
      </c>
      <c r="U31" s="1">
        <v>2.6797911149E10</v>
      </c>
      <c r="V31" s="1">
        <v>2.6690394179E10</v>
      </c>
      <c r="W31" s="1">
        <v>0.0</v>
      </c>
      <c r="X31" s="1">
        <v>1.3823649E7</v>
      </c>
      <c r="Y31" s="1">
        <v>9.3693321E7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3.90554557089E11</v>
      </c>
      <c r="AF31" s="1">
        <v>3.8189362268E10</v>
      </c>
      <c r="AG31" s="1">
        <v>2.6948477425E10</v>
      </c>
      <c r="AH31" s="1">
        <v>4.7815157422E10</v>
      </c>
      <c r="AI31" s="1">
        <v>-2.0866679997E10</v>
      </c>
      <c r="AJ31" s="1">
        <v>0.0</v>
      </c>
      <c r="AK31" s="1">
        <v>0.0</v>
      </c>
      <c r="AL31" s="1">
        <v>0.0</v>
      </c>
      <c r="AM31" s="1">
        <v>1.0900564843E10</v>
      </c>
      <c r="AN31" s="1">
        <v>1.4086319277E10</v>
      </c>
      <c r="AO31" s="1">
        <v>-3.185754434E9</v>
      </c>
      <c r="AP31" s="1">
        <v>3.4032E8</v>
      </c>
      <c r="AQ31" s="1">
        <v>0.0</v>
      </c>
      <c r="AR31" s="1">
        <v>0.0</v>
      </c>
      <c r="AS31" s="1">
        <v>0.0</v>
      </c>
      <c r="AT31" s="1">
        <v>3.375E11</v>
      </c>
      <c r="AU31" s="1">
        <v>0.0</v>
      </c>
      <c r="AV31" s="1">
        <v>0.0</v>
      </c>
      <c r="AW31" s="1">
        <v>0.0</v>
      </c>
      <c r="AX31" s="1">
        <v>-1.503E9</v>
      </c>
      <c r="AY31" s="1">
        <v>8.865194821E9</v>
      </c>
      <c r="AZ31" s="1">
        <v>5.519028208E9</v>
      </c>
      <c r="BA31" s="1">
        <v>2.158202157E9</v>
      </c>
      <c r="BB31" s="1">
        <v>0.0</v>
      </c>
      <c r="BC31" s="1">
        <v>1.187964456E9</v>
      </c>
      <c r="BD31" s="1">
        <v>1.058796132415E12</v>
      </c>
      <c r="BE31" s="1">
        <v>6.84662475078E11</v>
      </c>
      <c r="BF31" s="1">
        <v>6.8294023404E11</v>
      </c>
      <c r="BG31" s="1">
        <v>0.0</v>
      </c>
      <c r="BH31" s="1">
        <v>9.1184252777E10</v>
      </c>
      <c r="BI31" s="1">
        <v>0.0</v>
      </c>
      <c r="BJ31" s="1">
        <v>7.142887832E9</v>
      </c>
      <c r="BK31" s="1">
        <v>5.873843232E9</v>
      </c>
      <c r="BL31" s="1">
        <v>5.1E8</v>
      </c>
      <c r="BM31" s="1">
        <v>9.7939386474E10</v>
      </c>
      <c r="BN31" s="1">
        <v>0.0</v>
      </c>
      <c r="BO31" s="1">
        <v>0.0</v>
      </c>
      <c r="BP31" s="1">
        <v>0.0</v>
      </c>
      <c r="BQ31" s="1">
        <v>0.0</v>
      </c>
      <c r="BR31" s="1">
        <v>1.722241038E9</v>
      </c>
      <c r="BS31" s="1">
        <v>2.0E7</v>
      </c>
      <c r="BT31" s="1">
        <v>0.0</v>
      </c>
      <c r="BU31" s="1">
        <v>1.702241038E9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3.74133657337E11</v>
      </c>
      <c r="CD31" s="1">
        <v>3.74133657337E11</v>
      </c>
      <c r="CE31" s="1">
        <v>3.36345E11</v>
      </c>
      <c r="CF31" s="1">
        <v>2.2675544E8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1.1441305183E10</v>
      </c>
      <c r="CM31" s="1">
        <v>2.6120596714E10</v>
      </c>
      <c r="CN31" s="1">
        <v>0.0</v>
      </c>
      <c r="CO31" s="1">
        <v>0.0</v>
      </c>
      <c r="CP31" s="1">
        <v>0.0</v>
      </c>
      <c r="CQ31" s="1">
        <v>1.058796132415E12</v>
      </c>
      <c r="CR31" s="73">
        <v>42468.67152777778</v>
      </c>
      <c r="CS31" s="73">
        <v>41640.0</v>
      </c>
      <c r="CT31" s="73">
        <v>42004.0</v>
      </c>
      <c r="CU31" s="1">
        <v>12.0</v>
      </c>
      <c r="CV31" s="1" t="s">
        <v>298</v>
      </c>
      <c r="CW31" s="1" t="s">
        <v>572</v>
      </c>
      <c r="CX31" s="1">
        <v>0.0</v>
      </c>
      <c r="CZ31" s="1">
        <v>1.0</v>
      </c>
      <c r="DA31" s="1" t="b">
        <v>0</v>
      </c>
      <c r="DB31" s="1" t="b">
        <v>1</v>
      </c>
    </row>
    <row r="32" ht="12.75" customHeight="1">
      <c r="A32" s="1" t="s">
        <v>42</v>
      </c>
      <c r="B32" s="1">
        <v>2013.0</v>
      </c>
      <c r="C32" s="1">
        <v>5.0</v>
      </c>
      <c r="D32" s="1">
        <v>7.56524411671E11</v>
      </c>
      <c r="E32" s="1">
        <v>8.148301489E10</v>
      </c>
      <c r="F32" s="1">
        <v>2.648301489E10</v>
      </c>
      <c r="G32" s="1">
        <v>5.5E10</v>
      </c>
      <c r="H32" s="1">
        <v>3.92837E11</v>
      </c>
      <c r="I32" s="1">
        <v>3.9329238E11</v>
      </c>
      <c r="J32" s="1">
        <v>-4.5538E8</v>
      </c>
      <c r="K32" s="1">
        <v>1.2005777789E11</v>
      </c>
      <c r="L32" s="1">
        <v>8.9558925228E10</v>
      </c>
      <c r="M32" s="1">
        <v>0.0</v>
      </c>
      <c r="N32" s="1">
        <v>0.0</v>
      </c>
      <c r="O32" s="1">
        <v>0.0</v>
      </c>
      <c r="P32" s="1">
        <v>3.5585571047E10</v>
      </c>
      <c r="Q32" s="1">
        <v>-5.086718385E9</v>
      </c>
      <c r="R32" s="1">
        <v>3.27717E8</v>
      </c>
      <c r="S32" s="1">
        <v>3.27717E8</v>
      </c>
      <c r="T32" s="1">
        <v>0.0</v>
      </c>
      <c r="U32" s="1">
        <v>8.575653642E9</v>
      </c>
      <c r="V32" s="1">
        <v>6.59460286E8</v>
      </c>
      <c r="W32" s="1">
        <v>0.0</v>
      </c>
      <c r="X32" s="1">
        <v>0.0</v>
      </c>
      <c r="Y32" s="1">
        <v>0.0</v>
      </c>
      <c r="Z32" s="1">
        <v>0.0</v>
      </c>
      <c r="AA32" s="1">
        <v>7.916193356E9</v>
      </c>
      <c r="AB32" s="1">
        <v>0.0</v>
      </c>
      <c r="AC32" s="1">
        <v>0.0</v>
      </c>
      <c r="AD32" s="1">
        <v>0.0</v>
      </c>
      <c r="AE32" s="1">
        <v>1.52026301869E11</v>
      </c>
      <c r="AF32" s="1">
        <v>3.918730098E10</v>
      </c>
      <c r="AG32" s="1">
        <v>2.7245422645E10</v>
      </c>
      <c r="AH32" s="1">
        <v>4.6092790133E10</v>
      </c>
      <c r="AI32" s="1">
        <v>-1.8847367488E10</v>
      </c>
      <c r="AJ32" s="1">
        <v>0.0</v>
      </c>
      <c r="AK32" s="1">
        <v>0.0</v>
      </c>
      <c r="AL32" s="1">
        <v>0.0</v>
      </c>
      <c r="AM32" s="1">
        <v>1.0217878335E10</v>
      </c>
      <c r="AN32" s="1">
        <v>1.2713119277E10</v>
      </c>
      <c r="AO32" s="1">
        <v>-2.495240942E9</v>
      </c>
      <c r="AP32" s="1">
        <v>1.724E9</v>
      </c>
      <c r="AQ32" s="1">
        <v>0.0</v>
      </c>
      <c r="AR32" s="1">
        <v>0.0</v>
      </c>
      <c r="AS32" s="1">
        <v>0.0</v>
      </c>
      <c r="AT32" s="1">
        <v>9.8282083516E10</v>
      </c>
      <c r="AU32" s="1">
        <v>0.0</v>
      </c>
      <c r="AV32" s="1">
        <v>0.0</v>
      </c>
      <c r="AW32" s="1">
        <v>1.04721282007E11</v>
      </c>
      <c r="AX32" s="1">
        <v>-6.439198491E9</v>
      </c>
      <c r="AY32" s="1">
        <v>8.556917373E9</v>
      </c>
      <c r="AZ32" s="1">
        <v>6.061588523E9</v>
      </c>
      <c r="BA32" s="1">
        <v>1.554514534E9</v>
      </c>
      <c r="BB32" s="1">
        <v>0.0</v>
      </c>
      <c r="BC32" s="1">
        <v>9.40814316E8</v>
      </c>
      <c r="BD32" s="1">
        <v>9.0855071354E11</v>
      </c>
      <c r="BE32" s="1">
        <v>5.36689652349E11</v>
      </c>
      <c r="BF32" s="1">
        <v>5.32680423815E11</v>
      </c>
      <c r="BG32" s="1">
        <v>0.0</v>
      </c>
      <c r="BH32" s="1">
        <v>6.9851284091E10</v>
      </c>
      <c r="BI32" s="1">
        <v>0.0</v>
      </c>
      <c r="BJ32" s="1">
        <v>1.3694210095E10</v>
      </c>
      <c r="BK32" s="1">
        <v>1.007512694E9</v>
      </c>
      <c r="BL32" s="1">
        <v>4.55E8</v>
      </c>
      <c r="BM32" s="1">
        <v>2.0364039354E10</v>
      </c>
      <c r="BN32" s="1">
        <v>0.0</v>
      </c>
      <c r="BO32" s="1">
        <v>0.0</v>
      </c>
      <c r="BP32" s="1">
        <v>0.0</v>
      </c>
      <c r="BQ32" s="1">
        <v>0.0</v>
      </c>
      <c r="BR32" s="1">
        <v>4.009228534E9</v>
      </c>
      <c r="BS32" s="1">
        <v>2.0E7</v>
      </c>
      <c r="BT32" s="1">
        <v>0.0</v>
      </c>
      <c r="BU32" s="1">
        <v>1.886443823E9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3.71861061191E11</v>
      </c>
      <c r="CD32" s="1">
        <v>3.71861061191E11</v>
      </c>
      <c r="CE32" s="1">
        <v>3.36345E11</v>
      </c>
      <c r="CF32" s="1">
        <v>2.2675544E8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1.0212068376E10</v>
      </c>
      <c r="CM32" s="1">
        <v>2.5077237375E10</v>
      </c>
      <c r="CN32" s="1">
        <v>0.0</v>
      </c>
      <c r="CO32" s="1">
        <v>0.0</v>
      </c>
      <c r="CP32" s="1">
        <v>0.0</v>
      </c>
      <c r="CQ32" s="1">
        <v>9.0855071354E11</v>
      </c>
      <c r="CR32" s="73">
        <v>42348.44236111111</v>
      </c>
      <c r="CS32" s="73">
        <v>41275.0</v>
      </c>
      <c r="CT32" s="73">
        <v>41639.0</v>
      </c>
      <c r="CU32" s="1">
        <v>12.0</v>
      </c>
      <c r="CV32" s="1" t="s">
        <v>573</v>
      </c>
      <c r="CX32" s="1">
        <v>0.0</v>
      </c>
      <c r="CZ32" s="1">
        <v>1.0</v>
      </c>
      <c r="DA32" s="1" t="b">
        <v>0</v>
      </c>
      <c r="DB32" s="1" t="b">
        <v>1</v>
      </c>
    </row>
    <row r="33" ht="12.75" customHeight="1">
      <c r="A33" s="1" t="s">
        <v>42</v>
      </c>
      <c r="B33" s="1">
        <v>2012.0</v>
      </c>
      <c r="C33" s="1">
        <v>5.0</v>
      </c>
      <c r="D33" s="1">
        <v>6.32340852993E11</v>
      </c>
      <c r="E33" s="1">
        <v>1.6267310469E10</v>
      </c>
      <c r="F33" s="1">
        <v>1.6267310469E10</v>
      </c>
      <c r="G33" s="1">
        <v>0.0</v>
      </c>
      <c r="H33" s="1">
        <v>3.8548870082E11</v>
      </c>
      <c r="I33" s="1">
        <v>3.8548870082E11</v>
      </c>
      <c r="J33" s="1">
        <v>0.0</v>
      </c>
      <c r="K33" s="1">
        <v>2.24085867449E11</v>
      </c>
      <c r="L33" s="1">
        <v>0.0</v>
      </c>
      <c r="M33" s="1">
        <v>0.0</v>
      </c>
      <c r="N33" s="1">
        <v>0.0</v>
      </c>
      <c r="O33" s="1">
        <v>0.0</v>
      </c>
      <c r="P33" s="1">
        <v>2.24085867449E11</v>
      </c>
      <c r="Q33" s="1">
        <v>0.0</v>
      </c>
      <c r="R33" s="1">
        <v>1.626808E8</v>
      </c>
      <c r="S33" s="1">
        <v>1.626808E8</v>
      </c>
      <c r="T33" s="1">
        <v>0.0</v>
      </c>
      <c r="U33" s="1">
        <v>6.336293455E9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6.336293455E9</v>
      </c>
      <c r="AB33" s="1">
        <v>0.0</v>
      </c>
      <c r="AC33" s="1">
        <v>0.0</v>
      </c>
      <c r="AD33" s="1">
        <v>0.0</v>
      </c>
      <c r="AE33" s="1">
        <v>1.31452142917E11</v>
      </c>
      <c r="AF33" s="1">
        <v>3.1672879573E10</v>
      </c>
      <c r="AG33" s="1">
        <v>2.016732775E10</v>
      </c>
      <c r="AH33" s="1">
        <v>2.016732775E10</v>
      </c>
      <c r="AI33" s="1">
        <v>0.0</v>
      </c>
      <c r="AJ33" s="1">
        <v>0.0</v>
      </c>
      <c r="AK33" s="1">
        <v>0.0</v>
      </c>
      <c r="AL33" s="1">
        <v>0.0</v>
      </c>
      <c r="AM33" s="1">
        <v>1.0633751823E10</v>
      </c>
      <c r="AN33" s="1">
        <v>1.0633751823E10</v>
      </c>
      <c r="AO33" s="1">
        <v>0.0</v>
      </c>
      <c r="AP33" s="1">
        <v>8.718E8</v>
      </c>
      <c r="AQ33" s="1">
        <v>0.0</v>
      </c>
      <c r="AR33" s="1">
        <v>0.0</v>
      </c>
      <c r="AS33" s="1">
        <v>0.0</v>
      </c>
      <c r="AT33" s="1">
        <v>9.0807063168E10</v>
      </c>
      <c r="AU33" s="1">
        <v>0.0</v>
      </c>
      <c r="AV33" s="1">
        <v>0.0</v>
      </c>
      <c r="AW33" s="1">
        <v>9.0807063168E10</v>
      </c>
      <c r="AX33" s="1">
        <v>0.0</v>
      </c>
      <c r="AY33" s="1">
        <v>8.972200176E9</v>
      </c>
      <c r="AZ33" s="1">
        <v>0.0</v>
      </c>
      <c r="BA33" s="1">
        <v>0.0</v>
      </c>
      <c r="BB33" s="1">
        <v>0.0</v>
      </c>
      <c r="BC33" s="1">
        <v>8.972200176E9</v>
      </c>
      <c r="BD33" s="1">
        <v>7.6379299591E11</v>
      </c>
      <c r="BE33" s="1">
        <v>4.07997016463E11</v>
      </c>
      <c r="BF33" s="1">
        <v>1.24703298011E11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1.24703298011E11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2.647111536E9</v>
      </c>
      <c r="BS33" s="1">
        <v>0.0</v>
      </c>
      <c r="BT33" s="1">
        <v>0.0</v>
      </c>
      <c r="BU33" s="1">
        <v>0.0</v>
      </c>
      <c r="BV33" s="1">
        <v>2.80646606916E11</v>
      </c>
      <c r="BW33" s="1">
        <v>1.19384940052E11</v>
      </c>
      <c r="BX33" s="1">
        <v>0.0</v>
      </c>
      <c r="BY33" s="1">
        <v>1.339184315E11</v>
      </c>
      <c r="BZ33" s="1">
        <v>2.7343235364E10</v>
      </c>
      <c r="CA33" s="1">
        <v>0.0</v>
      </c>
      <c r="CB33" s="1">
        <v>0.0</v>
      </c>
      <c r="CC33" s="1">
        <v>3.55795979447E11</v>
      </c>
      <c r="CD33" s="1">
        <v>3.55795979447E11</v>
      </c>
      <c r="CE33" s="1">
        <v>3.36345E11</v>
      </c>
      <c r="CF33" s="1">
        <v>2.2675544E8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8.894065807E9</v>
      </c>
      <c r="CM33" s="1">
        <v>1.03301582E10</v>
      </c>
      <c r="CN33" s="1">
        <v>0.0</v>
      </c>
      <c r="CO33" s="1">
        <v>0.0</v>
      </c>
      <c r="CP33" s="1">
        <v>0.0</v>
      </c>
      <c r="CQ33" s="1">
        <v>7.6379299591E11</v>
      </c>
      <c r="CR33" s="73">
        <v>41387.57708333333</v>
      </c>
      <c r="CS33" s="73">
        <v>40909.0</v>
      </c>
      <c r="CT33" s="73">
        <v>41274.0</v>
      </c>
      <c r="CU33" s="1">
        <v>12.0</v>
      </c>
      <c r="CV33" s="1" t="s">
        <v>574</v>
      </c>
      <c r="CX33" s="1">
        <v>0.0</v>
      </c>
      <c r="CZ33" s="1">
        <v>1.0</v>
      </c>
      <c r="DA33" s="1" t="b">
        <v>0</v>
      </c>
      <c r="DB33" s="1" t="b">
        <v>1</v>
      </c>
    </row>
    <row r="34" ht="12.75" customHeight="1">
      <c r="A34" s="1" t="s">
        <v>42</v>
      </c>
      <c r="B34" s="1">
        <v>2011.0</v>
      </c>
      <c r="C34" s="1">
        <v>5.0</v>
      </c>
      <c r="D34" s="1">
        <v>6.01556541724E11</v>
      </c>
      <c r="E34" s="1">
        <v>3.7212650173E10</v>
      </c>
      <c r="F34" s="1">
        <v>1.0795120173E10</v>
      </c>
      <c r="G34" s="1">
        <v>2.641753E10</v>
      </c>
      <c r="H34" s="1">
        <v>3.43947125E11</v>
      </c>
      <c r="I34" s="1">
        <v>3.43947125E11</v>
      </c>
      <c r="J34" s="1">
        <v>0.0</v>
      </c>
      <c r="K34" s="1">
        <v>2.13703445947E11</v>
      </c>
      <c r="L34" s="1">
        <v>1.82175129375E11</v>
      </c>
      <c r="M34" s="1">
        <v>0.0</v>
      </c>
      <c r="N34" s="1">
        <v>0.0</v>
      </c>
      <c r="O34" s="1">
        <v>0.0</v>
      </c>
      <c r="P34" s="1">
        <v>3.5569029823E10</v>
      </c>
      <c r="Q34" s="1">
        <v>-4.040713251E9</v>
      </c>
      <c r="R34" s="1">
        <v>4.6424788E8</v>
      </c>
      <c r="S34" s="1">
        <v>4.6424788E8</v>
      </c>
      <c r="T34" s="1">
        <v>0.0</v>
      </c>
      <c r="U34" s="1">
        <v>6.229072724E9</v>
      </c>
      <c r="V34" s="1">
        <v>8.63265416E8</v>
      </c>
      <c r="W34" s="1">
        <v>0.0</v>
      </c>
      <c r="X34" s="1">
        <v>0.0</v>
      </c>
      <c r="Y34" s="1">
        <v>0.0</v>
      </c>
      <c r="Z34" s="1">
        <v>8.99966316E8</v>
      </c>
      <c r="AA34" s="1">
        <v>4.465840992E9</v>
      </c>
      <c r="AB34" s="1">
        <v>0.0</v>
      </c>
      <c r="AC34" s="1">
        <v>0.0</v>
      </c>
      <c r="AD34" s="1">
        <v>0.0</v>
      </c>
      <c r="AE34" s="1">
        <v>1.27908602964E11</v>
      </c>
      <c r="AF34" s="1">
        <v>3.2408288454E10</v>
      </c>
      <c r="AG34" s="1">
        <v>2.0982463143E10</v>
      </c>
      <c r="AH34" s="1">
        <v>4.0190791234E10</v>
      </c>
      <c r="AI34" s="1">
        <v>-1.9208328091E10</v>
      </c>
      <c r="AJ34" s="1">
        <v>0.0</v>
      </c>
      <c r="AK34" s="1">
        <v>0.0</v>
      </c>
      <c r="AL34" s="1">
        <v>0.0</v>
      </c>
      <c r="AM34" s="1">
        <v>1.1049625311E10</v>
      </c>
      <c r="AN34" s="1">
        <v>1.2713119277E10</v>
      </c>
      <c r="AO34" s="1">
        <v>-1.663493966E9</v>
      </c>
      <c r="AP34" s="1">
        <v>3.762E8</v>
      </c>
      <c r="AQ34" s="1">
        <v>0.0</v>
      </c>
      <c r="AR34" s="1">
        <v>0.0</v>
      </c>
      <c r="AS34" s="1">
        <v>0.0</v>
      </c>
      <c r="AT34" s="1">
        <v>8.5873248758E10</v>
      </c>
      <c r="AU34" s="1">
        <v>0.0</v>
      </c>
      <c r="AV34" s="1">
        <v>0.0</v>
      </c>
      <c r="AW34" s="1">
        <v>1.03649085797E11</v>
      </c>
      <c r="AX34" s="1">
        <v>-1.7775837039E10</v>
      </c>
      <c r="AY34" s="1">
        <v>9.627065752E9</v>
      </c>
      <c r="AZ34" s="1">
        <v>5.89767996E8</v>
      </c>
      <c r="BA34" s="1">
        <v>2.977297756E9</v>
      </c>
      <c r="BB34" s="1">
        <v>6.06E9</v>
      </c>
      <c r="BC34" s="1">
        <v>0.0</v>
      </c>
      <c r="BD34" s="1">
        <v>7.29465144688E11</v>
      </c>
      <c r="BE34" s="1">
        <v>4.04016807486E11</v>
      </c>
      <c r="BF34" s="1">
        <v>1.09737684394E11</v>
      </c>
      <c r="BG34" s="1">
        <v>0.0</v>
      </c>
      <c r="BH34" s="1">
        <v>8.659644713E10</v>
      </c>
      <c r="BI34" s="1">
        <v>0.0</v>
      </c>
      <c r="BJ34" s="1">
        <v>4.407494018E9</v>
      </c>
      <c r="BK34" s="1">
        <v>5.81378218E9</v>
      </c>
      <c r="BL34" s="1">
        <v>0.0</v>
      </c>
      <c r="BM34" s="1">
        <v>1.2919961066E10</v>
      </c>
      <c r="BN34" s="1">
        <v>0.0</v>
      </c>
      <c r="BO34" s="1">
        <v>0.0</v>
      </c>
      <c r="BP34" s="1">
        <v>0.0</v>
      </c>
      <c r="BQ34" s="1">
        <v>0.0</v>
      </c>
      <c r="BR34" s="1">
        <v>2.301192182E9</v>
      </c>
      <c r="BS34" s="1">
        <v>1.9695728E8</v>
      </c>
      <c r="BT34" s="1">
        <v>9.3268527E7</v>
      </c>
      <c r="BU34" s="1">
        <v>2.010966375E9</v>
      </c>
      <c r="BV34" s="1">
        <v>2.9197793091E11</v>
      </c>
      <c r="BW34" s="1">
        <v>1.39285359483E11</v>
      </c>
      <c r="BX34" s="1">
        <v>0.0</v>
      </c>
      <c r="BY34" s="1">
        <v>1.33015094977E11</v>
      </c>
      <c r="BZ34" s="1">
        <v>1.967747645E10</v>
      </c>
      <c r="CA34" s="1">
        <v>0.0</v>
      </c>
      <c r="CB34" s="1">
        <v>0.0</v>
      </c>
      <c r="CC34" s="1">
        <v>3.25448337202E11</v>
      </c>
      <c r="CD34" s="1">
        <v>3.25448337202E11</v>
      </c>
      <c r="CE34" s="1">
        <v>3.36345E11</v>
      </c>
      <c r="CF34" s="1">
        <v>2.2675544E8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6.240538447E9</v>
      </c>
      <c r="CM34" s="1">
        <v>-1.7363956685E10</v>
      </c>
      <c r="CN34" s="1">
        <v>0.0</v>
      </c>
      <c r="CO34" s="1">
        <v>0.0</v>
      </c>
      <c r="CP34" s="1">
        <v>0.0</v>
      </c>
      <c r="CQ34" s="1">
        <v>7.29465144688E11</v>
      </c>
      <c r="CR34" s="73">
        <v>42697.73611111111</v>
      </c>
      <c r="CS34" s="73">
        <v>40544.0</v>
      </c>
      <c r="CT34" s="73">
        <v>40908.0</v>
      </c>
      <c r="CU34" s="1">
        <v>12.0</v>
      </c>
      <c r="CV34" s="1" t="s">
        <v>301</v>
      </c>
      <c r="CX34" s="1">
        <v>0.0</v>
      </c>
      <c r="DA34" s="1" t="b">
        <v>0</v>
      </c>
      <c r="DB34" s="1" t="b">
        <v>1</v>
      </c>
    </row>
    <row r="35" ht="12.75" customHeight="1">
      <c r="A35" s="1" t="s">
        <v>42</v>
      </c>
      <c r="B35" s="1">
        <v>2010.0</v>
      </c>
      <c r="C35" s="1">
        <v>5.0</v>
      </c>
      <c r="D35" s="1">
        <v>5.17450251539E11</v>
      </c>
      <c r="E35" s="1">
        <v>1.3568409879E10</v>
      </c>
      <c r="F35" s="1">
        <v>1.3568409879E10</v>
      </c>
      <c r="G35" s="1">
        <v>0.0</v>
      </c>
      <c r="H35" s="1">
        <v>3.45037567059E11</v>
      </c>
      <c r="I35" s="1">
        <v>3.45037567059E11</v>
      </c>
      <c r="J35" s="1">
        <v>0.0</v>
      </c>
      <c r="K35" s="1">
        <v>1.47911896373E11</v>
      </c>
      <c r="L35" s="1">
        <v>9.9234198638E10</v>
      </c>
      <c r="M35" s="1">
        <v>0.0</v>
      </c>
      <c r="N35" s="1">
        <v>0.0</v>
      </c>
      <c r="O35" s="1">
        <v>0.0</v>
      </c>
      <c r="P35" s="1">
        <v>4.8677697735E10</v>
      </c>
      <c r="Q35" s="1">
        <v>0.0</v>
      </c>
      <c r="R35" s="1">
        <v>0.0</v>
      </c>
      <c r="S35" s="1">
        <v>0.0</v>
      </c>
      <c r="T35" s="1">
        <v>0.0</v>
      </c>
      <c r="U35" s="1">
        <v>1.0932378228E10</v>
      </c>
      <c r="V35" s="1">
        <v>2.879979415E9</v>
      </c>
      <c r="W35" s="1">
        <v>0.0</v>
      </c>
      <c r="X35" s="1">
        <v>0.0</v>
      </c>
      <c r="Y35" s="1">
        <v>0.0</v>
      </c>
      <c r="Z35" s="1">
        <v>1.545620316E9</v>
      </c>
      <c r="AA35" s="1">
        <v>6.506778497E9</v>
      </c>
      <c r="AB35" s="1">
        <v>0.0</v>
      </c>
      <c r="AC35" s="1">
        <v>0.0</v>
      </c>
      <c r="AD35" s="1">
        <v>0.0</v>
      </c>
      <c r="AE35" s="1">
        <v>7.8934212778E10</v>
      </c>
      <c r="AF35" s="1">
        <v>2.2232497981E10</v>
      </c>
      <c r="AG35" s="1">
        <v>1.6207584555E10</v>
      </c>
      <c r="AH35" s="1">
        <v>3.3092214068E10</v>
      </c>
      <c r="AI35" s="1">
        <v>-1.6884629513E10</v>
      </c>
      <c r="AJ35" s="1">
        <v>0.0</v>
      </c>
      <c r="AK35" s="1">
        <v>0.0</v>
      </c>
      <c r="AL35" s="1">
        <v>0.0</v>
      </c>
      <c r="AM35" s="1">
        <v>6.024913426E9</v>
      </c>
      <c r="AN35" s="1">
        <v>7.272533904E9</v>
      </c>
      <c r="AO35" s="1">
        <v>-1.247620478E9</v>
      </c>
      <c r="AP35" s="1">
        <v>0.0</v>
      </c>
      <c r="AQ35" s="1">
        <v>0.0</v>
      </c>
      <c r="AR35" s="1">
        <v>0.0</v>
      </c>
      <c r="AS35" s="1">
        <v>0.0</v>
      </c>
      <c r="AT35" s="1">
        <v>5.0612714797E10</v>
      </c>
      <c r="AU35" s="1">
        <v>0.0</v>
      </c>
      <c r="AV35" s="1">
        <v>5.0612714797E10</v>
      </c>
      <c r="AW35" s="1">
        <v>0.0</v>
      </c>
      <c r="AX35" s="1">
        <v>0.0</v>
      </c>
      <c r="AY35" s="1">
        <v>6.089E9</v>
      </c>
      <c r="AZ35" s="1">
        <v>0.0</v>
      </c>
      <c r="BA35" s="1">
        <v>0.0</v>
      </c>
      <c r="BB35" s="1">
        <v>6.089E9</v>
      </c>
      <c r="BC35" s="1">
        <v>0.0</v>
      </c>
      <c r="BD35" s="1">
        <v>5.96384464317E11</v>
      </c>
      <c r="BE35" s="1">
        <v>2.50895657418E11</v>
      </c>
      <c r="BF35" s="1">
        <v>5.5145573788E10</v>
      </c>
      <c r="BG35" s="1">
        <v>0.0</v>
      </c>
      <c r="BH35" s="1">
        <v>5.114629031E10</v>
      </c>
      <c r="BI35" s="1">
        <v>0.0</v>
      </c>
      <c r="BJ35" s="1">
        <v>-1.354644772E9</v>
      </c>
      <c r="BK35" s="1">
        <v>9.19946795E8</v>
      </c>
      <c r="BL35" s="1">
        <v>0.0</v>
      </c>
      <c r="BM35" s="1">
        <v>4.433981455E9</v>
      </c>
      <c r="BN35" s="1">
        <v>0.0</v>
      </c>
      <c r="BO35" s="1">
        <v>0.0</v>
      </c>
      <c r="BP35" s="1">
        <v>0.0</v>
      </c>
      <c r="BQ35" s="1">
        <v>0.0</v>
      </c>
      <c r="BR35" s="1">
        <v>1.1695728E8</v>
      </c>
      <c r="BS35" s="1">
        <v>1.1695728E8</v>
      </c>
      <c r="BT35" s="1">
        <v>0.0</v>
      </c>
      <c r="BU35" s="1">
        <v>0.0</v>
      </c>
      <c r="BV35" s="1">
        <v>1.9563312635E11</v>
      </c>
      <c r="BW35" s="1">
        <v>1.66811062464E11</v>
      </c>
      <c r="BX35" s="1">
        <v>0.0</v>
      </c>
      <c r="BY35" s="1">
        <v>1.81E10</v>
      </c>
      <c r="BZ35" s="1">
        <v>1.0722063886E10</v>
      </c>
      <c r="CA35" s="1">
        <v>0.0</v>
      </c>
      <c r="CB35" s="1">
        <v>0.0</v>
      </c>
      <c r="CC35" s="1">
        <v>3.45488806899E11</v>
      </c>
      <c r="CD35" s="1">
        <v>3.46037478462E11</v>
      </c>
      <c r="CE35" s="1">
        <v>3.36345E11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4.422974383E9</v>
      </c>
      <c r="CL35" s="1">
        <v>0.0</v>
      </c>
      <c r="CM35" s="1">
        <v>5.042748639E9</v>
      </c>
      <c r="CN35" s="1">
        <v>-5.48671563E8</v>
      </c>
      <c r="CO35" s="1">
        <v>-5.48671563E8</v>
      </c>
      <c r="CP35" s="1">
        <v>0.0</v>
      </c>
      <c r="CQ35" s="1">
        <v>5.96384464317E11</v>
      </c>
      <c r="CR35" s="73">
        <v>42697.711805555555</v>
      </c>
      <c r="CS35" s="73">
        <v>40179.0</v>
      </c>
      <c r="CT35" s="73">
        <v>40543.0</v>
      </c>
      <c r="CU35" s="1">
        <v>12.0</v>
      </c>
      <c r="CV35" s="1" t="s">
        <v>302</v>
      </c>
      <c r="CX35" s="1">
        <v>0.0</v>
      </c>
      <c r="DA35" s="1" t="b">
        <v>0</v>
      </c>
      <c r="DB35" s="1" t="b">
        <v>1</v>
      </c>
    </row>
    <row r="36" ht="12.75" customHeight="1">
      <c r="A36" s="1" t="s">
        <v>42</v>
      </c>
      <c r="B36" s="1">
        <v>2009.0</v>
      </c>
      <c r="C36" s="1">
        <v>5.0</v>
      </c>
      <c r="D36" s="1">
        <v>3.0196479798E11</v>
      </c>
      <c r="E36" s="1">
        <v>1.2233482696E10</v>
      </c>
      <c r="F36" s="1">
        <v>1.2233482696E10</v>
      </c>
      <c r="G36" s="1">
        <v>0.0</v>
      </c>
      <c r="H36" s="1">
        <v>1.7728892E11</v>
      </c>
      <c r="I36" s="1">
        <v>1.7728892E11</v>
      </c>
      <c r="J36" s="1">
        <v>0.0</v>
      </c>
      <c r="K36" s="1">
        <v>9.5905619039E10</v>
      </c>
      <c r="L36" s="1">
        <v>5.7395359096E10</v>
      </c>
      <c r="M36" s="1">
        <v>0.0</v>
      </c>
      <c r="N36" s="1">
        <v>0.0</v>
      </c>
      <c r="O36" s="1">
        <v>0.0</v>
      </c>
      <c r="P36" s="1">
        <v>3.8510259943E10</v>
      </c>
      <c r="Q36" s="1">
        <v>0.0</v>
      </c>
      <c r="R36" s="1">
        <v>4732200.0</v>
      </c>
      <c r="S36" s="1">
        <v>4732200.0</v>
      </c>
      <c r="T36" s="1">
        <v>0.0</v>
      </c>
      <c r="U36" s="1">
        <v>1.6532044045E10</v>
      </c>
      <c r="V36" s="1">
        <v>5.891420765E9</v>
      </c>
      <c r="W36" s="1">
        <v>0.0</v>
      </c>
      <c r="X36" s="1">
        <v>0.0</v>
      </c>
      <c r="Y36" s="1">
        <v>0.0</v>
      </c>
      <c r="Z36" s="1">
        <v>9.59474E8</v>
      </c>
      <c r="AA36" s="1">
        <v>9.68114928E9</v>
      </c>
      <c r="AB36" s="1">
        <v>0.0</v>
      </c>
      <c r="AC36" s="1">
        <v>0.0</v>
      </c>
      <c r="AD36" s="1">
        <v>0.0</v>
      </c>
      <c r="AE36" s="1">
        <v>7.9776369486E10</v>
      </c>
      <c r="AF36" s="1">
        <v>2.3046754689E10</v>
      </c>
      <c r="AG36" s="1">
        <v>2.3046754689E10</v>
      </c>
      <c r="AH36" s="1">
        <v>3.9391149208E10</v>
      </c>
      <c r="AI36" s="1">
        <v>-1.6344394519E10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5.0640614797E10</v>
      </c>
      <c r="AU36" s="1">
        <v>0.0</v>
      </c>
      <c r="AV36" s="1">
        <v>5.0612714797E10</v>
      </c>
      <c r="AW36" s="1">
        <v>2.79E7</v>
      </c>
      <c r="AX36" s="1">
        <v>0.0</v>
      </c>
      <c r="AY36" s="1">
        <v>6.089E9</v>
      </c>
      <c r="AZ36" s="1">
        <v>0.0</v>
      </c>
      <c r="BA36" s="1">
        <v>0.0</v>
      </c>
      <c r="BB36" s="1">
        <v>6.089E9</v>
      </c>
      <c r="BC36" s="1">
        <v>0.0</v>
      </c>
      <c r="BD36" s="1">
        <v>3.81741167466E11</v>
      </c>
      <c r="BE36" s="1">
        <v>1.97336131882E11</v>
      </c>
      <c r="BF36" s="1">
        <v>2.2590824535E10</v>
      </c>
      <c r="BG36" s="1">
        <v>0.0</v>
      </c>
      <c r="BH36" s="1">
        <v>1.4314436626E10</v>
      </c>
      <c r="BI36" s="1">
        <v>0.0</v>
      </c>
      <c r="BJ36" s="1">
        <v>7.98265946E8</v>
      </c>
      <c r="BK36" s="1">
        <v>1.034288604E9</v>
      </c>
      <c r="BL36" s="1">
        <v>0.0</v>
      </c>
      <c r="BM36" s="1">
        <v>6.443833359E9</v>
      </c>
      <c r="BN36" s="1">
        <v>0.0</v>
      </c>
      <c r="BO36" s="1">
        <v>0.0</v>
      </c>
      <c r="BP36" s="1">
        <v>0.0</v>
      </c>
      <c r="BQ36" s="1">
        <v>0.0</v>
      </c>
      <c r="BR36" s="1">
        <v>1.1695728E8</v>
      </c>
      <c r="BS36" s="1">
        <v>1.1695728E8</v>
      </c>
      <c r="BT36" s="1">
        <v>0.0</v>
      </c>
      <c r="BU36" s="1">
        <v>0.0</v>
      </c>
      <c r="BV36" s="1">
        <v>1.74628350067E11</v>
      </c>
      <c r="BW36" s="1">
        <v>1.49820086306E11</v>
      </c>
      <c r="BX36" s="1">
        <v>0.0</v>
      </c>
      <c r="BY36" s="1">
        <v>1.51E10</v>
      </c>
      <c r="BZ36" s="1">
        <v>9.708263761E9</v>
      </c>
      <c r="CA36" s="1">
        <v>0.0</v>
      </c>
      <c r="CB36" s="1">
        <v>0.0</v>
      </c>
      <c r="CC36" s="1">
        <v>1.84405035584E11</v>
      </c>
      <c r="CD36" s="1">
        <v>1.84776780543E11</v>
      </c>
      <c r="CE36" s="1">
        <v>1.672E11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4.370850529E9</v>
      </c>
      <c r="CL36" s="1">
        <v>0.0</v>
      </c>
      <c r="CM36" s="1">
        <v>1.2771243774E10</v>
      </c>
      <c r="CN36" s="1">
        <v>-3.71744959E8</v>
      </c>
      <c r="CO36" s="1">
        <v>-3.71744959E8</v>
      </c>
      <c r="CP36" s="1">
        <v>0.0</v>
      </c>
      <c r="CQ36" s="1">
        <v>3.81741167466E11</v>
      </c>
      <c r="CR36" s="73">
        <v>42348.424305555556</v>
      </c>
      <c r="CS36" s="73">
        <v>39814.0</v>
      </c>
      <c r="CT36" s="73">
        <v>40178.0</v>
      </c>
      <c r="CU36" s="1">
        <v>12.0</v>
      </c>
      <c r="CV36" s="1" t="s">
        <v>303</v>
      </c>
      <c r="CX36" s="1">
        <v>0.0</v>
      </c>
      <c r="CZ36" s="1">
        <v>1.0</v>
      </c>
      <c r="DA36" s="1" t="b">
        <v>0</v>
      </c>
      <c r="DB36" s="1" t="b">
        <v>1</v>
      </c>
    </row>
    <row r="37" ht="12.75" customHeight="1">
      <c r="A37" s="1" t="s">
        <v>44</v>
      </c>
      <c r="B37" s="1">
        <v>2017.0</v>
      </c>
      <c r="C37" s="1">
        <v>5.0</v>
      </c>
      <c r="D37" s="1">
        <v>4.453370870333E12</v>
      </c>
      <c r="E37" s="1">
        <v>1.83614229316E11</v>
      </c>
      <c r="F37" s="1">
        <v>1.58069629316E11</v>
      </c>
      <c r="G37" s="1">
        <v>2.55446E10</v>
      </c>
      <c r="H37" s="1">
        <v>1.947310602864E12</v>
      </c>
      <c r="I37" s="1">
        <v>2.26442118138E11</v>
      </c>
      <c r="J37" s="1">
        <v>-3.9807398607E10</v>
      </c>
      <c r="K37" s="1">
        <v>9.43980011982E11</v>
      </c>
      <c r="L37" s="1">
        <v>9.18007817727E11</v>
      </c>
      <c r="M37" s="1">
        <v>2.755715302E9</v>
      </c>
      <c r="N37" s="1">
        <v>0.0</v>
      </c>
      <c r="O37" s="1">
        <v>0.0</v>
      </c>
      <c r="P37" s="1">
        <v>2.69451254843E11</v>
      </c>
      <c r="Q37" s="1">
        <v>-2.4623477589E11</v>
      </c>
      <c r="R37" s="1">
        <v>4.63792494E9</v>
      </c>
      <c r="S37" s="1">
        <v>4.63792494E9</v>
      </c>
      <c r="T37" s="1">
        <v>0.0</v>
      </c>
      <c r="U37" s="1">
        <v>2.3506449527E11</v>
      </c>
      <c r="V37" s="1">
        <v>2.32920692507E11</v>
      </c>
      <c r="W37" s="1">
        <v>0.0</v>
      </c>
      <c r="X37" s="1">
        <v>0.0</v>
      </c>
      <c r="Y37" s="1">
        <v>2.143802763E9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9.86624053565E11</v>
      </c>
      <c r="AF37" s="1">
        <v>4.01765741959E11</v>
      </c>
      <c r="AG37" s="1">
        <v>1.06144181658E11</v>
      </c>
      <c r="AH37" s="1">
        <v>2.38636486745E11</v>
      </c>
      <c r="AI37" s="1">
        <v>-1.32492305087E11</v>
      </c>
      <c r="AJ37" s="1">
        <v>0.0</v>
      </c>
      <c r="AK37" s="1">
        <v>0.0</v>
      </c>
      <c r="AL37" s="1">
        <v>0.0</v>
      </c>
      <c r="AM37" s="1">
        <v>2.87525539287E11</v>
      </c>
      <c r="AN37" s="1">
        <v>3.59922905914E11</v>
      </c>
      <c r="AO37" s="1">
        <v>-7.2397366627E10</v>
      </c>
      <c r="AP37" s="1">
        <v>8.096021014E9</v>
      </c>
      <c r="AQ37" s="1">
        <v>7.3661529897E10</v>
      </c>
      <c r="AR37" s="1">
        <v>8.5439019757E10</v>
      </c>
      <c r="AS37" s="1">
        <v>-1.177748986E10</v>
      </c>
      <c r="AT37" s="1">
        <v>4.759653E11</v>
      </c>
      <c r="AU37" s="1">
        <v>0.0</v>
      </c>
      <c r="AV37" s="1">
        <v>1.4535E11</v>
      </c>
      <c r="AW37" s="1">
        <v>5.76153E10</v>
      </c>
      <c r="AX37" s="1">
        <v>0.0</v>
      </c>
      <c r="AY37" s="1">
        <v>2.3240567436E10</v>
      </c>
      <c r="AZ37" s="1">
        <v>1.8097027903E10</v>
      </c>
      <c r="BA37" s="1">
        <v>5.143539533E9</v>
      </c>
      <c r="BB37" s="1">
        <v>0.0</v>
      </c>
      <c r="BC37" s="1">
        <v>0.0</v>
      </c>
      <c r="BD37" s="1">
        <v>5.439994923898E12</v>
      </c>
      <c r="BE37" s="1">
        <v>3.312252507555E12</v>
      </c>
      <c r="BF37" s="1">
        <v>3.312096138825E12</v>
      </c>
      <c r="BG37" s="1">
        <v>0.0</v>
      </c>
      <c r="BH37" s="1">
        <v>5.37667249403E11</v>
      </c>
      <c r="BI37" s="1">
        <v>0.0</v>
      </c>
      <c r="BJ37" s="1">
        <v>4.0824382936E10</v>
      </c>
      <c r="BK37" s="1">
        <v>1.35568645618E11</v>
      </c>
      <c r="BL37" s="1">
        <v>0.0</v>
      </c>
      <c r="BM37" s="1">
        <v>1.48222808171E11</v>
      </c>
      <c r="BN37" s="1">
        <v>2.5731306259E10</v>
      </c>
      <c r="BO37" s="1">
        <v>0.0</v>
      </c>
      <c r="BP37" s="1">
        <v>0.0</v>
      </c>
      <c r="BQ37" s="1">
        <v>0.0</v>
      </c>
      <c r="BR37" s="1">
        <v>1.5636873E8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2.127742416343E12</v>
      </c>
      <c r="CD37" s="1">
        <v>2.127742416343E12</v>
      </c>
      <c r="CE37" s="1">
        <v>9.13540378E11</v>
      </c>
      <c r="CF37" s="1">
        <v>9.74943696449E11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8.1332734797E10</v>
      </c>
      <c r="CM37" s="1">
        <v>1.29840453658E11</v>
      </c>
      <c r="CN37" s="1">
        <v>0.0</v>
      </c>
      <c r="CO37" s="1">
        <v>0.0</v>
      </c>
      <c r="CP37" s="1">
        <v>0.0</v>
      </c>
      <c r="CQ37" s="1">
        <v>5.439994923898E12</v>
      </c>
      <c r="CR37" s="73">
        <v>43304.402083333334</v>
      </c>
      <c r="CS37" s="73">
        <v>42736.0</v>
      </c>
      <c r="CT37" s="73">
        <v>43100.0</v>
      </c>
      <c r="CU37" s="1">
        <v>12.0</v>
      </c>
      <c r="CV37" s="1" t="s">
        <v>304</v>
      </c>
      <c r="CX37" s="1">
        <v>0.0</v>
      </c>
      <c r="DA37" s="1" t="b">
        <v>0</v>
      </c>
      <c r="DB37" s="1" t="b">
        <v>1</v>
      </c>
    </row>
    <row r="38" ht="12.75" customHeight="1">
      <c r="A38" s="1" t="s">
        <v>44</v>
      </c>
      <c r="B38" s="1">
        <v>2016.0</v>
      </c>
      <c r="C38" s="1">
        <v>5.0</v>
      </c>
      <c r="D38" s="1">
        <v>3.905893539834E12</v>
      </c>
      <c r="E38" s="1">
        <v>3.09089283597E11</v>
      </c>
      <c r="F38" s="1">
        <v>2.84089283597E11</v>
      </c>
      <c r="G38" s="1">
        <v>2.5E10</v>
      </c>
      <c r="H38" s="1">
        <v>1.566966193488E12</v>
      </c>
      <c r="I38" s="1">
        <v>1.32640436783E11</v>
      </c>
      <c r="J38" s="1">
        <v>-3.3812501418E10</v>
      </c>
      <c r="K38" s="1">
        <v>9.16562339239E11</v>
      </c>
      <c r="L38" s="1">
        <v>9.23137492454E11</v>
      </c>
      <c r="M38" s="1">
        <v>2.93658129E9</v>
      </c>
      <c r="N38" s="1">
        <v>0.0</v>
      </c>
      <c r="O38" s="1">
        <v>0.0</v>
      </c>
      <c r="P38" s="1">
        <v>2.2037450094E11</v>
      </c>
      <c r="Q38" s="1">
        <v>-2.29886235445E11</v>
      </c>
      <c r="R38" s="1">
        <v>5.344816697E9</v>
      </c>
      <c r="S38" s="1">
        <v>5.344816697E9</v>
      </c>
      <c r="T38" s="1">
        <v>0.0</v>
      </c>
      <c r="U38" s="1">
        <v>3.5918945156E11</v>
      </c>
      <c r="V38" s="1">
        <v>3.52936125318E11</v>
      </c>
      <c r="W38" s="1">
        <v>0.0</v>
      </c>
      <c r="X38" s="1">
        <v>0.0</v>
      </c>
      <c r="Y38" s="1">
        <v>0.0</v>
      </c>
      <c r="Z38" s="1">
        <v>0.0</v>
      </c>
      <c r="AA38" s="1">
        <v>6.253326242E9</v>
      </c>
      <c r="AB38" s="1">
        <v>0.0</v>
      </c>
      <c r="AC38" s="1">
        <v>0.0</v>
      </c>
      <c r="AD38" s="1">
        <v>0.0</v>
      </c>
      <c r="AE38" s="1">
        <v>1.219665263284E12</v>
      </c>
      <c r="AF38" s="1">
        <v>3.92497039921E11</v>
      </c>
      <c r="AG38" s="1">
        <v>1.01856814298E11</v>
      </c>
      <c r="AH38" s="1">
        <v>2.24670375911E11</v>
      </c>
      <c r="AI38" s="1">
        <v>-1.22813561613E11</v>
      </c>
      <c r="AJ38" s="1">
        <v>0.0</v>
      </c>
      <c r="AK38" s="1">
        <v>0.0</v>
      </c>
      <c r="AL38" s="1">
        <v>0.0</v>
      </c>
      <c r="AM38" s="1">
        <v>2.90640225623E11</v>
      </c>
      <c r="AN38" s="1">
        <v>3.54244973547E11</v>
      </c>
      <c r="AO38" s="1">
        <v>-6.3604747924E10</v>
      </c>
      <c r="AP38" s="1">
        <v>0.0</v>
      </c>
      <c r="AQ38" s="1">
        <v>7.8119318566E10</v>
      </c>
      <c r="AR38" s="1">
        <v>8.6384943083E10</v>
      </c>
      <c r="AS38" s="1">
        <v>-8.265624517E9</v>
      </c>
      <c r="AT38" s="1">
        <v>7.12244558926E11</v>
      </c>
      <c r="AU38" s="1">
        <v>0.0</v>
      </c>
      <c r="AV38" s="1">
        <v>1.4535E11</v>
      </c>
      <c r="AW38" s="1">
        <v>6.9495638763E10</v>
      </c>
      <c r="AX38" s="1">
        <v>-4.046205047E9</v>
      </c>
      <c r="AY38" s="1">
        <v>1.7339615876E10</v>
      </c>
      <c r="AZ38" s="1">
        <v>1.3276804547E10</v>
      </c>
      <c r="BA38" s="1">
        <v>4.062811329E9</v>
      </c>
      <c r="BB38" s="1">
        <v>0.0</v>
      </c>
      <c r="BC38" s="1">
        <v>0.0</v>
      </c>
      <c r="BD38" s="1">
        <v>5.125558803118E12</v>
      </c>
      <c r="BE38" s="1">
        <v>2.95439727579E12</v>
      </c>
      <c r="BF38" s="1">
        <v>2.95423910706E12</v>
      </c>
      <c r="BG38" s="1">
        <v>0.0</v>
      </c>
      <c r="BH38" s="1">
        <v>6.53575557329E11</v>
      </c>
      <c r="BI38" s="1">
        <v>0.0</v>
      </c>
      <c r="BJ38" s="1">
        <v>5.8107328688E10</v>
      </c>
      <c r="BK38" s="1">
        <v>1.18033466072E11</v>
      </c>
      <c r="BL38" s="1">
        <v>0.0</v>
      </c>
      <c r="BM38" s="1">
        <v>5.3073083299E10</v>
      </c>
      <c r="BN38" s="1">
        <v>1.7077713507E10</v>
      </c>
      <c r="BO38" s="1">
        <v>0.0</v>
      </c>
      <c r="BP38" s="1">
        <v>0.0</v>
      </c>
      <c r="BQ38" s="1">
        <v>0.0</v>
      </c>
      <c r="BR38" s="1">
        <v>1.5816873E8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2.171161527328E12</v>
      </c>
      <c r="CD38" s="1">
        <v>2.171161527328E12</v>
      </c>
      <c r="CE38" s="1">
        <v>9.13540378E11</v>
      </c>
      <c r="CF38" s="1">
        <v>9.74943696449E11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7.3173469646E10</v>
      </c>
      <c r="CM38" s="1">
        <v>1.81418829794E11</v>
      </c>
      <c r="CN38" s="1">
        <v>0.0</v>
      </c>
      <c r="CO38" s="1">
        <v>0.0</v>
      </c>
      <c r="CP38" s="1">
        <v>0.0</v>
      </c>
      <c r="CQ38" s="1">
        <v>5.125558803118E12</v>
      </c>
      <c r="CR38" s="73">
        <v>42828.43472222222</v>
      </c>
      <c r="CS38" s="73">
        <v>42370.0</v>
      </c>
      <c r="CT38" s="73">
        <v>42735.0</v>
      </c>
      <c r="CU38" s="1">
        <v>12.0</v>
      </c>
      <c r="CV38" s="1" t="s">
        <v>305</v>
      </c>
      <c r="CX38" s="1">
        <v>0.0</v>
      </c>
      <c r="DA38" s="1" t="b">
        <v>0</v>
      </c>
      <c r="DB38" s="1" t="b">
        <v>1</v>
      </c>
    </row>
    <row r="39" ht="12.75" customHeight="1">
      <c r="A39" s="1" t="s">
        <v>44</v>
      </c>
      <c r="B39" s="1">
        <v>2015.0</v>
      </c>
      <c r="C39" s="1">
        <v>5.0</v>
      </c>
      <c r="D39" s="1">
        <v>3.679788063188E12</v>
      </c>
      <c r="E39" s="1">
        <v>3.41247283181E11</v>
      </c>
      <c r="F39" s="1">
        <v>2.56247283181E11</v>
      </c>
      <c r="G39" s="1">
        <v>8.5E10</v>
      </c>
      <c r="H39" s="1">
        <v>1.372341420454E12</v>
      </c>
      <c r="I39" s="1">
        <v>7.1957007111E10</v>
      </c>
      <c r="J39" s="1">
        <v>-2.8432588869E10</v>
      </c>
      <c r="K39" s="1">
        <v>6.08785611176E11</v>
      </c>
      <c r="L39" s="1">
        <v>6.16776833121E11</v>
      </c>
      <c r="M39" s="1">
        <v>2.656612158E9</v>
      </c>
      <c r="N39" s="1">
        <v>0.0</v>
      </c>
      <c r="O39" s="1">
        <v>0.0</v>
      </c>
      <c r="P39" s="1">
        <v>2.14082059231E11</v>
      </c>
      <c r="Q39" s="1">
        <v>-2.24729893334E11</v>
      </c>
      <c r="R39" s="1">
        <v>4.099920334E9</v>
      </c>
      <c r="S39" s="1">
        <v>4.099920334E9</v>
      </c>
      <c r="T39" s="1">
        <v>0.0</v>
      </c>
      <c r="U39" s="1">
        <v>3.43975728084E11</v>
      </c>
      <c r="V39" s="1">
        <v>3.33438564701E11</v>
      </c>
      <c r="W39" s="1">
        <v>0.0</v>
      </c>
      <c r="X39" s="1">
        <v>0.0</v>
      </c>
      <c r="Y39" s="1">
        <v>0.0</v>
      </c>
      <c r="Z39" s="1">
        <v>0.0</v>
      </c>
      <c r="AA39" s="1">
        <v>1.0537163383E10</v>
      </c>
      <c r="AB39" s="1">
        <v>0.0</v>
      </c>
      <c r="AC39" s="1">
        <v>0.0</v>
      </c>
      <c r="AD39" s="1">
        <v>0.0</v>
      </c>
      <c r="AE39" s="1">
        <v>1.440612689245E12</v>
      </c>
      <c r="AF39" s="1">
        <v>4.39106877353E11</v>
      </c>
      <c r="AG39" s="1">
        <v>1.37312033718E11</v>
      </c>
      <c r="AH39" s="1">
        <v>2.61194423493E11</v>
      </c>
      <c r="AI39" s="1">
        <v>-1.23882389775E11</v>
      </c>
      <c r="AJ39" s="1">
        <v>0.0</v>
      </c>
      <c r="AK39" s="1">
        <v>0.0</v>
      </c>
      <c r="AL39" s="1">
        <v>0.0</v>
      </c>
      <c r="AM39" s="1">
        <v>3.01794843635E11</v>
      </c>
      <c r="AN39" s="1">
        <v>3.60607628587E11</v>
      </c>
      <c r="AO39" s="1">
        <v>-5.8812784952E10</v>
      </c>
      <c r="AP39" s="1">
        <v>0.0</v>
      </c>
      <c r="AQ39" s="1">
        <v>3.5815768131E10</v>
      </c>
      <c r="AR39" s="1">
        <v>4.0605175698E10</v>
      </c>
      <c r="AS39" s="1">
        <v>-4.789407567E9</v>
      </c>
      <c r="AT39" s="1">
        <v>9.19883729782E11</v>
      </c>
      <c r="AU39" s="1">
        <v>0.0</v>
      </c>
      <c r="AV39" s="1">
        <v>2.54744713557E11</v>
      </c>
      <c r="AW39" s="1">
        <v>1.99055804898E11</v>
      </c>
      <c r="AX39" s="1">
        <v>-5.583169794E9</v>
      </c>
      <c r="AY39" s="1">
        <v>2.1915024626E10</v>
      </c>
      <c r="AZ39" s="1">
        <v>1.6609574457E10</v>
      </c>
      <c r="BA39" s="1">
        <v>3.887379107E9</v>
      </c>
      <c r="BB39" s="1">
        <v>0.0</v>
      </c>
      <c r="BC39" s="1">
        <v>0.0</v>
      </c>
      <c r="BD39" s="1">
        <v>5.120400752433E12</v>
      </c>
      <c r="BE39" s="1">
        <v>2.813369697298E12</v>
      </c>
      <c r="BF39" s="1">
        <v>2.813215528578E12</v>
      </c>
      <c r="BG39" s="1">
        <v>0.0</v>
      </c>
      <c r="BH39" s="1">
        <v>3.60997398706E11</v>
      </c>
      <c r="BI39" s="1">
        <v>0.0</v>
      </c>
      <c r="BJ39" s="1">
        <v>4.7127311427E10</v>
      </c>
      <c r="BK39" s="1">
        <v>8.974547479E10</v>
      </c>
      <c r="BL39" s="1">
        <v>5.0991256E7</v>
      </c>
      <c r="BM39" s="1">
        <v>3.7509986989E10</v>
      </c>
      <c r="BN39" s="1">
        <v>1.1839669237E10</v>
      </c>
      <c r="BO39" s="1">
        <v>0.0</v>
      </c>
      <c r="BP39" s="1">
        <v>0.0</v>
      </c>
      <c r="BQ39" s="1">
        <v>0.0</v>
      </c>
      <c r="BR39" s="1">
        <v>1.5416872E8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0.0</v>
      </c>
      <c r="CB39" s="1">
        <v>0.0</v>
      </c>
      <c r="CC39" s="1">
        <v>2.307031055135E12</v>
      </c>
      <c r="CD39" s="1">
        <v>2.307031055135E12</v>
      </c>
      <c r="CE39" s="1">
        <v>8.30498888E11</v>
      </c>
      <c r="CF39" s="1">
        <v>1.057985186449E12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7.3389443022E10</v>
      </c>
      <c r="CM39" s="1">
        <v>2.14378798892E11</v>
      </c>
      <c r="CN39" s="1">
        <v>0.0</v>
      </c>
      <c r="CO39" s="1">
        <v>0.0</v>
      </c>
      <c r="CP39" s="1">
        <v>0.0</v>
      </c>
      <c r="CQ39" s="1">
        <v>5.120400752433E12</v>
      </c>
      <c r="CR39" s="73">
        <v>42461.48125</v>
      </c>
      <c r="CS39" s="73">
        <v>42005.0</v>
      </c>
      <c r="CT39" s="73">
        <v>42369.0</v>
      </c>
      <c r="CU39" s="1">
        <v>12.0</v>
      </c>
      <c r="CV39" s="1" t="s">
        <v>306</v>
      </c>
      <c r="CX39" s="1">
        <v>0.0</v>
      </c>
      <c r="DA39" s="1" t="b">
        <v>0</v>
      </c>
      <c r="DB39" s="1" t="b">
        <v>1</v>
      </c>
    </row>
    <row r="40" ht="12.75" customHeight="1">
      <c r="A40" s="1" t="s">
        <v>44</v>
      </c>
      <c r="B40" s="1">
        <v>2014.0</v>
      </c>
      <c r="C40" s="1">
        <v>5.0</v>
      </c>
      <c r="D40" s="1">
        <v>3.055348311202E12</v>
      </c>
      <c r="E40" s="1">
        <v>2.85018753173E11</v>
      </c>
      <c r="F40" s="1">
        <v>2.85018753173E11</v>
      </c>
      <c r="G40" s="1">
        <v>0.0</v>
      </c>
      <c r="H40" s="1">
        <v>5.89655240529E11</v>
      </c>
      <c r="I40" s="1">
        <v>8.00362564728E11</v>
      </c>
      <c r="J40" s="1">
        <v>-2.10707324199E11</v>
      </c>
      <c r="K40" s="1">
        <v>7.63444908907E11</v>
      </c>
      <c r="L40" s="1">
        <v>7.7374003055E11</v>
      </c>
      <c r="M40" s="1">
        <v>2.585554896E9</v>
      </c>
      <c r="N40" s="1">
        <v>0.0</v>
      </c>
      <c r="O40" s="1">
        <v>0.0</v>
      </c>
      <c r="P40" s="1">
        <v>1.62379237499E11</v>
      </c>
      <c r="Q40" s="1">
        <v>-1.75259914038E11</v>
      </c>
      <c r="R40" s="1">
        <v>4.622935265E9</v>
      </c>
      <c r="S40" s="1">
        <v>4.622935265E9</v>
      </c>
      <c r="T40" s="1">
        <v>0.0</v>
      </c>
      <c r="U40" s="1">
        <v>3.23992008509E11</v>
      </c>
      <c r="V40" s="1">
        <v>3.11016395544E11</v>
      </c>
      <c r="W40" s="1">
        <v>0.0</v>
      </c>
      <c r="X40" s="1">
        <v>0.0</v>
      </c>
      <c r="Y40" s="1">
        <v>0.0</v>
      </c>
      <c r="Z40" s="1">
        <v>0.0</v>
      </c>
      <c r="AA40" s="1">
        <v>1.2975612965E10</v>
      </c>
      <c r="AB40" s="1">
        <v>0.0</v>
      </c>
      <c r="AC40" s="1">
        <v>0.0</v>
      </c>
      <c r="AD40" s="1">
        <v>0.0</v>
      </c>
      <c r="AE40" s="1">
        <v>2.285195257247E12</v>
      </c>
      <c r="AF40" s="1">
        <v>4.57822458517E11</v>
      </c>
      <c r="AG40" s="1">
        <v>9.8017842344E10</v>
      </c>
      <c r="AH40" s="1">
        <v>2.16400551151E11</v>
      </c>
      <c r="AI40" s="1">
        <v>-1.18382708807E11</v>
      </c>
      <c r="AJ40" s="1">
        <v>0.0</v>
      </c>
      <c r="AK40" s="1">
        <v>0.0</v>
      </c>
      <c r="AL40" s="1">
        <v>0.0</v>
      </c>
      <c r="AM40" s="1">
        <v>3.15679933546E11</v>
      </c>
      <c r="AN40" s="1">
        <v>3.72174434617E11</v>
      </c>
      <c r="AO40" s="1">
        <v>-5.6494501071E10</v>
      </c>
      <c r="AP40" s="1">
        <v>4.4124682627E10</v>
      </c>
      <c r="AQ40" s="1">
        <v>3.6963244132E10</v>
      </c>
      <c r="AR40" s="1">
        <v>4.0511535698E10</v>
      </c>
      <c r="AS40" s="1">
        <v>-3.548291566E9</v>
      </c>
      <c r="AT40" s="1">
        <v>1.724460127697E12</v>
      </c>
      <c r="AU40" s="1">
        <v>0.0</v>
      </c>
      <c r="AV40" s="1">
        <v>2.45246484844E11</v>
      </c>
      <c r="AW40" s="1">
        <v>1.541228055354E12</v>
      </c>
      <c r="AX40" s="1">
        <v>-6.2014412501E10</v>
      </c>
      <c r="AY40" s="1">
        <v>1.6848576677E10</v>
      </c>
      <c r="AZ40" s="1">
        <v>1.5367417198E10</v>
      </c>
      <c r="BA40" s="1">
        <v>1.330620979E9</v>
      </c>
      <c r="BB40" s="1">
        <v>0.0</v>
      </c>
      <c r="BC40" s="1">
        <v>1.505385E8</v>
      </c>
      <c r="BD40" s="1">
        <v>5.340543568449E12</v>
      </c>
      <c r="BE40" s="1">
        <v>3.058824964692E12</v>
      </c>
      <c r="BF40" s="1">
        <v>3.015812627218E12</v>
      </c>
      <c r="BG40" s="1">
        <v>0.0</v>
      </c>
      <c r="BH40" s="1">
        <v>5.41439084983E11</v>
      </c>
      <c r="BI40" s="1">
        <v>3.3137992777E10</v>
      </c>
      <c r="BJ40" s="1">
        <v>4.0415832721E10</v>
      </c>
      <c r="BK40" s="1">
        <v>8.5258760054E10</v>
      </c>
      <c r="BL40" s="1">
        <v>5.2189153E7</v>
      </c>
      <c r="BM40" s="1">
        <v>4.414003428E10</v>
      </c>
      <c r="BN40" s="1">
        <v>6.368576543E9</v>
      </c>
      <c r="BO40" s="1">
        <v>0.0</v>
      </c>
      <c r="BP40" s="1">
        <v>0.0</v>
      </c>
      <c r="BQ40" s="1">
        <v>0.0</v>
      </c>
      <c r="BR40" s="1">
        <v>4.3012337474E10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2.185483883356E12</v>
      </c>
      <c r="CD40" s="1">
        <v>2.185483883356E12</v>
      </c>
      <c r="CE40" s="1">
        <v>7.55E11</v>
      </c>
      <c r="CF40" s="1">
        <v>1.133484074449E12</v>
      </c>
      <c r="CG40" s="1">
        <v>0.0</v>
      </c>
      <c r="CH40" s="1">
        <v>0.0</v>
      </c>
      <c r="CI40" s="1">
        <v>0.0</v>
      </c>
      <c r="CJ40" s="1">
        <v>2.5951947205E10</v>
      </c>
      <c r="CK40" s="1">
        <v>3.408895126E9</v>
      </c>
      <c r="CL40" s="1">
        <v>6.7486677371E10</v>
      </c>
      <c r="CM40" s="1">
        <v>2.00152289205E11</v>
      </c>
      <c r="CN40" s="1">
        <v>0.0</v>
      </c>
      <c r="CO40" s="1">
        <v>0.0</v>
      </c>
      <c r="CP40" s="1">
        <v>9.6234720401E10</v>
      </c>
      <c r="CQ40" s="1">
        <v>5.340543568449E12</v>
      </c>
      <c r="CR40" s="73">
        <v>42402.597916666666</v>
      </c>
      <c r="CS40" s="73">
        <v>41640.0</v>
      </c>
      <c r="CT40" s="73">
        <v>42004.0</v>
      </c>
      <c r="CU40" s="1">
        <v>12.0</v>
      </c>
      <c r="CV40" s="1" t="s">
        <v>288</v>
      </c>
      <c r="CX40" s="1">
        <v>0.0</v>
      </c>
      <c r="CY40" s="1">
        <v>0.0</v>
      </c>
      <c r="CZ40" s="1">
        <v>2.0</v>
      </c>
      <c r="DA40" s="1" t="b">
        <v>0</v>
      </c>
      <c r="DB40" s="1" t="b">
        <v>1</v>
      </c>
    </row>
    <row r="41" ht="12.75" customHeight="1">
      <c r="A41" s="1" t="s">
        <v>44</v>
      </c>
      <c r="B41" s="1">
        <v>2013.0</v>
      </c>
      <c r="C41" s="1">
        <v>5.0</v>
      </c>
      <c r="D41" s="1">
        <v>2.186534943813E12</v>
      </c>
      <c r="E41" s="1">
        <v>2.38679861123E11</v>
      </c>
      <c r="F41" s="1">
        <v>2.38679861123E11</v>
      </c>
      <c r="G41" s="1">
        <v>0.0</v>
      </c>
      <c r="H41" s="1">
        <v>9.81711376377E11</v>
      </c>
      <c r="I41" s="1">
        <v>1.169099400673E12</v>
      </c>
      <c r="J41" s="1">
        <v>-1.87388024296E11</v>
      </c>
      <c r="K41" s="1">
        <v>9.49626583977E11</v>
      </c>
      <c r="L41" s="1">
        <v>8.749334182E11</v>
      </c>
      <c r="M41" s="1">
        <v>2.392043494E9</v>
      </c>
      <c r="N41" s="1">
        <v>0.0</v>
      </c>
      <c r="O41" s="1">
        <v>0.0</v>
      </c>
      <c r="P41" s="1">
        <v>2.64266196795E11</v>
      </c>
      <c r="Q41" s="1">
        <v>-1.91965074512E11</v>
      </c>
      <c r="R41" s="1">
        <v>4.431496642E9</v>
      </c>
      <c r="S41" s="1">
        <v>4.431496642E9</v>
      </c>
      <c r="T41" s="1">
        <v>0.0</v>
      </c>
      <c r="U41" s="1">
        <v>1.2085625694E10</v>
      </c>
      <c r="V41" s="1">
        <v>1.666442786E9</v>
      </c>
      <c r="W41" s="1">
        <v>0.0</v>
      </c>
      <c r="X41" s="1">
        <v>0.0</v>
      </c>
      <c r="Y41" s="1">
        <v>1.330495304E9</v>
      </c>
      <c r="Z41" s="1">
        <v>0.0</v>
      </c>
      <c r="AA41" s="1">
        <v>9.088687604E9</v>
      </c>
      <c r="AB41" s="1">
        <v>0.0</v>
      </c>
      <c r="AC41" s="1">
        <v>0.0</v>
      </c>
      <c r="AD41" s="1">
        <v>0.0</v>
      </c>
      <c r="AE41" s="1">
        <v>1.781145664136E12</v>
      </c>
      <c r="AF41" s="1">
        <v>4.42633795554E11</v>
      </c>
      <c r="AG41" s="1">
        <v>8.7059934815E10</v>
      </c>
      <c r="AH41" s="1">
        <v>2.05128396111E11</v>
      </c>
      <c r="AI41" s="1">
        <v>-1.18068461296E11</v>
      </c>
      <c r="AJ41" s="1">
        <v>0.0</v>
      </c>
      <c r="AK41" s="1">
        <v>0.0</v>
      </c>
      <c r="AL41" s="1">
        <v>0.0</v>
      </c>
      <c r="AM41" s="1">
        <v>3.18405205522E11</v>
      </c>
      <c r="AN41" s="1">
        <v>3.64782678621E11</v>
      </c>
      <c r="AO41" s="1">
        <v>-4.6377473099E10</v>
      </c>
      <c r="AP41" s="1">
        <v>3.7168655217E10</v>
      </c>
      <c r="AQ41" s="1">
        <v>2.5078669699E10</v>
      </c>
      <c r="AR41" s="1">
        <v>2.7638017517E10</v>
      </c>
      <c r="AS41" s="1">
        <v>-2.559347818E9</v>
      </c>
      <c r="AT41" s="1">
        <v>1.038967072739E12</v>
      </c>
      <c r="AU41" s="1">
        <v>0.0</v>
      </c>
      <c r="AV41" s="1">
        <v>2.42750941472E11</v>
      </c>
      <c r="AW41" s="1">
        <v>8.44890128825E11</v>
      </c>
      <c r="AX41" s="1">
        <v>-4.8673997558E10</v>
      </c>
      <c r="AY41" s="1">
        <v>2.2217845025E11</v>
      </c>
      <c r="AZ41" s="1">
        <v>2.06592171747E11</v>
      </c>
      <c r="BA41" s="1">
        <v>2.810325896E9</v>
      </c>
      <c r="BB41" s="1">
        <v>6.954270626E9</v>
      </c>
      <c r="BC41" s="1">
        <v>5.821681981E9</v>
      </c>
      <c r="BD41" s="1">
        <v>3.967680607949E12</v>
      </c>
      <c r="BE41" s="1">
        <v>1.706963095329E12</v>
      </c>
      <c r="BF41" s="1">
        <v>7.31440434183E11</v>
      </c>
      <c r="BG41" s="1">
        <v>0.0</v>
      </c>
      <c r="BH41" s="1">
        <v>4.13348055369E11</v>
      </c>
      <c r="BI41" s="1">
        <v>8.2674276166E10</v>
      </c>
      <c r="BJ41" s="1">
        <v>2.3592077799E10</v>
      </c>
      <c r="BK41" s="1">
        <v>7.0304245277E10</v>
      </c>
      <c r="BL41" s="1">
        <v>4.4172493E7</v>
      </c>
      <c r="BM41" s="1">
        <v>1.40107896106E11</v>
      </c>
      <c r="BN41" s="1">
        <v>1.369710973E9</v>
      </c>
      <c r="BO41" s="1">
        <v>0.0</v>
      </c>
      <c r="BP41" s="1">
        <v>0.0</v>
      </c>
      <c r="BQ41" s="1">
        <v>0.0</v>
      </c>
      <c r="BR41" s="1">
        <v>3.4633917E8</v>
      </c>
      <c r="BS41" s="1">
        <v>0.0</v>
      </c>
      <c r="BT41" s="1">
        <v>0.0</v>
      </c>
      <c r="BU41" s="1">
        <v>0.0</v>
      </c>
      <c r="BV41" s="1">
        <v>9.75176321976E11</v>
      </c>
      <c r="BW41" s="1">
        <v>7.79744086555E11</v>
      </c>
      <c r="BX41" s="1">
        <v>1.07489008967E11</v>
      </c>
      <c r="BY41" s="1">
        <v>0.0</v>
      </c>
      <c r="BZ41" s="1">
        <v>8.7943226454E10</v>
      </c>
      <c r="CA41" s="1">
        <v>0.0</v>
      </c>
      <c r="CB41" s="1">
        <v>0.0</v>
      </c>
      <c r="CC41" s="1">
        <v>2.165839369158E12</v>
      </c>
      <c r="CD41" s="1">
        <v>2.165839369158E12</v>
      </c>
      <c r="CE41" s="1">
        <v>7.55E11</v>
      </c>
      <c r="CF41" s="1">
        <v>1.133484074449E12</v>
      </c>
      <c r="CG41" s="1">
        <v>0.0</v>
      </c>
      <c r="CH41" s="1">
        <v>0.0</v>
      </c>
      <c r="CI41" s="1">
        <v>0.0</v>
      </c>
      <c r="CJ41" s="1">
        <v>0.0</v>
      </c>
      <c r="CK41" s="1">
        <v>2.911660504E9</v>
      </c>
      <c r="CL41" s="1">
        <v>6.0993712075E10</v>
      </c>
      <c r="CM41" s="1">
        <v>1.92489015727E11</v>
      </c>
      <c r="CN41" s="1">
        <v>0.0</v>
      </c>
      <c r="CO41" s="1">
        <v>0.0</v>
      </c>
      <c r="CP41" s="1">
        <v>9.4878143462E10</v>
      </c>
      <c r="CQ41" s="1">
        <v>3.967680607949E12</v>
      </c>
      <c r="CR41" s="73">
        <v>42402.688888888886</v>
      </c>
      <c r="CS41" s="73">
        <v>41275.0</v>
      </c>
      <c r="CT41" s="73">
        <v>41639.0</v>
      </c>
      <c r="CU41" s="1">
        <v>12.0</v>
      </c>
      <c r="CV41" s="1" t="s">
        <v>575</v>
      </c>
      <c r="CX41" s="1">
        <v>0.0</v>
      </c>
      <c r="CY41" s="1">
        <v>0.0</v>
      </c>
      <c r="CZ41" s="1">
        <v>2.0</v>
      </c>
      <c r="DA41" s="1" t="b">
        <v>0</v>
      </c>
      <c r="DB41" s="1" t="b">
        <v>1</v>
      </c>
    </row>
    <row r="42" ht="12.75" customHeight="1">
      <c r="A42" s="1" t="s">
        <v>44</v>
      </c>
      <c r="B42" s="1">
        <v>2012.0</v>
      </c>
      <c r="C42" s="1">
        <v>5.0</v>
      </c>
      <c r="D42" s="1">
        <v>2.333748569426E12</v>
      </c>
      <c r="E42" s="1">
        <v>2.44478136533E11</v>
      </c>
      <c r="F42" s="1">
        <v>1.93478136533E11</v>
      </c>
      <c r="G42" s="1">
        <v>5.1E10</v>
      </c>
      <c r="H42" s="1">
        <v>1.053989703821E12</v>
      </c>
      <c r="I42" s="1">
        <v>1.207866411243E12</v>
      </c>
      <c r="J42" s="1">
        <v>-1.53876707422E11</v>
      </c>
      <c r="K42" s="1">
        <v>1.00852619723E12</v>
      </c>
      <c r="L42" s="1">
        <v>7.31051330408E11</v>
      </c>
      <c r="M42" s="1">
        <v>3.177334427E9</v>
      </c>
      <c r="N42" s="1">
        <v>0.0</v>
      </c>
      <c r="O42" s="1">
        <v>0.0</v>
      </c>
      <c r="P42" s="1">
        <v>4.16284322665E11</v>
      </c>
      <c r="Q42" s="1">
        <v>-1.4198679027E11</v>
      </c>
      <c r="R42" s="1">
        <v>4.694795597E9</v>
      </c>
      <c r="S42" s="1">
        <v>4.694795597E9</v>
      </c>
      <c r="T42" s="1">
        <v>0.0</v>
      </c>
      <c r="U42" s="1">
        <v>2.2059736245E10</v>
      </c>
      <c r="V42" s="1">
        <v>1.569894396E9</v>
      </c>
      <c r="W42" s="1">
        <v>0.0</v>
      </c>
      <c r="X42" s="1">
        <v>0.0</v>
      </c>
      <c r="Y42" s="1">
        <v>1.2553160938E10</v>
      </c>
      <c r="Z42" s="1">
        <v>0.0</v>
      </c>
      <c r="AA42" s="1">
        <v>7.936680911E9</v>
      </c>
      <c r="AB42" s="1">
        <v>0.0</v>
      </c>
      <c r="AC42" s="1">
        <v>0.0</v>
      </c>
      <c r="AD42" s="1">
        <v>0.0</v>
      </c>
      <c r="AE42" s="1">
        <v>1.534909109231E12</v>
      </c>
      <c r="AF42" s="1">
        <v>4.45779902955E11</v>
      </c>
      <c r="AG42" s="1">
        <v>9.5325969279E10</v>
      </c>
      <c r="AH42" s="1">
        <v>2.15599239662E11</v>
      </c>
      <c r="AI42" s="1">
        <v>-1.20273270383E11</v>
      </c>
      <c r="AJ42" s="1">
        <v>0.0</v>
      </c>
      <c r="AK42" s="1">
        <v>0.0</v>
      </c>
      <c r="AL42" s="1">
        <v>0.0</v>
      </c>
      <c r="AM42" s="1">
        <v>3.17630229336E11</v>
      </c>
      <c r="AN42" s="1">
        <v>3.55508990022E11</v>
      </c>
      <c r="AO42" s="1">
        <v>-3.7878760686E10</v>
      </c>
      <c r="AP42" s="1">
        <v>3.282370434E10</v>
      </c>
      <c r="AQ42" s="1">
        <v>2.6672063858E10</v>
      </c>
      <c r="AR42" s="1">
        <v>2.7638017517E10</v>
      </c>
      <c r="AS42" s="1">
        <v>-9.65953659E8</v>
      </c>
      <c r="AT42" s="1">
        <v>8.76817635688E11</v>
      </c>
      <c r="AU42" s="1">
        <v>0.0</v>
      </c>
      <c r="AV42" s="1">
        <v>2.34945515601E11</v>
      </c>
      <c r="AW42" s="1">
        <v>6.61360824425E11</v>
      </c>
      <c r="AX42" s="1">
        <v>-1.9488704338E10</v>
      </c>
      <c r="AY42" s="1">
        <v>1.39396630791E11</v>
      </c>
      <c r="AZ42" s="1">
        <v>1.25288061283E11</v>
      </c>
      <c r="BA42" s="1">
        <v>2.057912598E9</v>
      </c>
      <c r="BB42" s="1">
        <v>6.0E9</v>
      </c>
      <c r="BC42" s="1">
        <v>6.05065691E9</v>
      </c>
      <c r="BD42" s="1">
        <v>3.868657678657E12</v>
      </c>
      <c r="BE42" s="1">
        <v>1.584239330487E12</v>
      </c>
      <c r="BF42" s="1">
        <v>6.18776075654E11</v>
      </c>
      <c r="BG42" s="1">
        <v>2.998985191E9</v>
      </c>
      <c r="BH42" s="1">
        <v>3.34489724146E11</v>
      </c>
      <c r="BI42" s="1">
        <v>9.3101463387E10</v>
      </c>
      <c r="BJ42" s="1">
        <v>2.5935971048E10</v>
      </c>
      <c r="BK42" s="1">
        <v>4.9845386007E10</v>
      </c>
      <c r="BL42" s="1">
        <v>2.55128651E8</v>
      </c>
      <c r="BM42" s="1">
        <v>1.11487710774E11</v>
      </c>
      <c r="BN42" s="1">
        <v>6.6170645E8</v>
      </c>
      <c r="BO42" s="1">
        <v>0.0</v>
      </c>
      <c r="BP42" s="1">
        <v>0.0</v>
      </c>
      <c r="BQ42" s="1">
        <v>0.0</v>
      </c>
      <c r="BR42" s="1">
        <v>5.30237066E8</v>
      </c>
      <c r="BS42" s="1">
        <v>0.0</v>
      </c>
      <c r="BT42" s="1">
        <v>0.0</v>
      </c>
      <c r="BU42" s="1">
        <v>0.0</v>
      </c>
      <c r="BV42" s="1">
        <v>9.64933017767E11</v>
      </c>
      <c r="BW42" s="1">
        <v>7.30797339404E11</v>
      </c>
      <c r="BX42" s="1">
        <v>0.0</v>
      </c>
      <c r="BY42" s="1">
        <v>1.13139717906E11</v>
      </c>
      <c r="BZ42" s="1">
        <v>1.20995960457E11</v>
      </c>
      <c r="CA42" s="1">
        <v>0.0</v>
      </c>
      <c r="CB42" s="1">
        <v>0.0</v>
      </c>
      <c r="CC42" s="1">
        <v>2.185275346385E12</v>
      </c>
      <c r="CD42" s="1">
        <v>2.185275346385E12</v>
      </c>
      <c r="CE42" s="1">
        <v>7.55E11</v>
      </c>
      <c r="CF42" s="1">
        <v>1.133484074449E12</v>
      </c>
      <c r="CG42" s="1">
        <v>0.0</v>
      </c>
      <c r="CH42" s="1">
        <v>0.0</v>
      </c>
      <c r="CI42" s="1">
        <v>0.0</v>
      </c>
      <c r="CJ42" s="1">
        <v>0.0</v>
      </c>
      <c r="CK42" s="1">
        <v>2.755650645E9</v>
      </c>
      <c r="CL42" s="1">
        <v>5.1127490355E10</v>
      </c>
      <c r="CM42" s="1">
        <v>2.25990031889E11</v>
      </c>
      <c r="CN42" s="1">
        <v>0.0</v>
      </c>
      <c r="CO42" s="1">
        <v>0.0</v>
      </c>
      <c r="CP42" s="1">
        <v>9.9143001785E10</v>
      </c>
      <c r="CQ42" s="1">
        <v>3.868657678657E12</v>
      </c>
      <c r="CR42" s="73">
        <v>42161.63125</v>
      </c>
      <c r="CS42" s="73">
        <v>40909.0</v>
      </c>
      <c r="CT42" s="73">
        <v>41274.0</v>
      </c>
      <c r="CU42" s="1">
        <v>12.0</v>
      </c>
      <c r="CV42" s="1" t="s">
        <v>309</v>
      </c>
      <c r="CX42" s="1">
        <v>0.0</v>
      </c>
      <c r="CY42" s="1">
        <v>0.0</v>
      </c>
      <c r="CZ42" s="1">
        <v>5.0</v>
      </c>
      <c r="DA42" s="1" t="b">
        <v>0</v>
      </c>
      <c r="DB42" s="1" t="b">
        <v>1</v>
      </c>
    </row>
    <row r="43" ht="12.75" customHeight="1">
      <c r="A43" s="1" t="s">
        <v>44</v>
      </c>
      <c r="B43" s="1">
        <v>2011.0</v>
      </c>
      <c r="C43" s="1">
        <v>5.0</v>
      </c>
      <c r="D43" s="1">
        <v>2.513740908848E12</v>
      </c>
      <c r="E43" s="1">
        <v>4.38831019213E11</v>
      </c>
      <c r="F43" s="1">
        <v>1.73931019213E11</v>
      </c>
      <c r="G43" s="1">
        <v>2.649E11</v>
      </c>
      <c r="H43" s="1">
        <v>9.66902072671E11</v>
      </c>
      <c r="I43" s="1">
        <v>1.094612985645E12</v>
      </c>
      <c r="J43" s="1">
        <v>-1.27710912974E11</v>
      </c>
      <c r="K43" s="1">
        <v>1.095102779757E12</v>
      </c>
      <c r="L43" s="1">
        <v>7.51159359551E11</v>
      </c>
      <c r="M43" s="1">
        <v>2.562188442E9</v>
      </c>
      <c r="N43" s="1">
        <v>0.0</v>
      </c>
      <c r="O43" s="1">
        <v>0.0</v>
      </c>
      <c r="P43" s="1">
        <v>3.79002976613E11</v>
      </c>
      <c r="Q43" s="1">
        <v>-3.7621744849E10</v>
      </c>
      <c r="R43" s="1">
        <v>3.51413742E9</v>
      </c>
      <c r="S43" s="1">
        <v>3.51413742E9</v>
      </c>
      <c r="T43" s="1">
        <v>0.0</v>
      </c>
      <c r="U43" s="1">
        <v>9.390899787E9</v>
      </c>
      <c r="V43" s="1">
        <v>1.382223923E9</v>
      </c>
      <c r="W43" s="1">
        <v>0.0</v>
      </c>
      <c r="X43" s="1">
        <v>0.0</v>
      </c>
      <c r="Y43" s="1">
        <v>0.0</v>
      </c>
      <c r="Z43" s="1">
        <v>0.0</v>
      </c>
      <c r="AA43" s="1">
        <v>8.008675864E9</v>
      </c>
      <c r="AB43" s="1">
        <v>0.0</v>
      </c>
      <c r="AC43" s="1">
        <v>0.0</v>
      </c>
      <c r="AD43" s="1">
        <v>0.0</v>
      </c>
      <c r="AE43" s="1">
        <v>1.557935131294E12</v>
      </c>
      <c r="AF43" s="1">
        <v>4.61145729286E11</v>
      </c>
      <c r="AG43" s="1">
        <v>9.9823759416E10</v>
      </c>
      <c r="AH43" s="1">
        <v>2.0951358672E11</v>
      </c>
      <c r="AI43" s="1">
        <v>-1.09689827304E11</v>
      </c>
      <c r="AJ43" s="1">
        <v>0.0</v>
      </c>
      <c r="AK43" s="1">
        <v>0.0</v>
      </c>
      <c r="AL43" s="1">
        <v>0.0</v>
      </c>
      <c r="AM43" s="1">
        <v>3.12350076313E11</v>
      </c>
      <c r="AN43" s="1">
        <v>3.41038381245E11</v>
      </c>
      <c r="AO43" s="1">
        <v>-2.8688304932E10</v>
      </c>
      <c r="AP43" s="1">
        <v>4.8971893557E10</v>
      </c>
      <c r="AQ43" s="1">
        <v>7.6550425E9</v>
      </c>
      <c r="AR43" s="1">
        <v>7.6550425E9</v>
      </c>
      <c r="AS43" s="1">
        <v>0.0</v>
      </c>
      <c r="AT43" s="1">
        <v>9.33236255132E11</v>
      </c>
      <c r="AU43" s="1">
        <v>0.0</v>
      </c>
      <c r="AV43" s="1">
        <v>2.29452802279E11</v>
      </c>
      <c r="AW43" s="1">
        <v>7.09651619519E11</v>
      </c>
      <c r="AX43" s="1">
        <v>-5.868166666E9</v>
      </c>
      <c r="AY43" s="1">
        <v>1.24709071489E11</v>
      </c>
      <c r="AZ43" s="1">
        <v>1.12594653915E11</v>
      </c>
      <c r="BA43" s="1">
        <v>0.0</v>
      </c>
      <c r="BB43" s="1">
        <v>6.0E9</v>
      </c>
      <c r="BC43" s="1">
        <v>6.114417574E9</v>
      </c>
      <c r="BD43" s="1">
        <v>4.071676040142E12</v>
      </c>
      <c r="BE43" s="1">
        <v>1.701376760825E12</v>
      </c>
      <c r="BF43" s="1">
        <v>7.31843925326E11</v>
      </c>
      <c r="BG43" s="1">
        <v>0.0</v>
      </c>
      <c r="BH43" s="1">
        <v>4.97862327273E11</v>
      </c>
      <c r="BI43" s="1">
        <v>9.4507656548E10</v>
      </c>
      <c r="BJ43" s="1">
        <v>3.7453526701E10</v>
      </c>
      <c r="BK43" s="1">
        <v>3.3980718801E10</v>
      </c>
      <c r="BL43" s="1">
        <v>0.0</v>
      </c>
      <c r="BM43" s="1">
        <v>6.733207693E10</v>
      </c>
      <c r="BN43" s="1">
        <v>7.07619073E8</v>
      </c>
      <c r="BO43" s="1">
        <v>0.0</v>
      </c>
      <c r="BP43" s="1">
        <v>0.0</v>
      </c>
      <c r="BQ43" s="1">
        <v>0.0</v>
      </c>
      <c r="BR43" s="1">
        <v>3.25039529E8</v>
      </c>
      <c r="BS43" s="1">
        <v>0.0</v>
      </c>
      <c r="BT43" s="1">
        <v>0.0</v>
      </c>
      <c r="BU43" s="1">
        <v>7.1981019E7</v>
      </c>
      <c r="BV43" s="1">
        <v>9.6920779597E11</v>
      </c>
      <c r="BW43" s="1">
        <v>6.74364337276E11</v>
      </c>
      <c r="BX43" s="1">
        <v>0.0</v>
      </c>
      <c r="BY43" s="1">
        <v>1.26305466773E11</v>
      </c>
      <c r="BZ43" s="1">
        <v>1.68537991921E11</v>
      </c>
      <c r="CA43" s="1">
        <v>0.0</v>
      </c>
      <c r="CB43" s="1">
        <v>0.0</v>
      </c>
      <c r="CC43" s="1">
        <v>2.270680057767E12</v>
      </c>
      <c r="CD43" s="1">
        <v>2.270680057767E12</v>
      </c>
      <c r="CE43" s="1">
        <v>7.55E11</v>
      </c>
      <c r="CF43" s="1">
        <v>1.133484074449E12</v>
      </c>
      <c r="CG43" s="1">
        <v>0.0</v>
      </c>
      <c r="CH43" s="1">
        <v>0.0</v>
      </c>
      <c r="CI43" s="1">
        <v>0.0</v>
      </c>
      <c r="CJ43" s="1">
        <v>0.0</v>
      </c>
      <c r="CK43" s="1">
        <v>1.953070906E9</v>
      </c>
      <c r="CL43" s="1">
        <v>4.8913068945E10</v>
      </c>
      <c r="CM43" s="1">
        <v>3.16290791314E11</v>
      </c>
      <c r="CN43" s="1">
        <v>0.0</v>
      </c>
      <c r="CO43" s="1">
        <v>0.0</v>
      </c>
      <c r="CP43" s="1">
        <v>9.961922155E10</v>
      </c>
      <c r="CQ43" s="1">
        <v>4.071676040142E12</v>
      </c>
      <c r="CR43" s="73">
        <v>41011.604166666664</v>
      </c>
      <c r="CS43" s="73">
        <v>40544.0</v>
      </c>
      <c r="CT43" s="73">
        <v>40908.0</v>
      </c>
      <c r="CU43" s="1">
        <v>12.0</v>
      </c>
      <c r="CV43" s="1" t="s">
        <v>310</v>
      </c>
      <c r="CX43" s="1">
        <v>0.0</v>
      </c>
      <c r="CY43" s="1">
        <v>0.0</v>
      </c>
      <c r="CZ43" s="1">
        <v>2.0</v>
      </c>
      <c r="DA43" s="1" t="b">
        <v>0</v>
      </c>
      <c r="DB43" s="1" t="b">
        <v>1</v>
      </c>
    </row>
    <row r="44" ht="12.75" customHeight="1">
      <c r="A44" s="1" t="s">
        <v>44</v>
      </c>
      <c r="B44" s="1">
        <v>2010.0</v>
      </c>
      <c r="C44" s="1">
        <v>5.0</v>
      </c>
      <c r="D44" s="1">
        <v>2.244251709541E12</v>
      </c>
      <c r="E44" s="1">
        <v>2.99668805582E11</v>
      </c>
      <c r="F44" s="1">
        <v>1.26468805582E11</v>
      </c>
      <c r="G44" s="1">
        <v>1.732E11</v>
      </c>
      <c r="H44" s="1">
        <v>1.02251968327E12</v>
      </c>
      <c r="I44" s="1">
        <v>1.02279853291E12</v>
      </c>
      <c r="J44" s="1">
        <v>-2.7884964E8</v>
      </c>
      <c r="K44" s="1">
        <v>9.08385228659E11</v>
      </c>
      <c r="L44" s="1">
        <v>5.12446575671E11</v>
      </c>
      <c r="M44" s="1">
        <v>7.1577340658E10</v>
      </c>
      <c r="N44" s="1">
        <v>0.0</v>
      </c>
      <c r="O44" s="1">
        <v>0.0</v>
      </c>
      <c r="P44" s="1">
        <v>3.51658358963E11</v>
      </c>
      <c r="Q44" s="1">
        <v>-2.7297046633E10</v>
      </c>
      <c r="R44" s="1">
        <v>4.155845788E9</v>
      </c>
      <c r="S44" s="1">
        <v>4.155845788E9</v>
      </c>
      <c r="T44" s="1">
        <v>0.0</v>
      </c>
      <c r="U44" s="1">
        <v>9.522146242E9</v>
      </c>
      <c r="V44" s="1">
        <v>1.114366848E9</v>
      </c>
      <c r="W44" s="1">
        <v>0.0</v>
      </c>
      <c r="X44" s="1">
        <v>0.0</v>
      </c>
      <c r="Y44" s="1">
        <v>0.0</v>
      </c>
      <c r="Z44" s="1">
        <v>0.0</v>
      </c>
      <c r="AA44" s="1">
        <v>8.407779394E9</v>
      </c>
      <c r="AB44" s="1">
        <v>0.0</v>
      </c>
      <c r="AC44" s="1">
        <v>0.0</v>
      </c>
      <c r="AD44" s="1">
        <v>0.0</v>
      </c>
      <c r="AE44" s="1">
        <v>1.573104841159E12</v>
      </c>
      <c r="AF44" s="1">
        <v>4.35153623817E11</v>
      </c>
      <c r="AG44" s="1">
        <v>9.6933444407E10</v>
      </c>
      <c r="AH44" s="1">
        <v>1.92730126006E11</v>
      </c>
      <c r="AI44" s="1">
        <v>-9.5796681599E10</v>
      </c>
      <c r="AJ44" s="1">
        <v>0.0</v>
      </c>
      <c r="AK44" s="1">
        <v>0.0</v>
      </c>
      <c r="AL44" s="1">
        <v>0.0</v>
      </c>
      <c r="AM44" s="1">
        <v>2.90280946728E11</v>
      </c>
      <c r="AN44" s="1">
        <v>3.10041721402E11</v>
      </c>
      <c r="AO44" s="1">
        <v>-1.9760774674E10</v>
      </c>
      <c r="AP44" s="1">
        <v>4.7939232682E10</v>
      </c>
      <c r="AQ44" s="1">
        <v>7.6550425E9</v>
      </c>
      <c r="AR44" s="1">
        <v>7.6550425E9</v>
      </c>
      <c r="AS44" s="1">
        <v>0.0</v>
      </c>
      <c r="AT44" s="1">
        <v>1.051926331906E12</v>
      </c>
      <c r="AU44" s="1">
        <v>0.0</v>
      </c>
      <c r="AV44" s="1">
        <v>2.06370536151E11</v>
      </c>
      <c r="AW44" s="1">
        <v>8.73061246913E11</v>
      </c>
      <c r="AX44" s="1">
        <v>-2.7505451158E10</v>
      </c>
      <c r="AY44" s="1">
        <v>5.5017572891E10</v>
      </c>
      <c r="AZ44" s="1">
        <v>4.5256496382E10</v>
      </c>
      <c r="BA44" s="1">
        <v>0.0</v>
      </c>
      <c r="BB44" s="1">
        <v>6.0E9</v>
      </c>
      <c r="BC44" s="1">
        <v>3.761076509E9</v>
      </c>
      <c r="BD44" s="1">
        <v>3.8173565507E12</v>
      </c>
      <c r="BE44" s="1">
        <v>1.452352426195E12</v>
      </c>
      <c r="BF44" s="1">
        <v>4.73466346282E11</v>
      </c>
      <c r="BG44" s="1">
        <v>0.0</v>
      </c>
      <c r="BH44" s="1">
        <v>2.52143257644E11</v>
      </c>
      <c r="BI44" s="1">
        <v>1.07789847011E11</v>
      </c>
      <c r="BJ44" s="1">
        <v>2.4809781876E10</v>
      </c>
      <c r="BK44" s="1">
        <v>1.7788545461E10</v>
      </c>
      <c r="BL44" s="1">
        <v>0.0</v>
      </c>
      <c r="BM44" s="1">
        <v>6.6023520232E10</v>
      </c>
      <c r="BN44" s="1">
        <v>4.911394058E9</v>
      </c>
      <c r="BO44" s="1">
        <v>0.0</v>
      </c>
      <c r="BP44" s="1">
        <v>0.0</v>
      </c>
      <c r="BQ44" s="1">
        <v>0.0</v>
      </c>
      <c r="BR44" s="1">
        <v>1.99089754E8</v>
      </c>
      <c r="BS44" s="1">
        <v>0.0</v>
      </c>
      <c r="BT44" s="1">
        <v>0.0</v>
      </c>
      <c r="BU44" s="1">
        <v>4.1921024E7</v>
      </c>
      <c r="BV44" s="1">
        <v>9.78686990159E11</v>
      </c>
      <c r="BW44" s="1">
        <v>6.42325349977E11</v>
      </c>
      <c r="BX44" s="1">
        <v>0.0</v>
      </c>
      <c r="BY44" s="1">
        <v>1.68180397171E11</v>
      </c>
      <c r="BZ44" s="1">
        <v>1.68181243011E11</v>
      </c>
      <c r="CA44" s="1">
        <v>0.0</v>
      </c>
      <c r="CB44" s="1">
        <v>0.0</v>
      </c>
      <c r="CC44" s="1">
        <v>2.268141386309E12</v>
      </c>
      <c r="CD44" s="1">
        <v>2.268141386309E12</v>
      </c>
      <c r="CE44" s="1">
        <v>7.55E11</v>
      </c>
      <c r="CF44" s="1">
        <v>1.133484074449E12</v>
      </c>
      <c r="CG44" s="1">
        <v>0.0</v>
      </c>
      <c r="CH44" s="1">
        <v>0.0</v>
      </c>
      <c r="CI44" s="1">
        <v>0.0</v>
      </c>
      <c r="CJ44" s="1">
        <v>0.0</v>
      </c>
      <c r="CK44" s="1">
        <v>1.354440477E9</v>
      </c>
      <c r="CL44" s="1">
        <v>4.3381188412E10</v>
      </c>
      <c r="CM44" s="1">
        <v>3.24208660081E11</v>
      </c>
      <c r="CN44" s="1">
        <v>0.0</v>
      </c>
      <c r="CO44" s="1">
        <v>0.0</v>
      </c>
      <c r="CP44" s="1">
        <v>9.6862738196E10</v>
      </c>
      <c r="CQ44" s="1">
        <v>3.8173565507E12</v>
      </c>
      <c r="CR44" s="73">
        <v>41011.62430555555</v>
      </c>
      <c r="CS44" s="73">
        <v>40179.0</v>
      </c>
      <c r="CT44" s="73">
        <v>40543.0</v>
      </c>
      <c r="CU44" s="1">
        <v>12.0</v>
      </c>
      <c r="CV44" s="1" t="s">
        <v>576</v>
      </c>
      <c r="CW44" s="1" t="s">
        <v>577</v>
      </c>
      <c r="CX44" s="1">
        <v>0.0</v>
      </c>
      <c r="CY44" s="1">
        <v>0.0</v>
      </c>
      <c r="CZ44" s="1">
        <v>3.0</v>
      </c>
      <c r="DA44" s="1" t="b">
        <v>0</v>
      </c>
      <c r="DB44" s="1" t="b">
        <v>1</v>
      </c>
    </row>
    <row r="45" ht="12.75" customHeight="1">
      <c r="A45" s="1" t="s">
        <v>44</v>
      </c>
      <c r="B45" s="1">
        <v>2009.0</v>
      </c>
      <c r="C45" s="1">
        <v>5.0</v>
      </c>
      <c r="D45" s="1">
        <v>1.819329588283E12</v>
      </c>
      <c r="E45" s="1">
        <v>1.80798179549E11</v>
      </c>
      <c r="F45" s="1">
        <v>1.79798179549E11</v>
      </c>
      <c r="G45" s="1">
        <v>1.0E9</v>
      </c>
      <c r="H45" s="1">
        <v>8.31837197368E11</v>
      </c>
      <c r="I45" s="1">
        <v>8.39681491228E11</v>
      </c>
      <c r="J45" s="1">
        <v>-7.84429386E9</v>
      </c>
      <c r="K45" s="1">
        <v>7.95228929255E11</v>
      </c>
      <c r="L45" s="1">
        <v>4.49586732182E11</v>
      </c>
      <c r="M45" s="1">
        <v>5.4803054707E10</v>
      </c>
      <c r="N45" s="1">
        <v>0.0</v>
      </c>
      <c r="O45" s="1">
        <v>0.0</v>
      </c>
      <c r="P45" s="1">
        <v>3.05933107986E11</v>
      </c>
      <c r="Q45" s="1">
        <v>-1.509396562E10</v>
      </c>
      <c r="R45" s="1">
        <v>3.50764767E9</v>
      </c>
      <c r="S45" s="1">
        <v>3.50764767E9</v>
      </c>
      <c r="T45" s="1">
        <v>0.0</v>
      </c>
      <c r="U45" s="1">
        <v>7.957634441E9</v>
      </c>
      <c r="V45" s="1">
        <v>2.34872399E8</v>
      </c>
      <c r="W45" s="1">
        <v>0.0</v>
      </c>
      <c r="X45" s="1">
        <v>0.0</v>
      </c>
      <c r="Y45" s="1">
        <v>0.0</v>
      </c>
      <c r="Z45" s="1">
        <v>0.0</v>
      </c>
      <c r="AA45" s="1">
        <v>7.722762042E9</v>
      </c>
      <c r="AB45" s="1">
        <v>0.0</v>
      </c>
      <c r="AC45" s="1">
        <v>0.0</v>
      </c>
      <c r="AD45" s="1">
        <v>0.0</v>
      </c>
      <c r="AE45" s="1">
        <v>1.917518848753E12</v>
      </c>
      <c r="AF45" s="1">
        <v>4.00711114526E11</v>
      </c>
      <c r="AG45" s="1">
        <v>8.7306082107E10</v>
      </c>
      <c r="AH45" s="1">
        <v>1.69649406613E11</v>
      </c>
      <c r="AI45" s="1">
        <v>-8.2343324506E10</v>
      </c>
      <c r="AJ45" s="1">
        <v>0.0</v>
      </c>
      <c r="AK45" s="1">
        <v>0.0</v>
      </c>
      <c r="AL45" s="1">
        <v>0.0</v>
      </c>
      <c r="AM45" s="1">
        <v>2.69426134168E11</v>
      </c>
      <c r="AN45" s="1">
        <v>2.81783269431E11</v>
      </c>
      <c r="AO45" s="1">
        <v>-1.2357135263E10</v>
      </c>
      <c r="AP45" s="1">
        <v>4.3978898251E10</v>
      </c>
      <c r="AQ45" s="1">
        <v>7.6550425E9</v>
      </c>
      <c r="AR45" s="1">
        <v>7.6550425E9</v>
      </c>
      <c r="AS45" s="1">
        <v>0.0</v>
      </c>
      <c r="AT45" s="1">
        <v>1.435187824231E12</v>
      </c>
      <c r="AU45" s="1">
        <v>0.0</v>
      </c>
      <c r="AV45" s="1">
        <v>1.34662883183E11</v>
      </c>
      <c r="AW45" s="1">
        <v>1.303828274382E12</v>
      </c>
      <c r="AX45" s="1">
        <v>-3.303333334E9</v>
      </c>
      <c r="AY45" s="1">
        <v>3.0375339334E10</v>
      </c>
      <c r="AZ45" s="1">
        <v>2.1989511708E10</v>
      </c>
      <c r="BA45" s="1">
        <v>0.0</v>
      </c>
      <c r="BB45" s="1">
        <v>6.123849003E9</v>
      </c>
      <c r="BC45" s="1">
        <v>2.261978623E9</v>
      </c>
      <c r="BD45" s="1">
        <v>3.736848437036E12</v>
      </c>
      <c r="BE45" s="1">
        <v>1.388551474617E12</v>
      </c>
      <c r="BF45" s="1">
        <v>4.89244765897E11</v>
      </c>
      <c r="BG45" s="1">
        <v>1.0E11</v>
      </c>
      <c r="BH45" s="1">
        <v>2.34587255568E11</v>
      </c>
      <c r="BI45" s="1">
        <v>4.0747867554E10</v>
      </c>
      <c r="BJ45" s="1">
        <v>4.4520519487E10</v>
      </c>
      <c r="BK45" s="1">
        <v>1.386611117E9</v>
      </c>
      <c r="BL45" s="1">
        <v>0.0</v>
      </c>
      <c r="BM45" s="1">
        <v>6.8002512171E10</v>
      </c>
      <c r="BN45" s="1">
        <v>0.0</v>
      </c>
      <c r="BO45" s="1">
        <v>0.0</v>
      </c>
      <c r="BP45" s="1">
        <v>0.0</v>
      </c>
      <c r="BQ45" s="1">
        <v>0.0</v>
      </c>
      <c r="BR45" s="1">
        <v>1.96721024E8</v>
      </c>
      <c r="BS45" s="1">
        <v>0.0</v>
      </c>
      <c r="BT45" s="1">
        <v>0.0</v>
      </c>
      <c r="BU45" s="1">
        <v>4.1921024E7</v>
      </c>
      <c r="BV45" s="1">
        <v>8.99109987696E11</v>
      </c>
      <c r="BW45" s="1">
        <v>5.95143412219E11</v>
      </c>
      <c r="BX45" s="1">
        <v>0.0</v>
      </c>
      <c r="BY45" s="1">
        <v>1.41011636374E11</v>
      </c>
      <c r="BZ45" s="1">
        <v>1.62954939103E11</v>
      </c>
      <c r="CA45" s="1">
        <v>0.0</v>
      </c>
      <c r="CB45" s="1">
        <v>0.0</v>
      </c>
      <c r="CC45" s="1">
        <v>2.251905017248E12</v>
      </c>
      <c r="CD45" s="1">
        <v>2.256583054685E12</v>
      </c>
      <c r="CE45" s="1">
        <v>7.55E11</v>
      </c>
      <c r="CF45" s="1">
        <v>1.133484074449E12</v>
      </c>
      <c r="CG45" s="1">
        <v>0.0</v>
      </c>
      <c r="CH45" s="1">
        <v>0.0</v>
      </c>
      <c r="CI45" s="1">
        <v>1.7080372504E10</v>
      </c>
      <c r="CJ45" s="1">
        <v>6.56021813E8</v>
      </c>
      <c r="CK45" s="1">
        <v>6.56021813E8</v>
      </c>
      <c r="CL45" s="1">
        <v>3.3365294003E10</v>
      </c>
      <c r="CM45" s="1">
        <v>3.16341270103E11</v>
      </c>
      <c r="CN45" s="1">
        <v>-4.678037437E9</v>
      </c>
      <c r="CO45" s="1">
        <v>-4.678037437E9</v>
      </c>
      <c r="CP45" s="1">
        <v>9.6391945171E10</v>
      </c>
      <c r="CQ45" s="1">
        <v>3.736848437036E12</v>
      </c>
      <c r="CR45" s="73">
        <v>40515.60277777778</v>
      </c>
      <c r="CS45" s="73">
        <v>39814.0</v>
      </c>
      <c r="CT45" s="73">
        <v>40178.0</v>
      </c>
      <c r="CU45" s="1">
        <v>12.0</v>
      </c>
      <c r="CV45" s="1" t="s">
        <v>321</v>
      </c>
      <c r="CX45" s="1">
        <v>0.0</v>
      </c>
      <c r="CZ45" s="1">
        <v>1.0</v>
      </c>
      <c r="DA45" s="1" t="b">
        <v>0</v>
      </c>
      <c r="DB45" s="1" t="b">
        <v>1</v>
      </c>
    </row>
    <row r="46" ht="12.75" customHeight="1">
      <c r="A46" s="1" t="s">
        <v>44</v>
      </c>
      <c r="B46" s="1">
        <v>2008.0</v>
      </c>
      <c r="C46" s="1">
        <v>5.0</v>
      </c>
      <c r="D46" s="1">
        <v>2.086101843499E12</v>
      </c>
      <c r="E46" s="1">
        <v>2.29860955063E11</v>
      </c>
      <c r="F46" s="1">
        <v>2.29860955063E11</v>
      </c>
      <c r="G46" s="1">
        <v>0.0</v>
      </c>
      <c r="H46" s="1">
        <v>1.149587542151E12</v>
      </c>
      <c r="I46" s="1">
        <v>1.149631642151E12</v>
      </c>
      <c r="J46" s="1">
        <v>-4.41E7</v>
      </c>
      <c r="K46" s="1">
        <v>6.94449190367E11</v>
      </c>
      <c r="L46" s="1">
        <v>3.96951587587E11</v>
      </c>
      <c r="M46" s="1">
        <v>2.4632078797E10</v>
      </c>
      <c r="N46" s="1">
        <v>0.0</v>
      </c>
      <c r="O46" s="1">
        <v>0.0</v>
      </c>
      <c r="P46" s="1">
        <v>2.74106762658E11</v>
      </c>
      <c r="Q46" s="1">
        <v>-1.241238675E9</v>
      </c>
      <c r="R46" s="1">
        <v>2.301369002E9</v>
      </c>
      <c r="S46" s="1">
        <v>2.301369002E9</v>
      </c>
      <c r="T46" s="1">
        <v>0.0</v>
      </c>
      <c r="U46" s="1">
        <v>9.902786916E9</v>
      </c>
      <c r="V46" s="1">
        <v>1.7161386E8</v>
      </c>
      <c r="W46" s="1">
        <v>0.0</v>
      </c>
      <c r="X46" s="1">
        <v>454546.0</v>
      </c>
      <c r="Y46" s="1">
        <v>0.0</v>
      </c>
      <c r="Z46" s="1">
        <v>0.0</v>
      </c>
      <c r="AA46" s="1">
        <v>9.73071851E9</v>
      </c>
      <c r="AB46" s="1">
        <v>0.0</v>
      </c>
      <c r="AC46" s="1">
        <v>0.0</v>
      </c>
      <c r="AD46" s="1">
        <v>0.0</v>
      </c>
      <c r="AE46" s="1">
        <v>1.312727081229E12</v>
      </c>
      <c r="AF46" s="1">
        <v>2.02907941411E11</v>
      </c>
      <c r="AG46" s="1">
        <v>7.4827827768E10</v>
      </c>
      <c r="AH46" s="1">
        <v>1.48595800985E11</v>
      </c>
      <c r="AI46" s="1">
        <v>-7.3767973217E10</v>
      </c>
      <c r="AJ46" s="1">
        <v>0.0</v>
      </c>
      <c r="AK46" s="1">
        <v>0.0</v>
      </c>
      <c r="AL46" s="1">
        <v>0.0</v>
      </c>
      <c r="AM46" s="1">
        <v>2.8324715599E10</v>
      </c>
      <c r="AN46" s="1">
        <v>3.6320883148E10</v>
      </c>
      <c r="AO46" s="1">
        <v>-7.996167549E9</v>
      </c>
      <c r="AP46" s="1">
        <v>9.9755398044E10</v>
      </c>
      <c r="AQ46" s="1">
        <v>7.6550425E9</v>
      </c>
      <c r="AR46" s="1">
        <v>7.6550425E9</v>
      </c>
      <c r="AS46" s="1">
        <v>0.0</v>
      </c>
      <c r="AT46" s="1">
        <v>1.048554274862E12</v>
      </c>
      <c r="AU46" s="1">
        <v>0.0</v>
      </c>
      <c r="AV46" s="1">
        <v>1.41799152498E11</v>
      </c>
      <c r="AW46" s="1">
        <v>9.4693552606E11</v>
      </c>
      <c r="AX46" s="1">
        <v>-4.0180403696E10</v>
      </c>
      <c r="AY46" s="1">
        <v>1.8218015341E10</v>
      </c>
      <c r="AZ46" s="1">
        <v>9.942954622E9</v>
      </c>
      <c r="BA46" s="1">
        <v>0.0</v>
      </c>
      <c r="BB46" s="1">
        <v>6.12E9</v>
      </c>
      <c r="BC46" s="1">
        <v>2.155060719E9</v>
      </c>
      <c r="BD46" s="1">
        <v>3.398828924728E12</v>
      </c>
      <c r="BE46" s="1">
        <v>1.111967436363E12</v>
      </c>
      <c r="BF46" s="1">
        <v>2.9632465381E11</v>
      </c>
      <c r="BG46" s="1">
        <v>0.0</v>
      </c>
      <c r="BH46" s="1">
        <v>1.91060389417E11</v>
      </c>
      <c r="BI46" s="1">
        <v>3.9448766217E10</v>
      </c>
      <c r="BJ46" s="1">
        <v>2.8455397203E10</v>
      </c>
      <c r="BK46" s="1">
        <v>-6.705677268E9</v>
      </c>
      <c r="BL46" s="1">
        <v>0.0</v>
      </c>
      <c r="BM46" s="1">
        <v>4.4065778241E10</v>
      </c>
      <c r="BN46" s="1">
        <v>0.0</v>
      </c>
      <c r="BO46" s="1">
        <v>0.0</v>
      </c>
      <c r="BP46" s="1">
        <v>0.0</v>
      </c>
      <c r="BQ46" s="1">
        <v>0.0</v>
      </c>
      <c r="BR46" s="1">
        <v>1.49708128E8</v>
      </c>
      <c r="BS46" s="1">
        <v>0.0</v>
      </c>
      <c r="BT46" s="1">
        <v>0.0</v>
      </c>
      <c r="BU46" s="1">
        <v>0.0</v>
      </c>
      <c r="BV46" s="1">
        <v>8.15493074425E11</v>
      </c>
      <c r="BW46" s="1">
        <v>5.2810730248E11</v>
      </c>
      <c r="BX46" s="1">
        <v>0.0</v>
      </c>
      <c r="BY46" s="1">
        <v>1.27473227854E11</v>
      </c>
      <c r="BZ46" s="1">
        <v>1.59912544091E11</v>
      </c>
      <c r="CA46" s="1">
        <v>0.0</v>
      </c>
      <c r="CB46" s="1">
        <v>0.0</v>
      </c>
      <c r="CC46" s="1">
        <v>2.191675929409E12</v>
      </c>
      <c r="CD46" s="1">
        <v>2.193007808147E12</v>
      </c>
      <c r="CE46" s="1">
        <v>7.55E11</v>
      </c>
      <c r="CF46" s="1">
        <v>1.140622846504E12</v>
      </c>
      <c r="CG46" s="1">
        <v>0.0</v>
      </c>
      <c r="CH46" s="1">
        <v>1.3502377616E10</v>
      </c>
      <c r="CI46" s="1">
        <v>0.0</v>
      </c>
      <c r="CJ46" s="1">
        <v>0.0</v>
      </c>
      <c r="CK46" s="1">
        <v>9.0541599E7</v>
      </c>
      <c r="CL46" s="1">
        <v>2.5689078679E10</v>
      </c>
      <c r="CM46" s="1">
        <v>2.58102963749E11</v>
      </c>
      <c r="CN46" s="1">
        <v>-1.331878738E9</v>
      </c>
      <c r="CO46" s="1">
        <v>-1.331878738E9</v>
      </c>
      <c r="CP46" s="1">
        <v>9.5185558956E10</v>
      </c>
      <c r="CQ46" s="1">
        <v>3.398828924728E12</v>
      </c>
      <c r="CR46" s="73">
        <v>40515.652083333334</v>
      </c>
      <c r="CS46" s="73">
        <v>39448.0</v>
      </c>
      <c r="CT46" s="73">
        <v>39813.0</v>
      </c>
      <c r="CU46" s="1">
        <v>12.0</v>
      </c>
      <c r="CV46" s="1" t="s">
        <v>578</v>
      </c>
      <c r="CX46" s="1">
        <v>0.0</v>
      </c>
      <c r="CZ46" s="1">
        <v>1.0</v>
      </c>
      <c r="DA46" s="1" t="b">
        <v>0</v>
      </c>
      <c r="DB46" s="1" t="b">
        <v>1</v>
      </c>
    </row>
    <row r="47" ht="12.75" customHeight="1">
      <c r="A47" s="1" t="s">
        <v>44</v>
      </c>
      <c r="B47" s="1">
        <v>2007.0</v>
      </c>
      <c r="C47" s="1">
        <v>5.0</v>
      </c>
      <c r="D47" s="1">
        <v>1.902581767895E12</v>
      </c>
      <c r="E47" s="1">
        <v>4.04332055289E11</v>
      </c>
      <c r="F47" s="1">
        <v>2.34332055289E11</v>
      </c>
      <c r="G47" s="1">
        <v>1.7E11</v>
      </c>
      <c r="H47" s="1">
        <v>9.55411589374E11</v>
      </c>
      <c r="I47" s="1">
        <v>9.55411589374E11</v>
      </c>
      <c r="J47" s="1">
        <v>0.0</v>
      </c>
      <c r="K47" s="1">
        <v>5.30112904894E11</v>
      </c>
      <c r="L47" s="1">
        <v>3.1603711515E11</v>
      </c>
      <c r="M47" s="1">
        <v>1.1524937674E10</v>
      </c>
      <c r="N47" s="1">
        <v>0.0</v>
      </c>
      <c r="O47" s="1">
        <v>0.0</v>
      </c>
      <c r="P47" s="1">
        <v>2.0374242171E11</v>
      </c>
      <c r="Q47" s="1">
        <v>-1.19156964E9</v>
      </c>
      <c r="R47" s="1">
        <v>1.836755969E9</v>
      </c>
      <c r="S47" s="1">
        <v>1.836755969E9</v>
      </c>
      <c r="T47" s="1">
        <v>0.0</v>
      </c>
      <c r="U47" s="1">
        <v>1.0888462369E10</v>
      </c>
      <c r="V47" s="1">
        <v>0.0</v>
      </c>
      <c r="W47" s="1">
        <v>0.0</v>
      </c>
      <c r="X47" s="1">
        <v>1.38104929E8</v>
      </c>
      <c r="Y47" s="1">
        <v>3.16211343E8</v>
      </c>
      <c r="Z47" s="1">
        <v>0.0</v>
      </c>
      <c r="AA47" s="1">
        <v>1.0434146097E10</v>
      </c>
      <c r="AB47" s="1">
        <v>0.0</v>
      </c>
      <c r="AC47" s="1">
        <v>0.0</v>
      </c>
      <c r="AD47" s="1">
        <v>0.0</v>
      </c>
      <c r="AE47" s="1">
        <v>1.205378370594E12</v>
      </c>
      <c r="AF47" s="1">
        <v>1.7688463649E11</v>
      </c>
      <c r="AG47" s="1">
        <v>6.9450082369E10</v>
      </c>
      <c r="AH47" s="1">
        <v>1.32290438434E11</v>
      </c>
      <c r="AI47" s="1">
        <v>-6.2840356065E10</v>
      </c>
      <c r="AJ47" s="1">
        <v>0.0</v>
      </c>
      <c r="AK47" s="1">
        <v>0.0</v>
      </c>
      <c r="AL47" s="1">
        <v>0.0</v>
      </c>
      <c r="AM47" s="1">
        <v>2.3055007895E10</v>
      </c>
      <c r="AN47" s="1">
        <v>2.8141193509E10</v>
      </c>
      <c r="AO47" s="1">
        <v>-5.086185614E9</v>
      </c>
      <c r="AP47" s="1">
        <v>8.4379546226E10</v>
      </c>
      <c r="AQ47" s="1">
        <v>7.57925E9</v>
      </c>
      <c r="AR47" s="1">
        <v>7.57925E9</v>
      </c>
      <c r="AS47" s="1">
        <v>0.0</v>
      </c>
      <c r="AT47" s="1">
        <v>9.72112044972E11</v>
      </c>
      <c r="AU47" s="1">
        <v>0.0</v>
      </c>
      <c r="AV47" s="1">
        <v>7.31744325E10</v>
      </c>
      <c r="AW47" s="1">
        <v>8.98937612472E11</v>
      </c>
      <c r="AX47" s="1">
        <v>0.0</v>
      </c>
      <c r="AY47" s="1">
        <v>1.4369502356E10</v>
      </c>
      <c r="AZ47" s="1">
        <v>9.093664969E9</v>
      </c>
      <c r="BA47" s="1">
        <v>0.0</v>
      </c>
      <c r="BB47" s="1">
        <v>3.5E9</v>
      </c>
      <c r="BC47" s="1">
        <v>1.775837387E9</v>
      </c>
      <c r="BD47" s="1">
        <v>3.107960138489E12</v>
      </c>
      <c r="BE47" s="1">
        <v>1.046662037062E12</v>
      </c>
      <c r="BF47" s="1">
        <v>2.79531510871E11</v>
      </c>
      <c r="BG47" s="1">
        <v>0.0</v>
      </c>
      <c r="BH47" s="1">
        <v>1.33583048314E11</v>
      </c>
      <c r="BI47" s="1">
        <v>2.8353071339E10</v>
      </c>
      <c r="BJ47" s="1">
        <v>3.6605376815E10</v>
      </c>
      <c r="BK47" s="1">
        <v>2.6661077173E10</v>
      </c>
      <c r="BL47" s="1">
        <v>0.0</v>
      </c>
      <c r="BM47" s="1">
        <v>5.432893723E10</v>
      </c>
      <c r="BN47" s="1">
        <v>0.0</v>
      </c>
      <c r="BO47" s="1">
        <v>0.0</v>
      </c>
      <c r="BP47" s="1">
        <v>0.0</v>
      </c>
      <c r="BQ47" s="1">
        <v>0.0</v>
      </c>
      <c r="BR47" s="1">
        <v>1.218E8</v>
      </c>
      <c r="BS47" s="1">
        <v>0.0</v>
      </c>
      <c r="BT47" s="1">
        <v>0.0</v>
      </c>
      <c r="BU47" s="1">
        <v>0.0</v>
      </c>
      <c r="BV47" s="1">
        <v>7.67008726191E11</v>
      </c>
      <c r="BW47" s="1">
        <v>4.63645602312E11</v>
      </c>
      <c r="BX47" s="1">
        <v>0.0</v>
      </c>
      <c r="BY47" s="1">
        <v>1.24333779677E11</v>
      </c>
      <c r="BZ47" s="1">
        <v>1.79029344202E11</v>
      </c>
      <c r="CA47" s="1">
        <v>0.0</v>
      </c>
      <c r="CB47" s="1">
        <v>0.0</v>
      </c>
      <c r="CC47" s="1">
        <v>2.061298101427E12</v>
      </c>
      <c r="CD47" s="1">
        <v>2.052373567648E12</v>
      </c>
      <c r="CE47" s="1">
        <v>7.55E11</v>
      </c>
      <c r="CF47" s="1">
        <v>1.133484074449E12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1.5652084484E10</v>
      </c>
      <c r="CM47" s="1">
        <v>1.48237408715E11</v>
      </c>
      <c r="CN47" s="1">
        <v>8.924533779E9</v>
      </c>
      <c r="CO47" s="1">
        <v>8.924533779E9</v>
      </c>
      <c r="CP47" s="1">
        <v>0.0</v>
      </c>
      <c r="CQ47" s="1">
        <v>3.107960138489E12</v>
      </c>
      <c r="CR47" s="73">
        <v>40515.657638888886</v>
      </c>
      <c r="CS47" s="73">
        <v>39083.0</v>
      </c>
      <c r="CT47" s="73">
        <v>39447.0</v>
      </c>
      <c r="CU47" s="1">
        <v>12.0</v>
      </c>
      <c r="CV47" s="1" t="s">
        <v>313</v>
      </c>
      <c r="CX47" s="1">
        <v>0.0</v>
      </c>
      <c r="CZ47" s="1">
        <v>1.0</v>
      </c>
      <c r="DA47" s="1" t="b">
        <v>0</v>
      </c>
      <c r="DB47" s="1" t="b">
        <v>1</v>
      </c>
    </row>
    <row r="48" ht="12.75" customHeight="1">
      <c r="A48" s="1" t="s">
        <v>44</v>
      </c>
      <c r="B48" s="1">
        <v>2006.0</v>
      </c>
      <c r="C48" s="1">
        <v>5.0</v>
      </c>
      <c r="D48" s="1">
        <v>8.33970030058E11</v>
      </c>
      <c r="E48" s="1">
        <v>1.5328284384E11</v>
      </c>
      <c r="F48" s="1">
        <v>1.5328284384E11</v>
      </c>
      <c r="G48" s="1">
        <v>0.0</v>
      </c>
      <c r="H48" s="1">
        <v>3.34536061375E11</v>
      </c>
      <c r="I48" s="1">
        <v>3.34536061375E11</v>
      </c>
      <c r="J48" s="1">
        <v>0.0</v>
      </c>
      <c r="K48" s="1">
        <v>3.31979831472E11</v>
      </c>
      <c r="L48" s="1">
        <v>2.61064838115E11</v>
      </c>
      <c r="M48" s="1">
        <v>2.515205003E10</v>
      </c>
      <c r="N48" s="1">
        <v>0.0</v>
      </c>
      <c r="O48" s="1">
        <v>0.0</v>
      </c>
      <c r="P48" s="1">
        <v>4.6241329873E10</v>
      </c>
      <c r="Q48" s="1">
        <v>-4.78386546E8</v>
      </c>
      <c r="R48" s="1">
        <v>5.18009098E9</v>
      </c>
      <c r="S48" s="1">
        <v>5.18009098E9</v>
      </c>
      <c r="T48" s="1">
        <v>0.0</v>
      </c>
      <c r="U48" s="1">
        <v>8.991202391E9</v>
      </c>
      <c r="V48" s="1">
        <v>4.91155987E8</v>
      </c>
      <c r="W48" s="1">
        <v>0.0</v>
      </c>
      <c r="X48" s="1">
        <v>7.551E7</v>
      </c>
      <c r="Y48" s="1">
        <v>0.0</v>
      </c>
      <c r="Z48" s="1">
        <v>0.0</v>
      </c>
      <c r="AA48" s="1">
        <v>8.424536404E9</v>
      </c>
      <c r="AB48" s="1">
        <v>0.0</v>
      </c>
      <c r="AC48" s="1">
        <v>0.0</v>
      </c>
      <c r="AD48" s="1">
        <v>0.0</v>
      </c>
      <c r="AE48" s="1">
        <v>6.05240948911E11</v>
      </c>
      <c r="AF48" s="1">
        <v>1.18991526362E11</v>
      </c>
      <c r="AG48" s="1">
        <v>7.1633199966E10</v>
      </c>
      <c r="AH48" s="1">
        <v>1.22199180124E11</v>
      </c>
      <c r="AI48" s="1">
        <v>-5.0565980158E10</v>
      </c>
      <c r="AJ48" s="1">
        <v>0.0</v>
      </c>
      <c r="AK48" s="1">
        <v>0.0</v>
      </c>
      <c r="AL48" s="1">
        <v>0.0</v>
      </c>
      <c r="AM48" s="1">
        <v>1.5073586418E10</v>
      </c>
      <c r="AN48" s="1">
        <v>1.7943356327E10</v>
      </c>
      <c r="AO48" s="1">
        <v>-2.869769909E9</v>
      </c>
      <c r="AP48" s="1">
        <v>3.2284739978E10</v>
      </c>
      <c r="AQ48" s="1">
        <v>0.0</v>
      </c>
      <c r="AR48" s="1">
        <v>0.0</v>
      </c>
      <c r="AS48" s="1">
        <v>0.0</v>
      </c>
      <c r="AT48" s="1">
        <v>4.65501916972E11</v>
      </c>
      <c r="AU48" s="1">
        <v>0.0</v>
      </c>
      <c r="AV48" s="1">
        <v>1.340856325E11</v>
      </c>
      <c r="AW48" s="1">
        <v>3.31416284472E11</v>
      </c>
      <c r="AX48" s="1">
        <v>0.0</v>
      </c>
      <c r="AY48" s="1">
        <v>1.542269158E10</v>
      </c>
      <c r="AZ48" s="1">
        <v>1.0302899193E10</v>
      </c>
      <c r="BA48" s="1">
        <v>0.0</v>
      </c>
      <c r="BB48" s="1">
        <v>3.5E9</v>
      </c>
      <c r="BC48" s="1">
        <v>1.619792387E9</v>
      </c>
      <c r="BD48" s="1">
        <v>1.439210978969E12</v>
      </c>
      <c r="BE48" s="1">
        <v>8.83600802107E11</v>
      </c>
      <c r="BF48" s="1">
        <v>2.07432264772E11</v>
      </c>
      <c r="BG48" s="1">
        <v>0.0</v>
      </c>
      <c r="BH48" s="1">
        <v>1.03383541033E11</v>
      </c>
      <c r="BI48" s="1">
        <v>1.4876816733E10</v>
      </c>
      <c r="BJ48" s="1">
        <v>8.164602689E9</v>
      </c>
      <c r="BK48" s="1">
        <v>3.6108785593E10</v>
      </c>
      <c r="BL48" s="1">
        <v>0.0</v>
      </c>
      <c r="BM48" s="1">
        <v>4.4898518724E10</v>
      </c>
      <c r="BN48" s="1">
        <v>0.0</v>
      </c>
      <c r="BO48" s="1">
        <v>0.0</v>
      </c>
      <c r="BP48" s="1">
        <v>0.0</v>
      </c>
      <c r="BQ48" s="1">
        <v>0.0</v>
      </c>
      <c r="BR48" s="1">
        <v>1.033E8</v>
      </c>
      <c r="BS48" s="1">
        <v>0.0</v>
      </c>
      <c r="BT48" s="1">
        <v>0.0</v>
      </c>
      <c r="BU48" s="1">
        <v>0.0</v>
      </c>
      <c r="BV48" s="1">
        <v>6.76065237335E11</v>
      </c>
      <c r="BW48" s="1">
        <v>3.62671515939E11</v>
      </c>
      <c r="BX48" s="1">
        <v>0.0</v>
      </c>
      <c r="BY48" s="1">
        <v>5.4033063353E10</v>
      </c>
      <c r="BZ48" s="1">
        <v>2.59360658043E11</v>
      </c>
      <c r="CA48" s="1">
        <v>0.0</v>
      </c>
      <c r="CB48" s="1">
        <v>0.0</v>
      </c>
      <c r="CC48" s="1">
        <v>5.55610176862E11</v>
      </c>
      <c r="CD48" s="1">
        <v>5.42925685041E11</v>
      </c>
      <c r="CE48" s="1">
        <v>4.34E11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5.147068995E9</v>
      </c>
      <c r="CM48" s="1">
        <v>1.03778616046E11</v>
      </c>
      <c r="CN48" s="1">
        <v>1.2684491821E10</v>
      </c>
      <c r="CO48" s="1">
        <v>1.2684491821E10</v>
      </c>
      <c r="CP48" s="1">
        <v>0.0</v>
      </c>
      <c r="CQ48" s="1">
        <v>1.439210978969E12</v>
      </c>
      <c r="CR48" s="73">
        <v>42942.69861111111</v>
      </c>
      <c r="CS48" s="73">
        <v>38718.0</v>
      </c>
      <c r="CT48" s="73">
        <v>39082.0</v>
      </c>
      <c r="CU48" s="1">
        <v>12.0</v>
      </c>
      <c r="CV48" s="1" t="s">
        <v>314</v>
      </c>
      <c r="CX48" s="1">
        <v>0.0</v>
      </c>
      <c r="CZ48" s="1">
        <v>1.0</v>
      </c>
      <c r="DA48" s="1" t="b">
        <v>0</v>
      </c>
      <c r="DB48" s="1" t="b">
        <v>1</v>
      </c>
    </row>
    <row r="49" ht="12.75" customHeight="1">
      <c r="A49" s="1" t="s">
        <v>44</v>
      </c>
      <c r="B49" s="1">
        <v>2005.0</v>
      </c>
      <c r="C49" s="1">
        <v>5.0</v>
      </c>
      <c r="D49" s="1">
        <v>9.41899776918E11</v>
      </c>
      <c r="E49" s="1">
        <v>1.10654598998E11</v>
      </c>
      <c r="F49" s="1">
        <v>1.10654598998E11</v>
      </c>
      <c r="G49" s="1">
        <v>0.0</v>
      </c>
      <c r="H49" s="1">
        <v>4.97952827936E11</v>
      </c>
      <c r="I49" s="1">
        <v>4.97952827936E11</v>
      </c>
      <c r="J49" s="1">
        <v>0.0</v>
      </c>
      <c r="K49" s="1">
        <v>3.25734913185E11</v>
      </c>
      <c r="L49" s="1">
        <v>2.51212115318E11</v>
      </c>
      <c r="M49" s="1">
        <v>1.6767276263E10</v>
      </c>
      <c r="N49" s="1">
        <v>0.0</v>
      </c>
      <c r="O49" s="1">
        <v>0.0</v>
      </c>
      <c r="P49" s="1">
        <v>5.7755521604E10</v>
      </c>
      <c r="Q49" s="1">
        <v>0.0</v>
      </c>
      <c r="R49" s="1">
        <v>1.651297955E9</v>
      </c>
      <c r="S49" s="1">
        <v>1.651297955E9</v>
      </c>
      <c r="T49" s="1">
        <v>0.0</v>
      </c>
      <c r="U49" s="1">
        <v>5.906138844E9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5.906138844E9</v>
      </c>
      <c r="AB49" s="1">
        <v>0.0</v>
      </c>
      <c r="AC49" s="1">
        <v>0.0</v>
      </c>
      <c r="AD49" s="1">
        <v>0.0</v>
      </c>
      <c r="AE49" s="1">
        <v>5.66425350801E11</v>
      </c>
      <c r="AF49" s="1">
        <v>8.4336446872E10</v>
      </c>
      <c r="AG49" s="1">
        <v>5.4513358238E10</v>
      </c>
      <c r="AH49" s="1">
        <v>9.3842530179E10</v>
      </c>
      <c r="AI49" s="1">
        <v>-3.9329171941E10</v>
      </c>
      <c r="AJ49" s="1">
        <v>0.0</v>
      </c>
      <c r="AK49" s="1">
        <v>0.0</v>
      </c>
      <c r="AL49" s="1">
        <v>0.0</v>
      </c>
      <c r="AM49" s="1">
        <v>5.374135442E9</v>
      </c>
      <c r="AN49" s="1">
        <v>6.479463778E9</v>
      </c>
      <c r="AO49" s="1">
        <v>-1.105328336E9</v>
      </c>
      <c r="AP49" s="1">
        <v>2.4448953192E10</v>
      </c>
      <c r="AQ49" s="1">
        <v>0.0</v>
      </c>
      <c r="AR49" s="1">
        <v>0.0</v>
      </c>
      <c r="AS49" s="1">
        <v>0.0</v>
      </c>
      <c r="AT49" s="1">
        <v>4.624559195E11</v>
      </c>
      <c r="AU49" s="1">
        <v>0.0</v>
      </c>
      <c r="AV49" s="1">
        <v>1.340867325E11</v>
      </c>
      <c r="AW49" s="1">
        <v>3.28369187E11</v>
      </c>
      <c r="AX49" s="1">
        <v>0.0</v>
      </c>
      <c r="AY49" s="1">
        <v>1.298428993E10</v>
      </c>
      <c r="AZ49" s="1">
        <v>7.854278584E9</v>
      </c>
      <c r="BA49" s="1">
        <v>0.0</v>
      </c>
      <c r="BB49" s="1">
        <v>0.0</v>
      </c>
      <c r="BC49" s="1">
        <v>5.130011346E9</v>
      </c>
      <c r="BD49" s="1">
        <v>1.508325127719E12</v>
      </c>
      <c r="BE49" s="1">
        <v>9.97475963147E11</v>
      </c>
      <c r="BF49" s="1">
        <v>3.30595514112E11</v>
      </c>
      <c r="BG49" s="1">
        <v>0.0</v>
      </c>
      <c r="BH49" s="1">
        <v>1.28311704107E11</v>
      </c>
      <c r="BI49" s="1">
        <v>7.38810157E9</v>
      </c>
      <c r="BJ49" s="1">
        <v>1.4129264371E10</v>
      </c>
      <c r="BK49" s="1">
        <v>3.8962914253E10</v>
      </c>
      <c r="BL49" s="1">
        <v>0.0</v>
      </c>
      <c r="BM49" s="1">
        <v>1.41803529811E11</v>
      </c>
      <c r="BN49" s="1">
        <v>0.0</v>
      </c>
      <c r="BO49" s="1">
        <v>0.0</v>
      </c>
      <c r="BP49" s="1">
        <v>0.0</v>
      </c>
      <c r="BQ49" s="1">
        <v>0.0</v>
      </c>
      <c r="BR49" s="1">
        <v>3.5E7</v>
      </c>
      <c r="BS49" s="1">
        <v>0.0</v>
      </c>
      <c r="BT49" s="1">
        <v>0.0</v>
      </c>
      <c r="BU49" s="1">
        <v>0.0</v>
      </c>
      <c r="BV49" s="1">
        <v>6.66845449035E11</v>
      </c>
      <c r="BW49" s="1">
        <v>3.43950025434E11</v>
      </c>
      <c r="BX49" s="1">
        <v>0.0</v>
      </c>
      <c r="BY49" s="1">
        <v>6.3534765558E10</v>
      </c>
      <c r="BZ49" s="1">
        <v>2.59360658043E11</v>
      </c>
      <c r="CA49" s="1">
        <v>0.0</v>
      </c>
      <c r="CB49" s="1">
        <v>0.0</v>
      </c>
      <c r="CC49" s="1">
        <v>5.10849164572E11</v>
      </c>
      <c r="CD49" s="1">
        <v>5.09938835624E11</v>
      </c>
      <c r="CE49" s="1">
        <v>4.34E11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5.147068995E9</v>
      </c>
      <c r="CM49" s="1">
        <v>7.0791766629E10</v>
      </c>
      <c r="CN49" s="1">
        <v>9.10328948E8</v>
      </c>
      <c r="CO49" s="1">
        <v>9.10328948E8</v>
      </c>
      <c r="CP49" s="1">
        <v>0.0</v>
      </c>
      <c r="CQ49" s="1">
        <v>1.508325127719E12</v>
      </c>
      <c r="CR49" s="73">
        <v>42942.68680555555</v>
      </c>
      <c r="CS49" s="73">
        <v>38353.0</v>
      </c>
      <c r="CT49" s="73">
        <v>38717.0</v>
      </c>
      <c r="CU49" s="1">
        <v>12.0</v>
      </c>
      <c r="CV49" s="1" t="s">
        <v>579</v>
      </c>
      <c r="CX49" s="1">
        <v>0.0</v>
      </c>
      <c r="CZ49" s="1">
        <v>1.0</v>
      </c>
      <c r="DA49" s="1" t="b">
        <v>0</v>
      </c>
      <c r="DB49" s="1" t="b">
        <v>1</v>
      </c>
    </row>
    <row r="50" ht="12.75" customHeight="1">
      <c r="A50" s="1" t="s">
        <v>74</v>
      </c>
      <c r="B50" s="1">
        <v>2017.0</v>
      </c>
      <c r="C50" s="1">
        <v>5.0</v>
      </c>
      <c r="D50" s="1">
        <v>4.4962828647427E13</v>
      </c>
      <c r="E50" s="1">
        <v>3.789197489323E12</v>
      </c>
      <c r="F50" s="1">
        <v>1.600597489316E12</v>
      </c>
      <c r="G50" s="1">
        <v>2.188600000007E12</v>
      </c>
      <c r="H50" s="1">
        <v>3.1164822649629E13</v>
      </c>
      <c r="I50" s="1">
        <v>2.648743079467E12</v>
      </c>
      <c r="J50" s="1">
        <v>-2.97888188831E11</v>
      </c>
      <c r="K50" s="1">
        <v>6.915645602099E12</v>
      </c>
      <c r="L50" s="1">
        <v>5.437601516671E12</v>
      </c>
      <c r="M50" s="1">
        <v>2.2478515959E10</v>
      </c>
      <c r="N50" s="1">
        <v>0.0</v>
      </c>
      <c r="O50" s="1">
        <v>0.0</v>
      </c>
      <c r="P50" s="1">
        <v>4.43869277418E11</v>
      </c>
      <c r="Q50" s="1">
        <v>-3.97018937203E11</v>
      </c>
      <c r="R50" s="1">
        <v>1.44572406356E11</v>
      </c>
      <c r="S50" s="1">
        <v>1.44572406356E11</v>
      </c>
      <c r="T50" s="1">
        <v>0.0</v>
      </c>
      <c r="U50" s="1">
        <v>6.03935685514E11</v>
      </c>
      <c r="V50" s="1">
        <v>5.65835345145E11</v>
      </c>
      <c r="W50" s="1">
        <v>0.0</v>
      </c>
      <c r="X50" s="1">
        <v>3.037246215E10</v>
      </c>
      <c r="Y50" s="1">
        <v>0.0</v>
      </c>
      <c r="Z50" s="1">
        <v>0.0</v>
      </c>
      <c r="AA50" s="1">
        <v>7.727878219E9</v>
      </c>
      <c r="AB50" s="1">
        <v>0.0</v>
      </c>
      <c r="AC50" s="1">
        <v>0.0</v>
      </c>
      <c r="AD50" s="1">
        <v>0.0</v>
      </c>
      <c r="AE50" s="1">
        <v>4.6439507429452E13</v>
      </c>
      <c r="AF50" s="1">
        <v>1.657410869307E12</v>
      </c>
      <c r="AG50" s="1">
        <v>8.44838908301E11</v>
      </c>
      <c r="AH50" s="1">
        <v>1.97349712378E12</v>
      </c>
      <c r="AI50" s="1">
        <v>-1.128658215479E12</v>
      </c>
      <c r="AJ50" s="1">
        <v>0.0</v>
      </c>
      <c r="AK50" s="1">
        <v>0.0</v>
      </c>
      <c r="AL50" s="1">
        <v>0.0</v>
      </c>
      <c r="AM50" s="1">
        <v>8.12571961006E11</v>
      </c>
      <c r="AN50" s="1">
        <v>1.151467720071E12</v>
      </c>
      <c r="AO50" s="1">
        <v>-3.38895759065E11</v>
      </c>
      <c r="AP50" s="1">
        <v>0.0</v>
      </c>
      <c r="AQ50" s="1">
        <v>4.5388992E10</v>
      </c>
      <c r="AR50" s="1">
        <v>4.5388992E10</v>
      </c>
      <c r="AS50" s="1">
        <v>0.0</v>
      </c>
      <c r="AT50" s="1">
        <v>4.3820854114286E13</v>
      </c>
      <c r="AU50" s="1">
        <v>0.0</v>
      </c>
      <c r="AV50" s="1">
        <v>2.921475367471E12</v>
      </c>
      <c r="AW50" s="1">
        <v>3.66889741221E11</v>
      </c>
      <c r="AX50" s="1">
        <v>-3.2058951786E10</v>
      </c>
      <c r="AY50" s="1">
        <v>3.94627382516E11</v>
      </c>
      <c r="AZ50" s="1">
        <v>3.29934675506E11</v>
      </c>
      <c r="BA50" s="1">
        <v>5.2939546439E10</v>
      </c>
      <c r="BB50" s="1">
        <v>0.0</v>
      </c>
      <c r="BC50" s="1">
        <v>1.1753160571E10</v>
      </c>
      <c r="BD50" s="1">
        <v>9.1402336076879E13</v>
      </c>
      <c r="BE50" s="1">
        <v>7.6934938329085E13</v>
      </c>
      <c r="BF50" s="1">
        <v>2.2286031335459E13</v>
      </c>
      <c r="BG50" s="1">
        <v>9.1842475489E10</v>
      </c>
      <c r="BH50" s="1">
        <v>2.694745921329E12</v>
      </c>
      <c r="BI50" s="1">
        <v>1.32060292425E11</v>
      </c>
      <c r="BJ50" s="1">
        <v>1.09050213117E11</v>
      </c>
      <c r="BK50" s="1">
        <v>7.27386592336E11</v>
      </c>
      <c r="BL50" s="1">
        <v>5.8405565654E10</v>
      </c>
      <c r="BM50" s="1">
        <v>5.74150514863E11</v>
      </c>
      <c r="BN50" s="1">
        <v>1.15010713662E11</v>
      </c>
      <c r="BO50" s="1">
        <v>0.0</v>
      </c>
      <c r="BP50" s="1">
        <v>0.0</v>
      </c>
      <c r="BQ50" s="1">
        <v>0.0</v>
      </c>
      <c r="BR50" s="1">
        <v>1.38496567134E11</v>
      </c>
      <c r="BS50" s="1">
        <v>0.0</v>
      </c>
      <c r="BT50" s="1">
        <v>1.284976011E9</v>
      </c>
      <c r="BU50" s="1">
        <v>0.0</v>
      </c>
      <c r="BV50" s="1">
        <v>5.4510410426492E13</v>
      </c>
      <c r="BW50" s="1">
        <v>4.360283332177E12</v>
      </c>
      <c r="BX50" s="1">
        <v>4.6210980584316E13</v>
      </c>
      <c r="BY50" s="1">
        <v>2.411767134999E12</v>
      </c>
      <c r="BZ50" s="1">
        <v>2.3172011377E10</v>
      </c>
      <c r="CA50" s="1">
        <v>1.429375103187E12</v>
      </c>
      <c r="CB50" s="1">
        <v>7.4832260436E10</v>
      </c>
      <c r="CC50" s="1">
        <v>1.4467397747794E13</v>
      </c>
      <c r="CD50" s="1">
        <v>1.4467397747794E13</v>
      </c>
      <c r="CE50" s="1">
        <v>6.80471434E12</v>
      </c>
      <c r="CF50" s="1">
        <v>3.184332381197E12</v>
      </c>
      <c r="CG50" s="1">
        <v>0.0</v>
      </c>
      <c r="CH50" s="1">
        <v>0.0</v>
      </c>
      <c r="CI50" s="1">
        <v>1.5445192E10</v>
      </c>
      <c r="CJ50" s="1">
        <v>4.64777333764E11</v>
      </c>
      <c r="CK50" s="1">
        <v>0.0</v>
      </c>
      <c r="CL50" s="1">
        <v>3.85374992665E11</v>
      </c>
      <c r="CM50" s="1">
        <v>2.80818510621E12</v>
      </c>
      <c r="CN50" s="1">
        <v>0.0</v>
      </c>
      <c r="CO50" s="1">
        <v>0.0</v>
      </c>
      <c r="CP50" s="1">
        <v>0.0</v>
      </c>
      <c r="CQ50" s="1">
        <v>9.1402336076879E13</v>
      </c>
      <c r="CR50" s="73">
        <v>43200.42361111111</v>
      </c>
      <c r="CS50" s="73">
        <v>42736.0</v>
      </c>
      <c r="CT50" s="73">
        <v>43100.0</v>
      </c>
      <c r="CU50" s="1">
        <v>12.0</v>
      </c>
      <c r="CV50" s="1" t="s">
        <v>316</v>
      </c>
      <c r="CX50" s="1">
        <v>0.0</v>
      </c>
      <c r="DA50" s="1" t="b">
        <v>0</v>
      </c>
      <c r="DB50" s="1" t="b">
        <v>1</v>
      </c>
    </row>
    <row r="51" ht="12.75" customHeight="1">
      <c r="A51" s="1" t="s">
        <v>74</v>
      </c>
      <c r="B51" s="1">
        <v>2016.0</v>
      </c>
      <c r="C51" s="1">
        <v>5.0</v>
      </c>
      <c r="D51" s="1">
        <v>3.0299175462459E13</v>
      </c>
      <c r="E51" s="1">
        <v>2.88345810335E12</v>
      </c>
      <c r="F51" s="1">
        <v>1.384131258722E12</v>
      </c>
      <c r="G51" s="1">
        <v>1.499326844628E12</v>
      </c>
      <c r="H51" s="1">
        <v>2.0802681180898E13</v>
      </c>
      <c r="I51" s="1">
        <v>2.722178333317E12</v>
      </c>
      <c r="J51" s="1">
        <v>-3.49504452363E11</v>
      </c>
      <c r="K51" s="1">
        <v>4.706940319124E12</v>
      </c>
      <c r="L51" s="1">
        <v>3.466446831573E12</v>
      </c>
      <c r="M51" s="1">
        <v>2.20390172983E11</v>
      </c>
      <c r="N51" s="1">
        <v>0.0</v>
      </c>
      <c r="O51" s="1">
        <v>0.0</v>
      </c>
      <c r="P51" s="1">
        <v>4.76921594426E11</v>
      </c>
      <c r="Q51" s="1">
        <v>-3.76500335285E11</v>
      </c>
      <c r="R51" s="1">
        <v>1.18799477849E11</v>
      </c>
      <c r="S51" s="1">
        <v>1.18799477849E11</v>
      </c>
      <c r="T51" s="1">
        <v>0.0</v>
      </c>
      <c r="U51" s="1">
        <v>4.71008304527E11</v>
      </c>
      <c r="V51" s="1">
        <v>4.57355457431E11</v>
      </c>
      <c r="W51" s="1">
        <v>0.0</v>
      </c>
      <c r="X51" s="1">
        <v>3.530125211E9</v>
      </c>
      <c r="Y51" s="1">
        <v>0.0</v>
      </c>
      <c r="Z51" s="1">
        <v>0.0</v>
      </c>
      <c r="AA51" s="1">
        <v>1.0122721885E10</v>
      </c>
      <c r="AB51" s="1">
        <v>0.0</v>
      </c>
      <c r="AC51" s="1">
        <v>0.0</v>
      </c>
      <c r="AD51" s="1">
        <v>0.0</v>
      </c>
      <c r="AE51" s="1">
        <v>4.2697277045377E13</v>
      </c>
      <c r="AF51" s="1">
        <v>1.541816587616E12</v>
      </c>
      <c r="AG51" s="1">
        <v>7.22440067642E11</v>
      </c>
      <c r="AH51" s="1">
        <v>1.715481727799E12</v>
      </c>
      <c r="AI51" s="1">
        <v>-9.93041660157E11</v>
      </c>
      <c r="AJ51" s="1">
        <v>0.0</v>
      </c>
      <c r="AK51" s="1">
        <v>0.0</v>
      </c>
      <c r="AL51" s="1">
        <v>0.0</v>
      </c>
      <c r="AM51" s="1">
        <v>8.19376519974E11</v>
      </c>
      <c r="AN51" s="1">
        <v>1.1170264871E12</v>
      </c>
      <c r="AO51" s="1">
        <v>-2.97649967126E11</v>
      </c>
      <c r="AP51" s="1">
        <v>0.0</v>
      </c>
      <c r="AQ51" s="1">
        <v>1.38880906477E11</v>
      </c>
      <c r="AR51" s="1">
        <v>1.76246511406E11</v>
      </c>
      <c r="AS51" s="1">
        <v>-3.7365604929E10</v>
      </c>
      <c r="AT51" s="1">
        <v>4.0571759374173E13</v>
      </c>
      <c r="AU51" s="1">
        <v>0.0</v>
      </c>
      <c r="AV51" s="1">
        <v>2.795737018783E12</v>
      </c>
      <c r="AW51" s="1">
        <v>3.99533150523E11</v>
      </c>
      <c r="AX51" s="1">
        <v>-3.4249995785E10</v>
      </c>
      <c r="AY51" s="1">
        <v>1.56476815885E11</v>
      </c>
      <c r="AZ51" s="1">
        <v>9.7684821223E10</v>
      </c>
      <c r="BA51" s="1">
        <v>5.2886550943E10</v>
      </c>
      <c r="BB51" s="1">
        <v>0.0</v>
      </c>
      <c r="BC51" s="1">
        <v>5.905443719E9</v>
      </c>
      <c r="BD51" s="1">
        <v>7.2996452507836E13</v>
      </c>
      <c r="BE51" s="1">
        <v>5.9309916882792E13</v>
      </c>
      <c r="BF51" s="1">
        <v>1.623027111579E13</v>
      </c>
      <c r="BG51" s="1">
        <v>1.61009048468E11</v>
      </c>
      <c r="BH51" s="1">
        <v>1.576935784713E12</v>
      </c>
      <c r="BI51" s="1">
        <v>1.0443709813E10</v>
      </c>
      <c r="BJ51" s="1">
        <v>1.600412076E10</v>
      </c>
      <c r="BK51" s="1">
        <v>7.36503250494E11</v>
      </c>
      <c r="BL51" s="1">
        <v>5.6627960995E10</v>
      </c>
      <c r="BM51" s="1">
        <v>4.82252118261E11</v>
      </c>
      <c r="BN51" s="1">
        <v>7.8324934729E10</v>
      </c>
      <c r="BO51" s="1">
        <v>0.0</v>
      </c>
      <c r="BP51" s="1">
        <v>0.0</v>
      </c>
      <c r="BQ51" s="1">
        <v>0.0</v>
      </c>
      <c r="BR51" s="1">
        <v>1.03152922903E11</v>
      </c>
      <c r="BS51" s="1">
        <v>0.0</v>
      </c>
      <c r="BT51" s="1">
        <v>0.0</v>
      </c>
      <c r="BU51" s="1">
        <v>0.0</v>
      </c>
      <c r="BV51" s="1">
        <v>4.2976492844099E13</v>
      </c>
      <c r="BW51" s="1">
        <v>3.580814492786E12</v>
      </c>
      <c r="BX51" s="1">
        <v>3.6280117678651E13</v>
      </c>
      <c r="BY51" s="1">
        <v>1.489052835548E12</v>
      </c>
      <c r="BZ51" s="1">
        <v>1.76172011377E11</v>
      </c>
      <c r="CA51" s="1">
        <v>1.385613275857E12</v>
      </c>
      <c r="CB51" s="1">
        <v>6.472254988E10</v>
      </c>
      <c r="CC51" s="1">
        <v>1.3686535625044E13</v>
      </c>
      <c r="CD51" s="1">
        <v>1.3686535625044E13</v>
      </c>
      <c r="CE51" s="1">
        <v>6.80471434E12</v>
      </c>
      <c r="CF51" s="1">
        <v>3.184332381197E12</v>
      </c>
      <c r="CG51" s="1">
        <v>0.0</v>
      </c>
      <c r="CH51" s="1">
        <v>0.0</v>
      </c>
      <c r="CI51" s="1">
        <v>1.5445192E10</v>
      </c>
      <c r="CJ51" s="1">
        <v>3.01301554536E11</v>
      </c>
      <c r="CK51" s="1">
        <v>0.0</v>
      </c>
      <c r="CL51" s="1">
        <v>3.33123774337E11</v>
      </c>
      <c r="CM51" s="1">
        <v>2.28812940265E12</v>
      </c>
      <c r="CN51" s="1">
        <v>0.0</v>
      </c>
      <c r="CO51" s="1">
        <v>0.0</v>
      </c>
      <c r="CP51" s="1">
        <v>0.0</v>
      </c>
      <c r="CQ51" s="1">
        <v>7.2996452507836E13</v>
      </c>
      <c r="CR51" s="73">
        <v>42836.46805555555</v>
      </c>
      <c r="CS51" s="73">
        <v>42370.0</v>
      </c>
      <c r="CT51" s="73">
        <v>42735.0</v>
      </c>
      <c r="CU51" s="1">
        <v>12.0</v>
      </c>
      <c r="CV51" s="1" t="s">
        <v>580</v>
      </c>
      <c r="CX51" s="1">
        <v>0.0</v>
      </c>
      <c r="DA51" s="1" t="b">
        <v>0</v>
      </c>
      <c r="DB51" s="1" t="b">
        <v>1</v>
      </c>
    </row>
    <row r="52" ht="12.75" customHeight="1">
      <c r="A52" s="1" t="s">
        <v>74</v>
      </c>
      <c r="B52" s="1">
        <v>2015.0</v>
      </c>
      <c r="C52" s="1">
        <v>5.0</v>
      </c>
      <c r="D52" s="1">
        <v>2.2163065317844E13</v>
      </c>
      <c r="E52" s="1">
        <v>2.256691436043E12</v>
      </c>
      <c r="F52" s="1">
        <v>7.94330869093E11</v>
      </c>
      <c r="G52" s="1">
        <v>1.46236056695E12</v>
      </c>
      <c r="H52" s="1">
        <v>1.4882101197172E13</v>
      </c>
      <c r="I52" s="1">
        <v>1.747304210969E12</v>
      </c>
      <c r="J52" s="1">
        <v>-4.04600653219E11</v>
      </c>
      <c r="K52" s="1">
        <v>3.500078421014E12</v>
      </c>
      <c r="L52" s="1">
        <v>2.775359664688E12</v>
      </c>
      <c r="M52" s="1">
        <v>2.3739842786E10</v>
      </c>
      <c r="N52" s="1">
        <v>0.0</v>
      </c>
      <c r="O52" s="1">
        <v>0.0</v>
      </c>
      <c r="P52" s="1">
        <v>2.6883449134E11</v>
      </c>
      <c r="Q52" s="1">
        <v>-3.68491592709E11</v>
      </c>
      <c r="R52" s="1">
        <v>1.03010911121E11</v>
      </c>
      <c r="S52" s="1">
        <v>1.03010911121E11</v>
      </c>
      <c r="T52" s="1">
        <v>0.0</v>
      </c>
      <c r="U52" s="1">
        <v>4.14343543056E11</v>
      </c>
      <c r="V52" s="1">
        <v>3.52618039974E11</v>
      </c>
      <c r="W52" s="1">
        <v>2.12964968E8</v>
      </c>
      <c r="X52" s="1">
        <v>2.338528906E9</v>
      </c>
      <c r="Y52" s="1">
        <v>0.0</v>
      </c>
      <c r="Z52" s="1">
        <v>0.0</v>
      </c>
      <c r="AA52" s="1">
        <v>5.9174009208E10</v>
      </c>
      <c r="AB52" s="1">
        <v>0.0</v>
      </c>
      <c r="AC52" s="1">
        <v>0.0</v>
      </c>
      <c r="AD52" s="1">
        <v>0.0</v>
      </c>
      <c r="AE52" s="1">
        <v>3.6389499190933E13</v>
      </c>
      <c r="AF52" s="1">
        <v>1.678491603232E12</v>
      </c>
      <c r="AG52" s="1">
        <v>8.40816714658E11</v>
      </c>
      <c r="AH52" s="1">
        <v>1.790944079137E12</v>
      </c>
      <c r="AI52" s="1">
        <v>-9.50127364479E11</v>
      </c>
      <c r="AJ52" s="1">
        <v>0.0</v>
      </c>
      <c r="AK52" s="1">
        <v>0.0</v>
      </c>
      <c r="AL52" s="1">
        <v>0.0</v>
      </c>
      <c r="AM52" s="1">
        <v>8.37674888574E11</v>
      </c>
      <c r="AN52" s="1">
        <v>1.102012336024E12</v>
      </c>
      <c r="AO52" s="1">
        <v>-2.6433744745E11</v>
      </c>
      <c r="AP52" s="1">
        <v>0.0</v>
      </c>
      <c r="AQ52" s="1">
        <v>2.3448947E10</v>
      </c>
      <c r="AR52" s="1">
        <v>2.3448947E10</v>
      </c>
      <c r="AS52" s="1">
        <v>0.0</v>
      </c>
      <c r="AT52" s="1">
        <v>3.4352193347678E13</v>
      </c>
      <c r="AU52" s="1">
        <v>0.0</v>
      </c>
      <c r="AV52" s="1">
        <v>2.091160536985E12</v>
      </c>
      <c r="AW52" s="1">
        <v>5.63527138423E11</v>
      </c>
      <c r="AX52" s="1">
        <v>-5.4239974693E10</v>
      </c>
      <c r="AY52" s="1">
        <v>1.03333425369E11</v>
      </c>
      <c r="AZ52" s="1">
        <v>4.8518305909E10</v>
      </c>
      <c r="BA52" s="1">
        <v>3.2909174875E10</v>
      </c>
      <c r="BB52" s="1">
        <v>0.0</v>
      </c>
      <c r="BC52" s="1">
        <v>2.1905944585E10</v>
      </c>
      <c r="BD52" s="1">
        <v>5.8552564508777E13</v>
      </c>
      <c r="BE52" s="1">
        <v>4.5354373261929E13</v>
      </c>
      <c r="BF52" s="1">
        <v>1.0855723087317E13</v>
      </c>
      <c r="BG52" s="1">
        <v>2.9800759917E10</v>
      </c>
      <c r="BH52" s="1">
        <v>1.12608262792E12</v>
      </c>
      <c r="BI52" s="1">
        <v>8.228873607E9</v>
      </c>
      <c r="BJ52" s="1">
        <v>9.6679287168E10</v>
      </c>
      <c r="BK52" s="1">
        <v>6.21422411172E11</v>
      </c>
      <c r="BL52" s="1">
        <v>5.115963578E10</v>
      </c>
      <c r="BM52" s="1">
        <v>4.05716995604E11</v>
      </c>
      <c r="BN52" s="1">
        <v>1.09969996853E11</v>
      </c>
      <c r="BO52" s="1">
        <v>0.0</v>
      </c>
      <c r="BP52" s="1">
        <v>0.0</v>
      </c>
      <c r="BQ52" s="1">
        <v>0.0</v>
      </c>
      <c r="BR52" s="1">
        <v>8.1118146928E10</v>
      </c>
      <c r="BS52" s="1">
        <v>0.0</v>
      </c>
      <c r="BT52" s="1">
        <v>4.95149702E9</v>
      </c>
      <c r="BU52" s="1">
        <v>0.0</v>
      </c>
      <c r="BV52" s="1">
        <v>3.4417532027684E13</v>
      </c>
      <c r="BW52" s="1">
        <v>3.140292894461E12</v>
      </c>
      <c r="BX52" s="1">
        <v>2.8462331338355E13</v>
      </c>
      <c r="BY52" s="1">
        <v>1.239012550325E12</v>
      </c>
      <c r="BZ52" s="1">
        <v>1.5955433869E11</v>
      </c>
      <c r="CA52" s="1">
        <v>1.357955906231E12</v>
      </c>
      <c r="CB52" s="1">
        <v>5.8384999622E10</v>
      </c>
      <c r="CC52" s="1">
        <v>1.3198191246848E13</v>
      </c>
      <c r="CD52" s="1">
        <v>1.3198191246848E13</v>
      </c>
      <c r="CE52" s="1">
        <v>6.80471434E12</v>
      </c>
      <c r="CF52" s="1">
        <v>3.184332381197E12</v>
      </c>
      <c r="CG52" s="1">
        <v>0.0</v>
      </c>
      <c r="CH52" s="1">
        <v>0.0</v>
      </c>
      <c r="CI52" s="1">
        <v>1.6075608E10</v>
      </c>
      <c r="CJ52" s="1">
        <v>1.42369277946E11</v>
      </c>
      <c r="CK52" s="1">
        <v>0.0</v>
      </c>
      <c r="CL52" s="1">
        <v>0.0</v>
      </c>
      <c r="CM52" s="1">
        <v>2.038471565269E12</v>
      </c>
      <c r="CN52" s="1">
        <v>0.0</v>
      </c>
      <c r="CO52" s="1">
        <v>0.0</v>
      </c>
      <c r="CP52" s="1">
        <v>0.0</v>
      </c>
      <c r="CQ52" s="1">
        <v>5.8552564508777E13</v>
      </c>
      <c r="CR52" s="73">
        <v>42460.754166666666</v>
      </c>
      <c r="CS52" s="73">
        <v>42005.0</v>
      </c>
      <c r="CT52" s="73">
        <v>42369.0</v>
      </c>
      <c r="CU52" s="1">
        <v>12.0</v>
      </c>
      <c r="CV52" s="1" t="s">
        <v>306</v>
      </c>
      <c r="CX52" s="1">
        <v>0.0</v>
      </c>
      <c r="DA52" s="1" t="b">
        <v>0</v>
      </c>
      <c r="DB52" s="1" t="b">
        <v>1</v>
      </c>
    </row>
    <row r="53" ht="12.75" customHeight="1">
      <c r="A53" s="1" t="s">
        <v>74</v>
      </c>
      <c r="B53" s="1">
        <v>2014.0</v>
      </c>
      <c r="C53" s="1">
        <v>5.0</v>
      </c>
      <c r="D53" s="1">
        <v>2.0408869016006E13</v>
      </c>
      <c r="E53" s="1">
        <v>1.424818218079E12</v>
      </c>
      <c r="F53" s="1">
        <v>8.88582238243E11</v>
      </c>
      <c r="G53" s="1">
        <v>5.36235979836E11</v>
      </c>
      <c r="H53" s="1">
        <v>1.3518031045507E13</v>
      </c>
      <c r="I53" s="1">
        <v>1.5010454563443E13</v>
      </c>
      <c r="J53" s="1">
        <v>-1.492423517936E12</v>
      </c>
      <c r="K53" s="1">
        <v>3.6780824665E12</v>
      </c>
      <c r="L53" s="1">
        <v>1.024350822043E12</v>
      </c>
      <c r="M53" s="1">
        <v>3.8232919846E10</v>
      </c>
      <c r="N53" s="1">
        <v>4.0094558276E10</v>
      </c>
      <c r="O53" s="1">
        <v>2.579403322877E12</v>
      </c>
      <c r="P53" s="1">
        <v>2.37648214856E11</v>
      </c>
      <c r="Q53" s="1">
        <v>-2.41647371398E11</v>
      </c>
      <c r="R53" s="1">
        <v>1.75834608041E11</v>
      </c>
      <c r="S53" s="1">
        <v>1.75834608041E11</v>
      </c>
      <c r="T53" s="1">
        <v>0.0</v>
      </c>
      <c r="U53" s="1">
        <v>4.39410855488E11</v>
      </c>
      <c r="V53" s="1">
        <v>3.55830387676E11</v>
      </c>
      <c r="W53" s="1">
        <v>2.12964968E8</v>
      </c>
      <c r="X53" s="1">
        <v>2.92081594E8</v>
      </c>
      <c r="Y53" s="1">
        <v>0.0</v>
      </c>
      <c r="Z53" s="1">
        <v>3.2E7</v>
      </c>
      <c r="AA53" s="1">
        <v>8.304342125E10</v>
      </c>
      <c r="AB53" s="1">
        <v>0.0</v>
      </c>
      <c r="AC53" s="1">
        <v>0.0</v>
      </c>
      <c r="AD53" s="1">
        <v>0.0</v>
      </c>
      <c r="AE53" s="1">
        <v>2.7159596525966E13</v>
      </c>
      <c r="AF53" s="1">
        <v>1.920882590331E12</v>
      </c>
      <c r="AG53" s="1">
        <v>8.28237324885E11</v>
      </c>
      <c r="AH53" s="1">
        <v>1.675503708489E12</v>
      </c>
      <c r="AI53" s="1">
        <v>-8.47266383604E11</v>
      </c>
      <c r="AJ53" s="1">
        <v>0.0</v>
      </c>
      <c r="AK53" s="1">
        <v>0.0</v>
      </c>
      <c r="AL53" s="1">
        <v>0.0</v>
      </c>
      <c r="AM53" s="1">
        <v>7.85143844467E11</v>
      </c>
      <c r="AN53" s="1">
        <v>1.002787585824E12</v>
      </c>
      <c r="AO53" s="1">
        <v>-2.17643741357E11</v>
      </c>
      <c r="AP53" s="1">
        <v>3.07501420979E11</v>
      </c>
      <c r="AQ53" s="1">
        <v>2.3448947E10</v>
      </c>
      <c r="AR53" s="1">
        <v>2.3448947E10</v>
      </c>
      <c r="AS53" s="1">
        <v>0.0</v>
      </c>
      <c r="AT53" s="1">
        <v>2.5090572182729E13</v>
      </c>
      <c r="AU53" s="1">
        <v>0.0</v>
      </c>
      <c r="AV53" s="1">
        <v>2.13150855858E12</v>
      </c>
      <c r="AW53" s="1">
        <v>2.300368447804E13</v>
      </c>
      <c r="AX53" s="1">
        <v>-4.4620853891E10</v>
      </c>
      <c r="AY53" s="1">
        <v>1.24692805906E11</v>
      </c>
      <c r="AZ53" s="1">
        <v>4.2072590174E10</v>
      </c>
      <c r="BA53" s="1">
        <v>2.1056965443E10</v>
      </c>
      <c r="BB53" s="1">
        <v>3.8315757679E10</v>
      </c>
      <c r="BC53" s="1">
        <v>2.324749261E10</v>
      </c>
      <c r="BD53" s="1">
        <v>4.7568465541972E13</v>
      </c>
      <c r="BE53" s="1">
        <v>3.4751644468959E13</v>
      </c>
      <c r="BF53" s="1">
        <v>6.079889996571E12</v>
      </c>
      <c r="BG53" s="1">
        <v>3.517524546E9</v>
      </c>
      <c r="BH53" s="1">
        <v>4.747075045036E12</v>
      </c>
      <c r="BI53" s="1">
        <v>1.0223801033E10</v>
      </c>
      <c r="BJ53" s="1">
        <v>9.099817927E10</v>
      </c>
      <c r="BK53" s="1">
        <v>4.65165061497E11</v>
      </c>
      <c r="BL53" s="1">
        <v>4.7777057235E10</v>
      </c>
      <c r="BM53" s="1">
        <v>4.34663782012E11</v>
      </c>
      <c r="BN53" s="1">
        <v>1.29099449921E11</v>
      </c>
      <c r="BO53" s="1">
        <v>0.0</v>
      </c>
      <c r="BP53" s="1">
        <v>0.0</v>
      </c>
      <c r="BQ53" s="1">
        <v>0.0</v>
      </c>
      <c r="BR53" s="1">
        <v>6.0748933283E10</v>
      </c>
      <c r="BS53" s="1">
        <v>6.0748933283E10</v>
      </c>
      <c r="BT53" s="1">
        <v>0.0</v>
      </c>
      <c r="BU53" s="1">
        <v>0.0</v>
      </c>
      <c r="BV53" s="1">
        <v>2.8611005539105E13</v>
      </c>
      <c r="BW53" s="1">
        <v>3.05293204685E12</v>
      </c>
      <c r="BX53" s="1">
        <v>2.2751838888341E13</v>
      </c>
      <c r="BY53" s="1">
        <v>1.354340693437E12</v>
      </c>
      <c r="BZ53" s="1">
        <v>1.03589577559E11</v>
      </c>
      <c r="CA53" s="1">
        <v>1.298094354302E12</v>
      </c>
      <c r="CB53" s="1">
        <v>5.0209978616E10</v>
      </c>
      <c r="CC53" s="1">
        <v>1.2243492774486E13</v>
      </c>
      <c r="CD53" s="1">
        <v>1.2243492774486E13</v>
      </c>
      <c r="CE53" s="1">
        <v>6.80471434E12</v>
      </c>
      <c r="CF53" s="1">
        <v>3.184332381197E12</v>
      </c>
      <c r="CG53" s="1">
        <v>0.0</v>
      </c>
      <c r="CH53" s="1">
        <v>0.0</v>
      </c>
      <c r="CI53" s="1">
        <v>1.6075608E10</v>
      </c>
      <c r="CJ53" s="1">
        <v>1.0532317597E10</v>
      </c>
      <c r="CK53" s="1">
        <v>1.1180185968E10</v>
      </c>
      <c r="CL53" s="1">
        <v>2.46015752941E11</v>
      </c>
      <c r="CM53" s="1">
        <v>1.867073385965E12</v>
      </c>
      <c r="CN53" s="1">
        <v>0.0</v>
      </c>
      <c r="CO53" s="1">
        <v>0.0</v>
      </c>
      <c r="CP53" s="1">
        <v>5.73328298527E11</v>
      </c>
      <c r="CQ53" s="1">
        <v>4.7568465541972E13</v>
      </c>
      <c r="CR53" s="73">
        <v>42130.43958333333</v>
      </c>
      <c r="CS53" s="73">
        <v>41640.0</v>
      </c>
      <c r="CT53" s="73">
        <v>42004.0</v>
      </c>
      <c r="CU53" s="1">
        <v>12.0</v>
      </c>
      <c r="CV53" s="1" t="s">
        <v>581</v>
      </c>
      <c r="CX53" s="1">
        <v>0.0</v>
      </c>
      <c r="CY53" s="1">
        <v>0.0</v>
      </c>
      <c r="CZ53" s="1">
        <v>2.0</v>
      </c>
      <c r="DA53" s="1" t="b">
        <v>0</v>
      </c>
      <c r="DB53" s="1" t="b">
        <v>1</v>
      </c>
    </row>
    <row r="54" ht="12.75" customHeight="1">
      <c r="A54" s="1" t="s">
        <v>74</v>
      </c>
      <c r="B54" s="1">
        <v>2013.0</v>
      </c>
      <c r="C54" s="1">
        <v>5.0</v>
      </c>
      <c r="D54" s="1">
        <v>2.3009687670927E13</v>
      </c>
      <c r="E54" s="1">
        <v>7.318047598296E12</v>
      </c>
      <c r="F54" s="1">
        <v>8.36894089325E11</v>
      </c>
      <c r="G54" s="1">
        <v>6.481153508971E12</v>
      </c>
      <c r="H54" s="1">
        <v>1.0995898404043E13</v>
      </c>
      <c r="I54" s="1">
        <v>1.2514663014621E13</v>
      </c>
      <c r="J54" s="1">
        <v>-1.518764610578E12</v>
      </c>
      <c r="K54" s="1">
        <v>4.397993530033E12</v>
      </c>
      <c r="L54" s="1">
        <v>1.824021478361E12</v>
      </c>
      <c r="M54" s="1">
        <v>8.8996179443E10</v>
      </c>
      <c r="N54" s="1">
        <v>4.1980266141E10</v>
      </c>
      <c r="O54" s="1">
        <v>2.494816116126E12</v>
      </c>
      <c r="P54" s="1">
        <v>1.29887859063E11</v>
      </c>
      <c r="Q54" s="1">
        <v>-1.81708369101E11</v>
      </c>
      <c r="R54" s="1">
        <v>1.62995465855E11</v>
      </c>
      <c r="S54" s="1">
        <v>1.62995465855E11</v>
      </c>
      <c r="T54" s="1">
        <v>0.0</v>
      </c>
      <c r="U54" s="1">
        <v>1.347526727E11</v>
      </c>
      <c r="V54" s="1">
        <v>6.8513237801E10</v>
      </c>
      <c r="W54" s="1">
        <v>1.47390507E8</v>
      </c>
      <c r="X54" s="1">
        <v>7.51544721E8</v>
      </c>
      <c r="Y54" s="1">
        <v>0.0</v>
      </c>
      <c r="Z54" s="1">
        <v>3.0E7</v>
      </c>
      <c r="AA54" s="1">
        <v>6.5310499671E10</v>
      </c>
      <c r="AB54" s="1">
        <v>7.886252689174E12</v>
      </c>
      <c r="AC54" s="1">
        <v>7.985891545791E12</v>
      </c>
      <c r="AD54" s="1">
        <v>-9.9638856617E10</v>
      </c>
      <c r="AE54" s="1">
        <v>2.4197199460622E13</v>
      </c>
      <c r="AF54" s="1">
        <v>1.948142084366E12</v>
      </c>
      <c r="AG54" s="1">
        <v>9.06048201009E11</v>
      </c>
      <c r="AH54" s="1">
        <v>1.689832873731E12</v>
      </c>
      <c r="AI54" s="1">
        <v>-7.83784672722E11</v>
      </c>
      <c r="AJ54" s="1">
        <v>0.0</v>
      </c>
      <c r="AK54" s="1">
        <v>0.0</v>
      </c>
      <c r="AL54" s="1">
        <v>0.0</v>
      </c>
      <c r="AM54" s="1">
        <v>7.55237331779E11</v>
      </c>
      <c r="AN54" s="1">
        <v>9.92696305284E11</v>
      </c>
      <c r="AO54" s="1">
        <v>-2.37458973505E11</v>
      </c>
      <c r="AP54" s="1">
        <v>2.86856551578E11</v>
      </c>
      <c r="AQ54" s="1">
        <v>2.3448947E10</v>
      </c>
      <c r="AR54" s="1">
        <v>2.3448947E10</v>
      </c>
      <c r="AS54" s="1">
        <v>0.0</v>
      </c>
      <c r="AT54" s="1">
        <v>2.2115641028608E13</v>
      </c>
      <c r="AU54" s="1">
        <v>0.0</v>
      </c>
      <c r="AV54" s="1">
        <v>3.68451544686E11</v>
      </c>
      <c r="AW54" s="1">
        <v>2.1794588483922E13</v>
      </c>
      <c r="AX54" s="1">
        <v>-4.7399E10</v>
      </c>
      <c r="AY54" s="1">
        <v>1.09967400648E11</v>
      </c>
      <c r="AZ54" s="1">
        <v>6.2857060931E10</v>
      </c>
      <c r="BA54" s="1">
        <v>1.0751442075E10</v>
      </c>
      <c r="BB54" s="1">
        <v>2.8902340251E10</v>
      </c>
      <c r="BC54" s="1">
        <v>7.456557391E9</v>
      </c>
      <c r="BD54" s="1">
        <v>5.5093139820723E13</v>
      </c>
      <c r="BE54" s="1">
        <v>4.0877671108929E13</v>
      </c>
      <c r="BF54" s="1">
        <v>5.778504510049E12</v>
      </c>
      <c r="BG54" s="1">
        <v>2.65151573583E11</v>
      </c>
      <c r="BH54" s="1">
        <v>4.466973931161E12</v>
      </c>
      <c r="BI54" s="1">
        <v>3.632865493E9</v>
      </c>
      <c r="BJ54" s="1">
        <v>1.34655736018E11</v>
      </c>
      <c r="BK54" s="1">
        <v>3.20061539134E11</v>
      </c>
      <c r="BL54" s="1">
        <v>2.5050208098E10</v>
      </c>
      <c r="BM54" s="1">
        <v>4.00881755465E11</v>
      </c>
      <c r="BN54" s="1">
        <v>1.04331010529E11</v>
      </c>
      <c r="BO54" s="1">
        <v>1.1551571033756E13</v>
      </c>
      <c r="BP54" s="1">
        <v>4.517816221382E12</v>
      </c>
      <c r="BQ54" s="1">
        <v>7.033754812374E12</v>
      </c>
      <c r="BR54" s="1">
        <v>4.9051501927E10</v>
      </c>
      <c r="BS54" s="1">
        <v>4.8257468453E10</v>
      </c>
      <c r="BT54" s="1">
        <v>7.94033474E8</v>
      </c>
      <c r="BU54" s="1">
        <v>0.0</v>
      </c>
      <c r="BV54" s="1">
        <v>2.3498544063197E13</v>
      </c>
      <c r="BW54" s="1">
        <v>2.316444731074E12</v>
      </c>
      <c r="BX54" s="1">
        <v>1.8673827677728E13</v>
      </c>
      <c r="BY54" s="1">
        <v>1.229492036892E12</v>
      </c>
      <c r="BZ54" s="1">
        <v>5.668068505E9</v>
      </c>
      <c r="CA54" s="1">
        <v>1.230452168754E12</v>
      </c>
      <c r="CB54" s="1">
        <v>4.2659380244E10</v>
      </c>
      <c r="CC54" s="1">
        <v>1.212547223506E13</v>
      </c>
      <c r="CD54" s="1">
        <v>1.212547223506E13</v>
      </c>
      <c r="CE54" s="1">
        <v>6.80471434E12</v>
      </c>
      <c r="CF54" s="1">
        <v>3.184332381197E12</v>
      </c>
      <c r="CG54" s="1">
        <v>0.0</v>
      </c>
      <c r="CH54" s="1">
        <v>0.0</v>
      </c>
      <c r="CI54" s="1">
        <v>1.6075608E10</v>
      </c>
      <c r="CJ54" s="1">
        <v>2.3128503219E10</v>
      </c>
      <c r="CK54" s="1">
        <v>3.5756438161E10</v>
      </c>
      <c r="CL54" s="1">
        <v>2.04006060361E11</v>
      </c>
      <c r="CM54" s="1">
        <v>1.753890101304E12</v>
      </c>
      <c r="CN54" s="1">
        <v>0.0</v>
      </c>
      <c r="CO54" s="1">
        <v>0.0</v>
      </c>
      <c r="CP54" s="1">
        <v>2.089996476734E12</v>
      </c>
      <c r="CQ54" s="1">
        <v>5.5093139820723E13</v>
      </c>
      <c r="CR54" s="73">
        <v>41730.46666666667</v>
      </c>
      <c r="CS54" s="73">
        <v>41275.0</v>
      </c>
      <c r="CT54" s="73">
        <v>41639.0</v>
      </c>
      <c r="CU54" s="1">
        <v>12.0</v>
      </c>
      <c r="CV54" s="1" t="s">
        <v>582</v>
      </c>
      <c r="CX54" s="1">
        <v>0.0</v>
      </c>
      <c r="CY54" s="1">
        <v>0.0</v>
      </c>
      <c r="CZ54" s="1">
        <v>2.0</v>
      </c>
      <c r="DA54" s="1" t="b">
        <v>0</v>
      </c>
      <c r="DB54" s="1" t="b">
        <v>1</v>
      </c>
    </row>
    <row r="55" ht="12.75" customHeight="1">
      <c r="A55" s="1" t="s">
        <v>74</v>
      </c>
      <c r="B55" s="1">
        <v>2012.0</v>
      </c>
      <c r="C55" s="1">
        <v>5.0</v>
      </c>
      <c r="D55" s="1">
        <v>1.7778444201197E13</v>
      </c>
      <c r="E55" s="1">
        <v>4.077977824233E12</v>
      </c>
      <c r="F55" s="1">
        <v>1.945622912658E12</v>
      </c>
      <c r="G55" s="1">
        <v>2.132354911575E12</v>
      </c>
      <c r="H55" s="1">
        <v>9.327381495268E12</v>
      </c>
      <c r="I55" s="1">
        <v>1.0414796247039E13</v>
      </c>
      <c r="J55" s="1">
        <v>-1.087414751771E12</v>
      </c>
      <c r="K55" s="1">
        <v>4.168099088601E12</v>
      </c>
      <c r="L55" s="1">
        <v>2.074300750625E12</v>
      </c>
      <c r="M55" s="1">
        <v>5.1489130241E10</v>
      </c>
      <c r="N55" s="1">
        <v>3.7800374779E10</v>
      </c>
      <c r="O55" s="1">
        <v>2.064848319861E12</v>
      </c>
      <c r="P55" s="1">
        <v>8.0506720647E10</v>
      </c>
      <c r="Q55" s="1">
        <v>-1.40846207552E11</v>
      </c>
      <c r="R55" s="1">
        <v>1.2542430975E11</v>
      </c>
      <c r="S55" s="1">
        <v>1.2542430975E11</v>
      </c>
      <c r="T55" s="1">
        <v>0.0</v>
      </c>
      <c r="U55" s="1">
        <v>7.9561483345E10</v>
      </c>
      <c r="V55" s="1">
        <v>7.8219073858E10</v>
      </c>
      <c r="W55" s="1">
        <v>1.64690507E8</v>
      </c>
      <c r="X55" s="1">
        <v>1942748.0</v>
      </c>
      <c r="Y55" s="1">
        <v>4.15602249E8</v>
      </c>
      <c r="Z55" s="1">
        <v>3.0E7</v>
      </c>
      <c r="AA55" s="1">
        <v>7.30173983E8</v>
      </c>
      <c r="AB55" s="1">
        <v>7.042879686335E12</v>
      </c>
      <c r="AC55" s="1">
        <v>7.181296896386E12</v>
      </c>
      <c r="AD55" s="1">
        <v>-1.38417210051E11</v>
      </c>
      <c r="AE55" s="1">
        <v>2.1403882267523E13</v>
      </c>
      <c r="AF55" s="1">
        <v>1.985583550142E12</v>
      </c>
      <c r="AG55" s="1">
        <v>9.60799622487E11</v>
      </c>
      <c r="AH55" s="1">
        <v>1.751548457078E12</v>
      </c>
      <c r="AI55" s="1">
        <v>-7.90748834591E11</v>
      </c>
      <c r="AJ55" s="1">
        <v>0.0</v>
      </c>
      <c r="AK55" s="1">
        <v>0.0</v>
      </c>
      <c r="AL55" s="1">
        <v>0.0</v>
      </c>
      <c r="AM55" s="1">
        <v>7.85457387925E11</v>
      </c>
      <c r="AN55" s="1">
        <v>9.74047474075E11</v>
      </c>
      <c r="AO55" s="1">
        <v>-1.8859008615E11</v>
      </c>
      <c r="AP55" s="1">
        <v>2.3932653973E11</v>
      </c>
      <c r="AQ55" s="1">
        <v>2.3448947E10</v>
      </c>
      <c r="AR55" s="1">
        <v>2.3448947E10</v>
      </c>
      <c r="AS55" s="1">
        <v>0.0</v>
      </c>
      <c r="AT55" s="1">
        <v>1.9282761991644E13</v>
      </c>
      <c r="AU55" s="1">
        <v>0.0</v>
      </c>
      <c r="AV55" s="1">
        <v>3.66365372992E11</v>
      </c>
      <c r="AW55" s="1">
        <v>1.9469322932199E13</v>
      </c>
      <c r="AX55" s="1">
        <v>-5.52926313547E11</v>
      </c>
      <c r="AY55" s="1">
        <v>1.12087778737E11</v>
      </c>
      <c r="AZ55" s="1">
        <v>4.0935483284E10</v>
      </c>
      <c r="BA55" s="1">
        <v>3.7572956615E10</v>
      </c>
      <c r="BB55" s="1">
        <v>2.6406721414E10</v>
      </c>
      <c r="BC55" s="1">
        <v>7.172617424E9</v>
      </c>
      <c r="BD55" s="1">
        <v>4.6225206155055E13</v>
      </c>
      <c r="BE55" s="1">
        <v>3.2045837112707E13</v>
      </c>
      <c r="BF55" s="1">
        <v>3.812091377204E12</v>
      </c>
      <c r="BG55" s="1">
        <v>9.23705262994E11</v>
      </c>
      <c r="BH55" s="1">
        <v>1.888571689158E12</v>
      </c>
      <c r="BI55" s="1">
        <v>4.522746642E9</v>
      </c>
      <c r="BJ55" s="1">
        <v>1.03686164689E11</v>
      </c>
      <c r="BK55" s="1">
        <v>2.98578500742E11</v>
      </c>
      <c r="BL55" s="1">
        <v>2.4652065124E10</v>
      </c>
      <c r="BM55" s="1">
        <v>4.45597835967E11</v>
      </c>
      <c r="BN55" s="1">
        <v>7.5293993458E10</v>
      </c>
      <c r="BO55" s="1">
        <v>7.148473125999E12</v>
      </c>
      <c r="BP55" s="1">
        <v>2.636138607863E12</v>
      </c>
      <c r="BQ55" s="1">
        <v>4.512334518136E12</v>
      </c>
      <c r="BR55" s="1">
        <v>3.9192814605E10</v>
      </c>
      <c r="BS55" s="1">
        <v>3.9192814605E10</v>
      </c>
      <c r="BT55" s="1">
        <v>0.0</v>
      </c>
      <c r="BU55" s="1">
        <v>0.0</v>
      </c>
      <c r="BV55" s="1">
        <v>2.1046079794899E13</v>
      </c>
      <c r="BW55" s="1">
        <v>2.04404982941E12</v>
      </c>
      <c r="BX55" s="1">
        <v>1.6144557359748E13</v>
      </c>
      <c r="BY55" s="1">
        <v>1.558099012989E12</v>
      </c>
      <c r="BZ55" s="1">
        <v>1.40727302811E11</v>
      </c>
      <c r="CA55" s="1">
        <v>1.123018043453E12</v>
      </c>
      <c r="CB55" s="1">
        <v>3.5628246488E10</v>
      </c>
      <c r="CC55" s="1">
        <v>1.2113876041877E13</v>
      </c>
      <c r="CD55" s="1">
        <v>1.2113876041877E13</v>
      </c>
      <c r="CE55" s="1">
        <v>6.80471434E12</v>
      </c>
      <c r="CF55" s="1">
        <v>3.184332381197E12</v>
      </c>
      <c r="CG55" s="1">
        <v>0.0</v>
      </c>
      <c r="CH55" s="1">
        <v>0.0</v>
      </c>
      <c r="CI55" s="1">
        <v>1.6075608E10</v>
      </c>
      <c r="CJ55" s="1">
        <v>2.0372157338E10</v>
      </c>
      <c r="CK55" s="1">
        <v>2.9808118286E10</v>
      </c>
      <c r="CL55" s="1">
        <v>1.62698505129E11</v>
      </c>
      <c r="CM55" s="1">
        <v>1.792306129109E12</v>
      </c>
      <c r="CN55" s="1">
        <v>0.0</v>
      </c>
      <c r="CO55" s="1">
        <v>0.0</v>
      </c>
      <c r="CP55" s="1">
        <v>2.065493000471E12</v>
      </c>
      <c r="CQ55" s="1">
        <v>4.6225206155055E13</v>
      </c>
      <c r="CR55" s="73">
        <v>42884.75486111111</v>
      </c>
      <c r="CS55" s="73">
        <v>40909.0</v>
      </c>
      <c r="CT55" s="73">
        <v>41274.0</v>
      </c>
      <c r="CU55" s="1">
        <v>12.0</v>
      </c>
      <c r="CV55" s="1" t="s">
        <v>300</v>
      </c>
      <c r="CX55" s="1">
        <v>0.0</v>
      </c>
      <c r="CY55" s="1">
        <v>0.0</v>
      </c>
      <c r="CZ55" s="1">
        <v>2.0</v>
      </c>
      <c r="DA55" s="1" t="b">
        <v>0</v>
      </c>
      <c r="DB55" s="1" t="b">
        <v>1</v>
      </c>
    </row>
    <row r="56" ht="12.75" customHeight="1">
      <c r="A56" s="1" t="s">
        <v>74</v>
      </c>
      <c r="B56" s="1">
        <v>2011.0</v>
      </c>
      <c r="C56" s="1">
        <v>5.0</v>
      </c>
      <c r="D56" s="1">
        <v>1.5646291187169E13</v>
      </c>
      <c r="E56" s="1">
        <v>5.479823264414E12</v>
      </c>
      <c r="F56" s="1">
        <v>7.06845847624E11</v>
      </c>
      <c r="G56" s="1">
        <v>4.77297741679E12</v>
      </c>
      <c r="H56" s="1">
        <v>6.332020534627E12</v>
      </c>
      <c r="I56" s="1">
        <v>7.589621158904E12</v>
      </c>
      <c r="J56" s="1">
        <v>-1.257600624277E12</v>
      </c>
      <c r="K56" s="1">
        <v>3.62504887491E12</v>
      </c>
      <c r="L56" s="1">
        <v>1.883664341342E12</v>
      </c>
      <c r="M56" s="1">
        <v>5.8694312636E10</v>
      </c>
      <c r="N56" s="1">
        <v>3.0890483699E10</v>
      </c>
      <c r="O56" s="1">
        <v>1.664984667705E12</v>
      </c>
      <c r="P56" s="1">
        <v>9.1237837604E10</v>
      </c>
      <c r="Q56" s="1">
        <v>-1.04422768076E11</v>
      </c>
      <c r="R56" s="1">
        <v>1.29608522838E11</v>
      </c>
      <c r="S56" s="1">
        <v>1.29608522838E11</v>
      </c>
      <c r="T56" s="1">
        <v>0.0</v>
      </c>
      <c r="U56" s="1">
        <v>7.978999038E10</v>
      </c>
      <c r="V56" s="1">
        <v>6.6485172573E10</v>
      </c>
      <c r="W56" s="1">
        <v>1.53240507E8</v>
      </c>
      <c r="X56" s="1">
        <v>4.458773716E9</v>
      </c>
      <c r="Y56" s="1">
        <v>7.885701446E9</v>
      </c>
      <c r="Z56" s="1">
        <v>2.64963E8</v>
      </c>
      <c r="AA56" s="1">
        <v>5.42139138E8</v>
      </c>
      <c r="AB56" s="1">
        <v>6.596062750804E12</v>
      </c>
      <c r="AC56" s="1">
        <v>6.676233013411E12</v>
      </c>
      <c r="AD56" s="1">
        <v>-8.0170262607E10</v>
      </c>
      <c r="AE56" s="1">
        <v>2.1338953730753E13</v>
      </c>
      <c r="AF56" s="1">
        <v>2.077760301108E12</v>
      </c>
      <c r="AG56" s="1">
        <v>8.97065791661E11</v>
      </c>
      <c r="AH56" s="1">
        <v>1.603090679286E12</v>
      </c>
      <c r="AI56" s="1">
        <v>-7.06024887625E11</v>
      </c>
      <c r="AJ56" s="1">
        <v>0.0</v>
      </c>
      <c r="AK56" s="1">
        <v>0.0</v>
      </c>
      <c r="AL56" s="1">
        <v>0.0</v>
      </c>
      <c r="AM56" s="1">
        <v>8.10095983982E11</v>
      </c>
      <c r="AN56" s="1">
        <v>9.49202185111E11</v>
      </c>
      <c r="AO56" s="1">
        <v>-1.39106201129E11</v>
      </c>
      <c r="AP56" s="1">
        <v>3.70598525465E11</v>
      </c>
      <c r="AQ56" s="1">
        <v>2.3448947E10</v>
      </c>
      <c r="AR56" s="1">
        <v>2.3448947E10</v>
      </c>
      <c r="AS56" s="1">
        <v>0.0</v>
      </c>
      <c r="AT56" s="1">
        <v>1.9130063138265E13</v>
      </c>
      <c r="AU56" s="1">
        <v>0.0</v>
      </c>
      <c r="AV56" s="1">
        <v>3.73783823698E11</v>
      </c>
      <c r="AW56" s="1">
        <v>1.9194165643746E13</v>
      </c>
      <c r="AX56" s="1">
        <v>-4.37886329179E11</v>
      </c>
      <c r="AY56" s="1">
        <v>1.0768134438E11</v>
      </c>
      <c r="AZ56" s="1">
        <v>5.9278302318E10</v>
      </c>
      <c r="BA56" s="1">
        <v>1.3955800374E10</v>
      </c>
      <c r="BB56" s="1">
        <v>2.8246657871E10</v>
      </c>
      <c r="BC56" s="1">
        <v>6.200583817E9</v>
      </c>
      <c r="BD56" s="1">
        <v>4.3581307668726E13</v>
      </c>
      <c r="BE56" s="1">
        <v>3.0600121303842E13</v>
      </c>
      <c r="BF56" s="1">
        <v>3.897017157734E12</v>
      </c>
      <c r="BG56" s="1">
        <v>8.62076552375E11</v>
      </c>
      <c r="BH56" s="1">
        <v>2.133872709472E12</v>
      </c>
      <c r="BI56" s="1">
        <v>7.399113413E9</v>
      </c>
      <c r="BJ56" s="1">
        <v>1.0240156474E11</v>
      </c>
      <c r="BK56" s="1">
        <v>2.68554314117E11</v>
      </c>
      <c r="BL56" s="1">
        <v>6.2356742817E10</v>
      </c>
      <c r="BM56" s="1">
        <v>3.33656373975E11</v>
      </c>
      <c r="BN56" s="1">
        <v>6.9026615476E10</v>
      </c>
      <c r="BO56" s="1">
        <v>6.949493427792E12</v>
      </c>
      <c r="BP56" s="1">
        <v>3.572928705159E12</v>
      </c>
      <c r="BQ56" s="1">
        <v>3.376564722633E12</v>
      </c>
      <c r="BR56" s="1">
        <v>7.8761469271E10</v>
      </c>
      <c r="BS56" s="1">
        <v>3.2497502176E10</v>
      </c>
      <c r="BT56" s="1">
        <v>1.007051923E9</v>
      </c>
      <c r="BU56" s="1">
        <v>4.5256915172E10</v>
      </c>
      <c r="BV56" s="1">
        <v>1.9674849249045E13</v>
      </c>
      <c r="BW56" s="1">
        <v>2.730916914012E12</v>
      </c>
      <c r="BX56" s="1">
        <v>1.420574035146E13</v>
      </c>
      <c r="BY56" s="1">
        <v>1.409062738303E12</v>
      </c>
      <c r="BZ56" s="1">
        <v>2.53629412392E11</v>
      </c>
      <c r="CA56" s="1">
        <v>1.046811596357E12</v>
      </c>
      <c r="CB56" s="1">
        <v>2.8688236521E10</v>
      </c>
      <c r="CC56" s="1">
        <v>1.1665524425266E13</v>
      </c>
      <c r="CD56" s="1">
        <v>1.1665524425266E13</v>
      </c>
      <c r="CE56" s="1">
        <v>6.80471434E12</v>
      </c>
      <c r="CF56" s="1">
        <v>3.184332381197E12</v>
      </c>
      <c r="CG56" s="1">
        <v>0.0</v>
      </c>
      <c r="CH56" s="1">
        <v>0.0</v>
      </c>
      <c r="CI56" s="1">
        <v>1.6075608E10</v>
      </c>
      <c r="CJ56" s="1">
        <v>1.6808794107E10</v>
      </c>
      <c r="CK56" s="1">
        <v>2.4323877509E10</v>
      </c>
      <c r="CL56" s="1">
        <v>1.1937556107E11</v>
      </c>
      <c r="CM56" s="1">
        <v>1.396325060565E12</v>
      </c>
      <c r="CN56" s="1">
        <v>0.0</v>
      </c>
      <c r="CO56" s="1">
        <v>0.0</v>
      </c>
      <c r="CP56" s="1">
        <v>1.315661939618E12</v>
      </c>
      <c r="CQ56" s="1">
        <v>4.3581307668726E13</v>
      </c>
      <c r="CR56" s="73">
        <v>42884.745833333334</v>
      </c>
      <c r="CS56" s="73">
        <v>40544.0</v>
      </c>
      <c r="CT56" s="73">
        <v>40908.0</v>
      </c>
      <c r="CU56" s="1">
        <v>12.0</v>
      </c>
      <c r="CV56" s="1" t="s">
        <v>319</v>
      </c>
      <c r="CX56" s="1">
        <v>0.0</v>
      </c>
      <c r="CY56" s="1">
        <v>0.0</v>
      </c>
      <c r="CZ56" s="1">
        <v>2.0</v>
      </c>
      <c r="DA56" s="1" t="b">
        <v>0</v>
      </c>
      <c r="DB56" s="1" t="b">
        <v>1</v>
      </c>
    </row>
    <row r="57" ht="12.75" customHeight="1">
      <c r="A57" s="1" t="s">
        <v>74</v>
      </c>
      <c r="B57" s="1">
        <v>2010.0</v>
      </c>
      <c r="C57" s="1">
        <v>5.0</v>
      </c>
      <c r="D57" s="1">
        <v>1.8314754599165E13</v>
      </c>
      <c r="E57" s="1">
        <v>5.844707147758E12</v>
      </c>
      <c r="F57" s="1">
        <v>7.23039874862E11</v>
      </c>
      <c r="G57" s="1">
        <v>5.121667272896E12</v>
      </c>
      <c r="H57" s="1">
        <v>9.039371897708E12</v>
      </c>
      <c r="I57" s="1">
        <v>9.88589407559E12</v>
      </c>
      <c r="J57" s="1">
        <v>-8.46522177882E11</v>
      </c>
      <c r="K57" s="1">
        <v>3.23265069814E12</v>
      </c>
      <c r="L57" s="1">
        <v>1.443796780257E12</v>
      </c>
      <c r="M57" s="1">
        <v>5.1438200967E10</v>
      </c>
      <c r="N57" s="1">
        <v>1.5004672895E10</v>
      </c>
      <c r="O57" s="1">
        <v>1.514815111839E12</v>
      </c>
      <c r="P57" s="1">
        <v>2.75120277339E11</v>
      </c>
      <c r="Q57" s="1">
        <v>-6.7524345157E10</v>
      </c>
      <c r="R57" s="1">
        <v>1.17366502155E11</v>
      </c>
      <c r="S57" s="1">
        <v>1.17366502155E11</v>
      </c>
      <c r="T57" s="1">
        <v>0.0</v>
      </c>
      <c r="U57" s="1">
        <v>8.0658353404E10</v>
      </c>
      <c r="V57" s="1">
        <v>6.6108428802E10</v>
      </c>
      <c r="W57" s="1">
        <v>1.49740507E8</v>
      </c>
      <c r="X57" s="1">
        <v>1.431426197E9</v>
      </c>
      <c r="Y57" s="1">
        <v>8.967622683E9</v>
      </c>
      <c r="Z57" s="1">
        <v>2.994243432E9</v>
      </c>
      <c r="AA57" s="1">
        <v>1.006891783E9</v>
      </c>
      <c r="AB57" s="1">
        <v>5.889067477368E12</v>
      </c>
      <c r="AC57" s="1">
        <v>5.924279393498E12</v>
      </c>
      <c r="AD57" s="1">
        <v>-3.521191613E10</v>
      </c>
      <c r="AE57" s="1">
        <v>2.0586025962465E13</v>
      </c>
      <c r="AF57" s="1">
        <v>1.937973831095E12</v>
      </c>
      <c r="AG57" s="1">
        <v>8.87777414572E11</v>
      </c>
      <c r="AH57" s="1">
        <v>1.500539180456E12</v>
      </c>
      <c r="AI57" s="1">
        <v>-6.12761765884E11</v>
      </c>
      <c r="AJ57" s="1">
        <v>0.0</v>
      </c>
      <c r="AK57" s="1">
        <v>0.0</v>
      </c>
      <c r="AL57" s="1">
        <v>0.0</v>
      </c>
      <c r="AM57" s="1">
        <v>7.09889590027E11</v>
      </c>
      <c r="AN57" s="1">
        <v>7.93216117611E11</v>
      </c>
      <c r="AO57" s="1">
        <v>-8.3326527584E10</v>
      </c>
      <c r="AP57" s="1">
        <v>3.40306826496E11</v>
      </c>
      <c r="AQ57" s="1">
        <v>2.3448947E10</v>
      </c>
      <c r="AR57" s="1">
        <v>2.3448947E10</v>
      </c>
      <c r="AS57" s="1">
        <v>0.0</v>
      </c>
      <c r="AT57" s="1">
        <v>1.852955540508E13</v>
      </c>
      <c r="AU57" s="1">
        <v>0.0</v>
      </c>
      <c r="AV57" s="1">
        <v>3.38561803678E11</v>
      </c>
      <c r="AW57" s="1">
        <v>1.8402589538431E13</v>
      </c>
      <c r="AX57" s="1">
        <v>-2.11595937029E11</v>
      </c>
      <c r="AY57" s="1">
        <v>9.504777929E10</v>
      </c>
      <c r="AZ57" s="1">
        <v>5.2937881844E10</v>
      </c>
      <c r="BA57" s="1">
        <v>1.2668907308E10</v>
      </c>
      <c r="BB57" s="1">
        <v>2.5654827632E10</v>
      </c>
      <c r="BC57" s="1">
        <v>3.786162506E9</v>
      </c>
      <c r="BD57" s="1">
        <v>4.4789848038998E13</v>
      </c>
      <c r="BE57" s="1">
        <v>3.2743318212327E13</v>
      </c>
      <c r="BF57" s="1">
        <v>6.226392149942E12</v>
      </c>
      <c r="BG57" s="1">
        <v>1.593235333373E12</v>
      </c>
      <c r="BH57" s="1">
        <v>3.095835597563E12</v>
      </c>
      <c r="BI57" s="1">
        <v>3.5305467978E10</v>
      </c>
      <c r="BJ57" s="1">
        <v>9.892187179E10</v>
      </c>
      <c r="BK57" s="1">
        <v>2.03459588453E11</v>
      </c>
      <c r="BL57" s="1">
        <v>2.337533862E10</v>
      </c>
      <c r="BM57" s="1">
        <v>1.107145570686E12</v>
      </c>
      <c r="BN57" s="1">
        <v>6.9113381479E10</v>
      </c>
      <c r="BO57" s="1">
        <v>7.597839409023E12</v>
      </c>
      <c r="BP57" s="1">
        <v>3.019960785943E12</v>
      </c>
      <c r="BQ57" s="1">
        <v>4.57787862308E12</v>
      </c>
      <c r="BR57" s="1">
        <v>8.0826657494E10</v>
      </c>
      <c r="BS57" s="1">
        <v>2.7376215506E10</v>
      </c>
      <c r="BT57" s="1">
        <v>8.613670942E9</v>
      </c>
      <c r="BU57" s="1">
        <v>4.4836771046E10</v>
      </c>
      <c r="BV57" s="1">
        <v>1.8838259995868E13</v>
      </c>
      <c r="BW57" s="1">
        <v>2.448142299449E12</v>
      </c>
      <c r="BX57" s="1">
        <v>1.394773587426E13</v>
      </c>
      <c r="BY57" s="1">
        <v>1.20558900244E12</v>
      </c>
      <c r="BZ57" s="1">
        <v>3.07012203931E11</v>
      </c>
      <c r="CA57" s="1">
        <v>9.06960197603E11</v>
      </c>
      <c r="CB57" s="1">
        <v>2.2820418185E10</v>
      </c>
      <c r="CC57" s="1">
        <v>1.0697786472739E13</v>
      </c>
      <c r="CD57" s="1">
        <v>1.0697786472739E13</v>
      </c>
      <c r="CE57" s="1">
        <v>6.26709079E12</v>
      </c>
      <c r="CF57" s="1">
        <v>3.076807671197E12</v>
      </c>
      <c r="CG57" s="1">
        <v>1.03568802818E11</v>
      </c>
      <c r="CH57" s="1">
        <v>0.0</v>
      </c>
      <c r="CI57" s="1">
        <v>1.6075608E10</v>
      </c>
      <c r="CJ57" s="1">
        <v>1.3810688873E10</v>
      </c>
      <c r="CK57" s="1">
        <v>1.8316956265E10</v>
      </c>
      <c r="CL57" s="1">
        <v>7.9245733155E10</v>
      </c>
      <c r="CM57" s="1">
        <v>1.122870222431E12</v>
      </c>
      <c r="CN57" s="1">
        <v>0.0</v>
      </c>
      <c r="CO57" s="1">
        <v>0.0</v>
      </c>
      <c r="CP57" s="1">
        <v>1.348743353932E12</v>
      </c>
      <c r="CQ57" s="1">
        <v>4.4789848038998E13</v>
      </c>
      <c r="CR57" s="73">
        <v>42884.74166666667</v>
      </c>
      <c r="CS57" s="73">
        <v>40179.0</v>
      </c>
      <c r="CT57" s="73">
        <v>40543.0</v>
      </c>
      <c r="CU57" s="1">
        <v>12.0</v>
      </c>
      <c r="CV57" s="1" t="s">
        <v>583</v>
      </c>
      <c r="CX57" s="1">
        <v>0.0</v>
      </c>
      <c r="CY57" s="1">
        <v>0.0</v>
      </c>
      <c r="CZ57" s="1">
        <v>3.0</v>
      </c>
      <c r="DA57" s="1" t="b">
        <v>0</v>
      </c>
      <c r="DB57" s="1" t="b">
        <v>1</v>
      </c>
    </row>
    <row r="58" ht="12.75" customHeight="1">
      <c r="A58" s="1" t="s">
        <v>74</v>
      </c>
      <c r="B58" s="1">
        <v>2009.0</v>
      </c>
      <c r="C58" s="1">
        <v>5.0</v>
      </c>
      <c r="D58" s="1">
        <v>1.3673103807542E13</v>
      </c>
      <c r="E58" s="1">
        <v>2.532644263412E12</v>
      </c>
      <c r="F58" s="1">
        <v>5.40937036319E11</v>
      </c>
      <c r="G58" s="1">
        <v>1.991707227093E12</v>
      </c>
      <c r="H58" s="1">
        <v>8.576063696075E12</v>
      </c>
      <c r="I58" s="1">
        <v>8.939362811569E12</v>
      </c>
      <c r="J58" s="1">
        <v>-3.63299115494E11</v>
      </c>
      <c r="K58" s="1">
        <v>2.427630124465E12</v>
      </c>
      <c r="L58" s="1">
        <v>1.273174332975E12</v>
      </c>
      <c r="M58" s="1">
        <v>9.351089507E9</v>
      </c>
      <c r="N58" s="1">
        <v>1.416985036E10</v>
      </c>
      <c r="O58" s="1">
        <v>1.068732816372E12</v>
      </c>
      <c r="P58" s="1">
        <v>1.00924531492E11</v>
      </c>
      <c r="Q58" s="1">
        <v>-3.8722496241E10</v>
      </c>
      <c r="R58" s="1">
        <v>1.07121526352E11</v>
      </c>
      <c r="S58" s="1">
        <v>1.07121526352E11</v>
      </c>
      <c r="T58" s="1">
        <v>0.0</v>
      </c>
      <c r="U58" s="1">
        <v>2.9644197238E10</v>
      </c>
      <c r="V58" s="1">
        <v>1.8119677599E10</v>
      </c>
      <c r="W58" s="1">
        <v>1.3794202E8</v>
      </c>
      <c r="X58" s="1">
        <v>1.073545982E9</v>
      </c>
      <c r="Y58" s="1">
        <v>5.32297922E9</v>
      </c>
      <c r="Z58" s="1">
        <v>3.599500616E9</v>
      </c>
      <c r="AA58" s="1">
        <v>1.390551801E9</v>
      </c>
      <c r="AB58" s="1">
        <v>2.624756884104E12</v>
      </c>
      <c r="AC58" s="1">
        <v>2.633023390293E12</v>
      </c>
      <c r="AD58" s="1">
        <v>-8.266506189E9</v>
      </c>
      <c r="AE58" s="1">
        <v>1.7416755972025E13</v>
      </c>
      <c r="AF58" s="1">
        <v>1.7026793604E12</v>
      </c>
      <c r="AG58" s="1">
        <v>5.69869121953E11</v>
      </c>
      <c r="AH58" s="1">
        <v>1.100690387362E12</v>
      </c>
      <c r="AI58" s="1">
        <v>-5.30821265409E11</v>
      </c>
      <c r="AJ58" s="1">
        <v>0.0</v>
      </c>
      <c r="AK58" s="1">
        <v>0.0</v>
      </c>
      <c r="AL58" s="1">
        <v>0.0</v>
      </c>
      <c r="AM58" s="1">
        <v>6.50130000618E11</v>
      </c>
      <c r="AN58" s="1">
        <v>7.07105030491E11</v>
      </c>
      <c r="AO58" s="1">
        <v>-5.6975029873E10</v>
      </c>
      <c r="AP58" s="1">
        <v>4.82680237829E11</v>
      </c>
      <c r="AQ58" s="1">
        <v>2.3448947E10</v>
      </c>
      <c r="AR58" s="1">
        <v>2.3448947E10</v>
      </c>
      <c r="AS58" s="1">
        <v>0.0</v>
      </c>
      <c r="AT58" s="1">
        <v>1.5630164051412E13</v>
      </c>
      <c r="AU58" s="1">
        <v>0.0</v>
      </c>
      <c r="AV58" s="1">
        <v>3.13559572889E11</v>
      </c>
      <c r="AW58" s="1">
        <v>1.5512602012844E13</v>
      </c>
      <c r="AX58" s="1">
        <v>-1.95997534321E11</v>
      </c>
      <c r="AY58" s="1">
        <v>6.0463613213E10</v>
      </c>
      <c r="AZ58" s="1">
        <v>1.8120011138E10</v>
      </c>
      <c r="BA58" s="1">
        <v>1.0654317835E10</v>
      </c>
      <c r="BB58" s="1">
        <v>2.0641706845E10</v>
      </c>
      <c r="BC58" s="1">
        <v>1.1047577395E10</v>
      </c>
      <c r="BD58" s="1">
        <v>3.3714616663671E13</v>
      </c>
      <c r="BE58" s="1">
        <v>2.3777028786063E13</v>
      </c>
      <c r="BF58" s="1">
        <v>2.450954959306E12</v>
      </c>
      <c r="BG58" s="1">
        <v>4.20948732663E11</v>
      </c>
      <c r="BH58" s="1">
        <v>9.60615920164E11</v>
      </c>
      <c r="BI58" s="1">
        <v>4.3226021957E10</v>
      </c>
      <c r="BJ58" s="1">
        <v>1.28841596905E11</v>
      </c>
      <c r="BK58" s="1">
        <v>1.35423296316E11</v>
      </c>
      <c r="BL58" s="1">
        <v>1.7242129166E10</v>
      </c>
      <c r="BM58" s="1">
        <v>7.44657262135E11</v>
      </c>
      <c r="BN58" s="1">
        <v>0.0</v>
      </c>
      <c r="BO58" s="1">
        <v>3.786961866864E12</v>
      </c>
      <c r="BP58" s="1">
        <v>1.709021432606E12</v>
      </c>
      <c r="BQ58" s="1">
        <v>2.077940434258E12</v>
      </c>
      <c r="BR58" s="1">
        <v>7.3239449605E10</v>
      </c>
      <c r="BS58" s="1">
        <v>2.4444886406E10</v>
      </c>
      <c r="BT58" s="1">
        <v>4.476408636E9</v>
      </c>
      <c r="BU58" s="1">
        <v>4.4318154563E10</v>
      </c>
      <c r="BV58" s="1">
        <v>1.7465872510288E13</v>
      </c>
      <c r="BW58" s="1">
        <v>2.219898075597E12</v>
      </c>
      <c r="BX58" s="1">
        <v>1.314969315587E13</v>
      </c>
      <c r="BY58" s="1">
        <v>1.096611181704E12</v>
      </c>
      <c r="BZ58" s="1">
        <v>1.93572226768E11</v>
      </c>
      <c r="CA58" s="1">
        <v>7.893602454E11</v>
      </c>
      <c r="CB58" s="1">
        <v>1.6737624949E10</v>
      </c>
      <c r="CC58" s="1">
        <v>8.588671366438E12</v>
      </c>
      <c r="CD58" s="1">
        <v>8.538814868317E12</v>
      </c>
      <c r="CE58" s="1">
        <v>5.73026605E12</v>
      </c>
      <c r="CF58" s="1">
        <v>1.838314624015E12</v>
      </c>
      <c r="CG58" s="1">
        <v>0.0</v>
      </c>
      <c r="CH58" s="1">
        <v>-9.0775901E7</v>
      </c>
      <c r="CI58" s="1">
        <v>1.8387227948E10</v>
      </c>
      <c r="CJ58" s="1">
        <v>1.0222384015E10</v>
      </c>
      <c r="CK58" s="1">
        <v>1.1699111508E10</v>
      </c>
      <c r="CL58" s="1">
        <v>4.3521050471E10</v>
      </c>
      <c r="CM58" s="1">
        <v>8.86495196261E11</v>
      </c>
      <c r="CN58" s="1">
        <v>4.9856498121E10</v>
      </c>
      <c r="CO58" s="1">
        <v>4.9856498121E10</v>
      </c>
      <c r="CP58" s="1">
        <v>1.34891651117E12</v>
      </c>
      <c r="CQ58" s="1">
        <v>3.3714616663671E13</v>
      </c>
      <c r="CR58" s="73">
        <v>42884.73819444444</v>
      </c>
      <c r="CS58" s="73">
        <v>39814.0</v>
      </c>
      <c r="CT58" s="73">
        <v>40178.0</v>
      </c>
      <c r="CU58" s="1">
        <v>12.0</v>
      </c>
      <c r="CV58" s="1" t="s">
        <v>584</v>
      </c>
      <c r="CX58" s="1">
        <v>0.0</v>
      </c>
      <c r="CZ58" s="1">
        <v>1.0</v>
      </c>
      <c r="DA58" s="1" t="b">
        <v>0</v>
      </c>
      <c r="DB58" s="1" t="b">
        <v>1</v>
      </c>
    </row>
    <row r="59" ht="12.75" customHeight="1">
      <c r="A59" s="1" t="s">
        <v>74</v>
      </c>
      <c r="B59" s="1">
        <v>2008.0</v>
      </c>
      <c r="C59" s="1">
        <v>5.0</v>
      </c>
      <c r="D59" s="1">
        <v>9.240785580591E12</v>
      </c>
      <c r="E59" s="1">
        <v>4.80836990174E11</v>
      </c>
      <c r="F59" s="1">
        <v>4.25836990174E11</v>
      </c>
      <c r="G59" s="1">
        <v>5.5E10</v>
      </c>
      <c r="H59" s="1">
        <v>6.553383666012E12</v>
      </c>
      <c r="I59" s="1">
        <v>7.532933455546E12</v>
      </c>
      <c r="J59" s="1">
        <v>-9.79549789534E11</v>
      </c>
      <c r="K59" s="1">
        <v>2.173634060603E12</v>
      </c>
      <c r="L59" s="1">
        <v>1.111198411133E12</v>
      </c>
      <c r="M59" s="1">
        <v>8.5476953156E10</v>
      </c>
      <c r="N59" s="1">
        <v>3.0720937225E10</v>
      </c>
      <c r="O59" s="1">
        <v>8.9768155236E11</v>
      </c>
      <c r="P59" s="1">
        <v>7.0462532593E10</v>
      </c>
      <c r="Q59" s="1">
        <v>-2.1906325864E10</v>
      </c>
      <c r="R59" s="1">
        <v>2.4620153079E10</v>
      </c>
      <c r="S59" s="1">
        <v>2.4620153079E10</v>
      </c>
      <c r="T59" s="1">
        <v>0.0</v>
      </c>
      <c r="U59" s="1">
        <v>8.310710723E9</v>
      </c>
      <c r="V59" s="1">
        <v>6.884008763E9</v>
      </c>
      <c r="W59" s="1">
        <v>1.3794202E8</v>
      </c>
      <c r="X59" s="1">
        <v>0.0</v>
      </c>
      <c r="Y59" s="1">
        <v>0.0</v>
      </c>
      <c r="Z59" s="1">
        <v>1.319464E8</v>
      </c>
      <c r="AA59" s="1">
        <v>1.15681354E9</v>
      </c>
      <c r="AB59" s="1">
        <v>0.0</v>
      </c>
      <c r="AC59" s="1">
        <v>0.0</v>
      </c>
      <c r="AD59" s="1">
        <v>0.0</v>
      </c>
      <c r="AE59" s="1">
        <v>1.6076789827355E13</v>
      </c>
      <c r="AF59" s="1">
        <v>1.208962426952E12</v>
      </c>
      <c r="AG59" s="1">
        <v>4.4932096135E11</v>
      </c>
      <c r="AH59" s="1">
        <v>9.13178189403E11</v>
      </c>
      <c r="AI59" s="1">
        <v>-4.63857228053E11</v>
      </c>
      <c r="AJ59" s="1">
        <v>0.0</v>
      </c>
      <c r="AK59" s="1">
        <v>0.0</v>
      </c>
      <c r="AL59" s="1">
        <v>0.0</v>
      </c>
      <c r="AM59" s="1">
        <v>4.60102383374E11</v>
      </c>
      <c r="AN59" s="1">
        <v>4.94464745098E11</v>
      </c>
      <c r="AO59" s="1">
        <v>-3.4362361724E10</v>
      </c>
      <c r="AP59" s="1">
        <v>2.99539082228E11</v>
      </c>
      <c r="AQ59" s="1">
        <v>2.3448947E10</v>
      </c>
      <c r="AR59" s="1">
        <v>2.3448947E10</v>
      </c>
      <c r="AS59" s="1">
        <v>0.0</v>
      </c>
      <c r="AT59" s="1">
        <v>1.478778913432E13</v>
      </c>
      <c r="AU59" s="1">
        <v>0.0</v>
      </c>
      <c r="AV59" s="1">
        <v>2.54445095067E11</v>
      </c>
      <c r="AW59" s="1">
        <v>1.4749224268905E13</v>
      </c>
      <c r="AX59" s="1">
        <v>-2.15880229652E11</v>
      </c>
      <c r="AY59" s="1">
        <v>5.6589319083E10</v>
      </c>
      <c r="AZ59" s="1">
        <v>1.8692585177E10</v>
      </c>
      <c r="BA59" s="1">
        <v>6.857264826E9</v>
      </c>
      <c r="BB59" s="1">
        <v>2.3544891651E10</v>
      </c>
      <c r="BC59" s="1">
        <v>7.494577429E9</v>
      </c>
      <c r="BD59" s="1">
        <v>2.5317575407946E13</v>
      </c>
      <c r="BE59" s="1">
        <v>1.6526705083134E13</v>
      </c>
      <c r="BF59" s="1">
        <v>1.039136692088E12</v>
      </c>
      <c r="BG59" s="1">
        <v>0.0</v>
      </c>
      <c r="BH59" s="1">
        <v>6.33081394176E11</v>
      </c>
      <c r="BI59" s="1">
        <v>2.5035032294E10</v>
      </c>
      <c r="BJ59" s="1">
        <v>1.01161318444E11</v>
      </c>
      <c r="BK59" s="1">
        <v>1.25518508376E11</v>
      </c>
      <c r="BL59" s="1">
        <v>7.07410431E8</v>
      </c>
      <c r="BM59" s="1">
        <v>1.53633028367E11</v>
      </c>
      <c r="BN59" s="1">
        <v>0.0</v>
      </c>
      <c r="BO59" s="1">
        <v>0.0</v>
      </c>
      <c r="BP59" s="1">
        <v>0.0</v>
      </c>
      <c r="BQ59" s="1">
        <v>0.0</v>
      </c>
      <c r="BR59" s="1">
        <v>4.7074847732E10</v>
      </c>
      <c r="BS59" s="1">
        <v>2.1541973411E10</v>
      </c>
      <c r="BT59" s="1">
        <v>9.45805444E8</v>
      </c>
      <c r="BU59" s="1">
        <v>2.4587068877E10</v>
      </c>
      <c r="BV59" s="1">
        <v>1.5440493543314E13</v>
      </c>
      <c r="BW59" s="1">
        <v>1.852969674763E12</v>
      </c>
      <c r="BX59" s="1">
        <v>1.2049168352666E13</v>
      </c>
      <c r="BY59" s="1">
        <v>8.99888531738E11</v>
      </c>
      <c r="BZ59" s="1">
        <v>9.5439760649E10</v>
      </c>
      <c r="CA59" s="1">
        <v>5.30846019579E11</v>
      </c>
      <c r="CB59" s="1">
        <v>1.2181203919E10</v>
      </c>
      <c r="CC59" s="1">
        <v>8.301511202912E12</v>
      </c>
      <c r="CD59" s="1">
        <v>8.265011167953E12</v>
      </c>
      <c r="CE59" s="1">
        <v>5.73026605E12</v>
      </c>
      <c r="CF59" s="1">
        <v>1.840007252773E12</v>
      </c>
      <c r="CG59" s="1">
        <v>0.0</v>
      </c>
      <c r="CH59" s="1">
        <v>9.01691533E8</v>
      </c>
      <c r="CI59" s="1">
        <v>1.6075608E10</v>
      </c>
      <c r="CJ59" s="1">
        <v>8.609458421E9</v>
      </c>
      <c r="CK59" s="1">
        <v>8.609458421E9</v>
      </c>
      <c r="CL59" s="1">
        <v>1.7067266899E10</v>
      </c>
      <c r="CM59" s="1">
        <v>6.43474381906E11</v>
      </c>
      <c r="CN59" s="1">
        <v>3.6500034959E10</v>
      </c>
      <c r="CO59" s="1">
        <v>3.6500034959E10</v>
      </c>
      <c r="CP59" s="1">
        <v>4.893591219E11</v>
      </c>
      <c r="CQ59" s="1">
        <v>2.5317575407946E13</v>
      </c>
      <c r="CR59" s="73">
        <v>40519.399305555555</v>
      </c>
      <c r="CS59" s="73">
        <v>39448.0</v>
      </c>
      <c r="CT59" s="73">
        <v>39813.0</v>
      </c>
      <c r="CU59" s="1">
        <v>12.0</v>
      </c>
      <c r="CV59" s="1" t="s">
        <v>321</v>
      </c>
      <c r="CX59" s="1">
        <v>0.0</v>
      </c>
      <c r="CZ59" s="1">
        <v>1.0</v>
      </c>
      <c r="DA59" s="1" t="b">
        <v>0</v>
      </c>
      <c r="DB59" s="1" t="b">
        <v>1</v>
      </c>
    </row>
    <row r="60" ht="12.75" customHeight="1">
      <c r="A60" s="1" t="s">
        <v>322</v>
      </c>
      <c r="B60" s="1">
        <v>2015.0</v>
      </c>
      <c r="C60" s="1">
        <v>5.0</v>
      </c>
      <c r="D60" s="1">
        <v>4.879873E12</v>
      </c>
      <c r="E60" s="1">
        <v>6.4397E11</v>
      </c>
      <c r="F60" s="1">
        <v>0.0</v>
      </c>
      <c r="G60" s="1">
        <v>0.0</v>
      </c>
      <c r="H60" s="1">
        <v>2.631341E12</v>
      </c>
      <c r="I60" s="1">
        <v>0.0</v>
      </c>
      <c r="J60" s="1">
        <v>0.0</v>
      </c>
      <c r="K60" s="1">
        <v>1.550353E12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2.4513E10</v>
      </c>
      <c r="S60" s="1">
        <v>0.0</v>
      </c>
      <c r="T60" s="1">
        <v>0.0</v>
      </c>
      <c r="U60" s="1">
        <v>2.9696E10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3.5150138E13</v>
      </c>
      <c r="AF60" s="1">
        <v>6.2893E11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3.4486086E13</v>
      </c>
      <c r="AU60" s="1">
        <v>0.0</v>
      </c>
      <c r="AV60" s="1">
        <v>0.0</v>
      </c>
      <c r="AW60" s="1">
        <v>0.0</v>
      </c>
      <c r="AX60" s="1">
        <v>0.0</v>
      </c>
      <c r="AY60" s="1">
        <v>2.3122E10</v>
      </c>
      <c r="AZ60" s="1">
        <v>0.0</v>
      </c>
      <c r="BA60" s="1">
        <v>0.0</v>
      </c>
      <c r="BB60" s="1">
        <v>0.0</v>
      </c>
      <c r="BC60" s="1">
        <v>0.0</v>
      </c>
      <c r="BD60" s="1">
        <v>4.0030011E13</v>
      </c>
      <c r="BE60" s="1">
        <v>3.7539312E13</v>
      </c>
      <c r="BF60" s="1">
        <v>7.438433E12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1.03402E11</v>
      </c>
      <c r="BS60" s="1">
        <v>0.0</v>
      </c>
      <c r="BT60" s="1">
        <v>0.0</v>
      </c>
      <c r="BU60" s="1">
        <v>0.0</v>
      </c>
      <c r="BV60" s="1">
        <v>2.9997477E13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2.490699E12</v>
      </c>
      <c r="CD60" s="1">
        <v>2.490699E12</v>
      </c>
      <c r="CE60" s="1">
        <v>2.0E12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1.87727E11</v>
      </c>
      <c r="CM60" s="1">
        <v>3.02972E11</v>
      </c>
      <c r="CN60" s="1">
        <v>0.0</v>
      </c>
      <c r="CO60" s="1">
        <v>0.0</v>
      </c>
      <c r="CP60" s="1">
        <v>0.0</v>
      </c>
      <c r="CQ60" s="1">
        <v>4.0030011E13</v>
      </c>
      <c r="CR60" s="73">
        <v>42485.65</v>
      </c>
      <c r="CS60" s="73">
        <v>42005.0</v>
      </c>
      <c r="CT60" s="73">
        <v>42369.0</v>
      </c>
      <c r="CU60" s="1">
        <v>12.0</v>
      </c>
      <c r="CV60" s="1" t="s">
        <v>323</v>
      </c>
      <c r="CX60" s="1">
        <v>0.0</v>
      </c>
      <c r="DA60" s="1" t="b">
        <v>0</v>
      </c>
      <c r="DB60" s="1" t="b">
        <v>1</v>
      </c>
    </row>
    <row r="61" ht="12.75" customHeight="1">
      <c r="A61" s="1" t="s">
        <v>322</v>
      </c>
      <c r="B61" s="1">
        <v>2014.0</v>
      </c>
      <c r="C61" s="1">
        <v>5.0</v>
      </c>
      <c r="D61" s="1">
        <v>6.174407E12</v>
      </c>
      <c r="E61" s="1">
        <v>8.57662E11</v>
      </c>
      <c r="F61" s="1">
        <v>0.0</v>
      </c>
      <c r="G61" s="1">
        <v>0.0</v>
      </c>
      <c r="H61" s="1">
        <v>3.994903E12</v>
      </c>
      <c r="I61" s="1">
        <v>0.0</v>
      </c>
      <c r="J61" s="1">
        <v>0.0</v>
      </c>
      <c r="K61" s="1">
        <v>1.269232E12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1.5185E10</v>
      </c>
      <c r="S61" s="1">
        <v>0.0</v>
      </c>
      <c r="T61" s="1">
        <v>0.0</v>
      </c>
      <c r="U61" s="1">
        <v>3.7425E10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2.4453943E13</v>
      </c>
      <c r="AF61" s="1">
        <v>6.30601E11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2.3802158E13</v>
      </c>
      <c r="AU61" s="1">
        <v>0.0</v>
      </c>
      <c r="AV61" s="1">
        <v>0.0</v>
      </c>
      <c r="AW61" s="1">
        <v>0.0</v>
      </c>
      <c r="AX61" s="1">
        <v>0.0</v>
      </c>
      <c r="AY61" s="1">
        <v>9.184E9</v>
      </c>
      <c r="AZ61" s="1">
        <v>0.0</v>
      </c>
      <c r="BA61" s="1">
        <v>0.0</v>
      </c>
      <c r="BB61" s="1">
        <v>0.0</v>
      </c>
      <c r="BC61" s="1">
        <v>0.0</v>
      </c>
      <c r="BD61" s="1">
        <v>3.062835E13</v>
      </c>
      <c r="BE61" s="1">
        <v>2.8259664E13</v>
      </c>
      <c r="BF61" s="1">
        <v>3.950373E12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1.10783E11</v>
      </c>
      <c r="BS61" s="1">
        <v>0.0</v>
      </c>
      <c r="BT61" s="1">
        <v>0.0</v>
      </c>
      <c r="BU61" s="1">
        <v>0.0</v>
      </c>
      <c r="BV61" s="1">
        <v>2.4198508E13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2.368686E12</v>
      </c>
      <c r="CD61" s="1">
        <v>2.368686E12</v>
      </c>
      <c r="CE61" s="1">
        <v>2.0E12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1.55816E11</v>
      </c>
      <c r="CM61" s="1">
        <v>2.1287E11</v>
      </c>
      <c r="CN61" s="1">
        <v>0.0</v>
      </c>
      <c r="CO61" s="1">
        <v>0.0</v>
      </c>
      <c r="CP61" s="1">
        <v>0.0</v>
      </c>
      <c r="CQ61" s="1">
        <v>3.062835E13</v>
      </c>
      <c r="CR61" s="73">
        <v>42485.64166666667</v>
      </c>
      <c r="CS61" s="73">
        <v>41640.0</v>
      </c>
      <c r="CT61" s="73">
        <v>42004.0</v>
      </c>
      <c r="CU61" s="1">
        <v>12.0</v>
      </c>
      <c r="CV61" s="1" t="s">
        <v>323</v>
      </c>
      <c r="CX61" s="1">
        <v>0.0</v>
      </c>
      <c r="DA61" s="1" t="b">
        <v>0</v>
      </c>
      <c r="DB61" s="1" t="b">
        <v>1</v>
      </c>
    </row>
    <row r="62" ht="12.75" customHeight="1">
      <c r="A62" s="1" t="s">
        <v>46</v>
      </c>
      <c r="B62" s="1">
        <v>2017.0</v>
      </c>
      <c r="C62" s="1">
        <v>5.0</v>
      </c>
      <c r="D62" s="1">
        <v>2.247541568844E12</v>
      </c>
      <c r="E62" s="1">
        <v>3.4586834339E10</v>
      </c>
      <c r="F62" s="1">
        <v>9.086834339E9</v>
      </c>
      <c r="G62" s="1">
        <v>2.55E10</v>
      </c>
      <c r="H62" s="1">
        <v>1.36666346733E12</v>
      </c>
      <c r="I62" s="1">
        <v>1.382842815935E12</v>
      </c>
      <c r="J62" s="1">
        <v>-1.6179348605E10</v>
      </c>
      <c r="K62" s="1">
        <v>3.91861091626E11</v>
      </c>
      <c r="L62" s="1">
        <v>1.41263778072E11</v>
      </c>
      <c r="M62" s="1">
        <v>1.15841203087E11</v>
      </c>
      <c r="N62" s="1">
        <v>0.0</v>
      </c>
      <c r="O62" s="1">
        <v>0.0</v>
      </c>
      <c r="P62" s="1">
        <v>1.40691880754E11</v>
      </c>
      <c r="Q62" s="1">
        <v>-5.935770287E9</v>
      </c>
      <c r="R62" s="1">
        <v>1.2529823211E10</v>
      </c>
      <c r="S62" s="1">
        <v>1.2529823211E10</v>
      </c>
      <c r="T62" s="1">
        <v>0.0</v>
      </c>
      <c r="U62" s="1">
        <v>8.2969676654E10</v>
      </c>
      <c r="V62" s="1">
        <v>6.9485647657E10</v>
      </c>
      <c r="W62" s="1">
        <v>0.0</v>
      </c>
      <c r="X62" s="1">
        <v>9.41106269E9</v>
      </c>
      <c r="Y62" s="1">
        <v>4.072966307E9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7.65938800068E11</v>
      </c>
      <c r="AF62" s="1">
        <v>9.8793422214E10</v>
      </c>
      <c r="AG62" s="1">
        <v>8.1701515998E10</v>
      </c>
      <c r="AH62" s="1">
        <v>1.30961125754E11</v>
      </c>
      <c r="AI62" s="1">
        <v>-4.9259609756E10</v>
      </c>
      <c r="AJ62" s="1">
        <v>0.0</v>
      </c>
      <c r="AK62" s="1">
        <v>0.0</v>
      </c>
      <c r="AL62" s="1">
        <v>0.0</v>
      </c>
      <c r="AM62" s="1">
        <v>1.7091906216E10</v>
      </c>
      <c r="AN62" s="1">
        <v>1.905853338E10</v>
      </c>
      <c r="AO62" s="1">
        <v>-1.966627164E9</v>
      </c>
      <c r="AP62" s="1">
        <v>0.0</v>
      </c>
      <c r="AQ62" s="1">
        <v>0.0</v>
      </c>
      <c r="AR62" s="1">
        <v>0.0</v>
      </c>
      <c r="AS62" s="1">
        <v>0.0</v>
      </c>
      <c r="AT62" s="1">
        <v>3.0E11</v>
      </c>
      <c r="AU62" s="1">
        <v>0.0</v>
      </c>
      <c r="AV62" s="1">
        <v>0.0</v>
      </c>
      <c r="AW62" s="1">
        <v>3.00007005E11</v>
      </c>
      <c r="AX62" s="1">
        <v>-7005000.0</v>
      </c>
      <c r="AY62" s="1">
        <v>5.7967004463E10</v>
      </c>
      <c r="AZ62" s="1">
        <v>5.7967004463E10</v>
      </c>
      <c r="BA62" s="1">
        <v>0.0</v>
      </c>
      <c r="BB62" s="1">
        <v>0.0</v>
      </c>
      <c r="BC62" s="1">
        <v>0.0</v>
      </c>
      <c r="BD62" s="1">
        <v>3.013480368912E12</v>
      </c>
      <c r="BE62" s="1">
        <v>2.123206774445E12</v>
      </c>
      <c r="BF62" s="1">
        <v>2.075755431198E12</v>
      </c>
      <c r="BG62" s="1">
        <v>2.04371547925E11</v>
      </c>
      <c r="BH62" s="1">
        <v>1.51221010205E11</v>
      </c>
      <c r="BI62" s="1">
        <v>6.544539813E9</v>
      </c>
      <c r="BJ62" s="1">
        <v>2.0015099656E10</v>
      </c>
      <c r="BK62" s="1">
        <v>2.8028119828E10</v>
      </c>
      <c r="BL62" s="1">
        <v>1.1630454107E10</v>
      </c>
      <c r="BM62" s="1">
        <v>2.8628524322E10</v>
      </c>
      <c r="BN62" s="1">
        <v>0.0</v>
      </c>
      <c r="BO62" s="1">
        <v>0.0</v>
      </c>
      <c r="BP62" s="1">
        <v>0.0</v>
      </c>
      <c r="BQ62" s="1">
        <v>0.0</v>
      </c>
      <c r="BR62" s="1">
        <v>4.7451343247E10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0.0</v>
      </c>
      <c r="CB62" s="1">
        <v>0.0</v>
      </c>
      <c r="CC62" s="1">
        <v>8.90273594467E11</v>
      </c>
      <c r="CD62" s="1">
        <v>8.90273594467E11</v>
      </c>
      <c r="CE62" s="1">
        <v>8.0E11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1.7563123329E10</v>
      </c>
      <c r="CM62" s="1">
        <v>6.5466584984E10</v>
      </c>
      <c r="CN62" s="1">
        <v>0.0</v>
      </c>
      <c r="CO62" s="1">
        <v>0.0</v>
      </c>
      <c r="CP62" s="1">
        <v>0.0</v>
      </c>
      <c r="CQ62" s="1">
        <v>3.013480368912E12</v>
      </c>
      <c r="CR62" s="73">
        <v>43188.62986111111</v>
      </c>
      <c r="CS62" s="73">
        <v>42736.0</v>
      </c>
      <c r="CT62" s="73">
        <v>43100.0</v>
      </c>
      <c r="CU62" s="1">
        <v>12.0</v>
      </c>
      <c r="CV62" s="1" t="s">
        <v>324</v>
      </c>
      <c r="CX62" s="1">
        <v>0.0</v>
      </c>
      <c r="DA62" s="1" t="b">
        <v>0</v>
      </c>
      <c r="DB62" s="1" t="b">
        <v>1</v>
      </c>
    </row>
    <row r="63" ht="12.75" customHeight="1">
      <c r="A63" s="1" t="s">
        <v>46</v>
      </c>
      <c r="B63" s="1">
        <v>2016.0</v>
      </c>
      <c r="C63" s="1">
        <v>5.0</v>
      </c>
      <c r="D63" s="1">
        <v>2.411559110733E12</v>
      </c>
      <c r="E63" s="1">
        <v>4.0777971735E10</v>
      </c>
      <c r="F63" s="1">
        <v>1.2777971735E10</v>
      </c>
      <c r="G63" s="1">
        <v>2.8E10</v>
      </c>
      <c r="H63" s="1">
        <v>1.554510345107E12</v>
      </c>
      <c r="I63" s="1">
        <v>1.571329693712E12</v>
      </c>
      <c r="J63" s="1">
        <v>-1.6819348605E10</v>
      </c>
      <c r="K63" s="1">
        <v>4.37129569968E11</v>
      </c>
      <c r="L63" s="1">
        <v>1.81629573523E11</v>
      </c>
      <c r="M63" s="1">
        <v>1.27226184811E11</v>
      </c>
      <c r="N63" s="1">
        <v>0.0</v>
      </c>
      <c r="O63" s="1">
        <v>0.0</v>
      </c>
      <c r="P63" s="1">
        <v>1.34020546772E11</v>
      </c>
      <c r="Q63" s="1">
        <v>-5.746735138E9</v>
      </c>
      <c r="R63" s="1">
        <v>1.4610495172E10</v>
      </c>
      <c r="S63" s="1">
        <v>1.4610495172E10</v>
      </c>
      <c r="T63" s="1">
        <v>0.0</v>
      </c>
      <c r="U63" s="1">
        <v>6.9457558949E10</v>
      </c>
      <c r="V63" s="1">
        <v>5.8800710337E10</v>
      </c>
      <c r="W63" s="1">
        <v>0.0</v>
      </c>
      <c r="X63" s="1">
        <v>9.104890308E9</v>
      </c>
      <c r="Y63" s="1">
        <v>1.551958304E9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5.3833997925E11</v>
      </c>
      <c r="AF63" s="1">
        <v>1.06854058493E11</v>
      </c>
      <c r="AG63" s="1">
        <v>8.9733800609E10</v>
      </c>
      <c r="AH63" s="1">
        <v>1.31795130426E11</v>
      </c>
      <c r="AI63" s="1">
        <v>-4.2061329817E10</v>
      </c>
      <c r="AJ63" s="1">
        <v>0.0</v>
      </c>
      <c r="AK63" s="1">
        <v>0.0</v>
      </c>
      <c r="AL63" s="1">
        <v>0.0</v>
      </c>
      <c r="AM63" s="1">
        <v>1.7120257884E10</v>
      </c>
      <c r="AN63" s="1">
        <v>1.905853338E10</v>
      </c>
      <c r="AO63" s="1">
        <v>-1.938275496E9</v>
      </c>
      <c r="AP63" s="1">
        <v>0.0</v>
      </c>
      <c r="AQ63" s="1">
        <v>0.0</v>
      </c>
      <c r="AR63" s="1">
        <v>0.0</v>
      </c>
      <c r="AS63" s="1">
        <v>0.0</v>
      </c>
      <c r="AT63" s="1">
        <v>1.0E11</v>
      </c>
      <c r="AU63" s="1">
        <v>0.0</v>
      </c>
      <c r="AV63" s="1">
        <v>0.0</v>
      </c>
      <c r="AW63" s="1">
        <v>1.00007005E11</v>
      </c>
      <c r="AX63" s="1">
        <v>-7005000.0</v>
      </c>
      <c r="AY63" s="1">
        <v>2.3577152604E10</v>
      </c>
      <c r="AZ63" s="1">
        <v>2.3577152604E10</v>
      </c>
      <c r="BA63" s="1">
        <v>0.0</v>
      </c>
      <c r="BB63" s="1">
        <v>0.0</v>
      </c>
      <c r="BC63" s="1">
        <v>0.0</v>
      </c>
      <c r="BD63" s="1">
        <v>2.949899089983E12</v>
      </c>
      <c r="BE63" s="1">
        <v>2.095923924491E12</v>
      </c>
      <c r="BF63" s="1">
        <v>2.043278240235E12</v>
      </c>
      <c r="BG63" s="1">
        <v>2.33002843898E11</v>
      </c>
      <c r="BH63" s="1">
        <v>1.40196734944E11</v>
      </c>
      <c r="BI63" s="1">
        <v>5.672735267E9</v>
      </c>
      <c r="BJ63" s="1">
        <v>2.6001673089E10</v>
      </c>
      <c r="BK63" s="1">
        <v>5.6277148134E10</v>
      </c>
      <c r="BL63" s="1">
        <v>1.1727098345E10</v>
      </c>
      <c r="BM63" s="1">
        <v>2.74217532614E11</v>
      </c>
      <c r="BN63" s="1">
        <v>0.0</v>
      </c>
      <c r="BO63" s="1">
        <v>0.0</v>
      </c>
      <c r="BP63" s="1">
        <v>0.0</v>
      </c>
      <c r="BQ63" s="1">
        <v>0.0</v>
      </c>
      <c r="BR63" s="1">
        <v>5.2645684256E10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8.53975165492E11</v>
      </c>
      <c r="CD63" s="1">
        <v>8.53975165492E11</v>
      </c>
      <c r="CE63" s="1">
        <v>8.0E11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1.535175732E10</v>
      </c>
      <c r="CM63" s="1">
        <v>3.1445695393E10</v>
      </c>
      <c r="CN63" s="1">
        <v>0.0</v>
      </c>
      <c r="CO63" s="1">
        <v>0.0</v>
      </c>
      <c r="CP63" s="1">
        <v>0.0</v>
      </c>
      <c r="CQ63" s="1">
        <v>2.949899089983E12</v>
      </c>
      <c r="CR63" s="73">
        <v>42822.44027777778</v>
      </c>
      <c r="CS63" s="73">
        <v>42370.0</v>
      </c>
      <c r="CT63" s="73">
        <v>42735.0</v>
      </c>
      <c r="CU63" s="1">
        <v>12.0</v>
      </c>
      <c r="CV63" s="1" t="s">
        <v>325</v>
      </c>
      <c r="CX63" s="1">
        <v>0.0</v>
      </c>
      <c r="DA63" s="1" t="b">
        <v>0</v>
      </c>
      <c r="DB63" s="1" t="b">
        <v>1</v>
      </c>
    </row>
    <row r="64" ht="12.75" customHeight="1">
      <c r="A64" s="1" t="s">
        <v>46</v>
      </c>
      <c r="B64" s="1">
        <v>2015.0</v>
      </c>
      <c r="C64" s="1">
        <v>5.0</v>
      </c>
      <c r="D64" s="1">
        <v>1.758772376265E12</v>
      </c>
      <c r="E64" s="1">
        <v>2.54065943324E11</v>
      </c>
      <c r="F64" s="1">
        <v>1.6953443324E10</v>
      </c>
      <c r="G64" s="1">
        <v>2.371125E11</v>
      </c>
      <c r="H64" s="1">
        <v>8.48547451608E11</v>
      </c>
      <c r="I64" s="1">
        <v>1.83319865935E11</v>
      </c>
      <c r="J64" s="1">
        <v>-1.5203348605E10</v>
      </c>
      <c r="K64" s="1">
        <v>3.94330866229E11</v>
      </c>
      <c r="L64" s="1">
        <v>1.6562508059E11</v>
      </c>
      <c r="M64" s="1">
        <v>1.15044492568E11</v>
      </c>
      <c r="N64" s="1">
        <v>0.0</v>
      </c>
      <c r="O64" s="1">
        <v>0.0</v>
      </c>
      <c r="P64" s="1">
        <v>1.17818086093E11</v>
      </c>
      <c r="Q64" s="1">
        <v>-5.234793022E9</v>
      </c>
      <c r="R64" s="1">
        <v>8.213611768E9</v>
      </c>
      <c r="S64" s="1">
        <v>8.213611768E9</v>
      </c>
      <c r="T64" s="1">
        <v>0.0</v>
      </c>
      <c r="U64" s="1">
        <v>6.7674364702E10</v>
      </c>
      <c r="V64" s="1">
        <v>6.2866213908E10</v>
      </c>
      <c r="W64" s="1">
        <v>0.0</v>
      </c>
      <c r="X64" s="1">
        <v>4.064769435E9</v>
      </c>
      <c r="Y64" s="1">
        <v>7.43381359E8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4.96553046991E11</v>
      </c>
      <c r="AF64" s="1">
        <v>1.0080951019E11</v>
      </c>
      <c r="AG64" s="1">
        <v>8.365590496E10</v>
      </c>
      <c r="AH64" s="1">
        <v>1.16209831789E11</v>
      </c>
      <c r="AI64" s="1">
        <v>-3.2553926829E10</v>
      </c>
      <c r="AJ64" s="1">
        <v>0.0</v>
      </c>
      <c r="AK64" s="1">
        <v>0.0</v>
      </c>
      <c r="AL64" s="1">
        <v>0.0</v>
      </c>
      <c r="AM64" s="1">
        <v>1.715360523E10</v>
      </c>
      <c r="AN64" s="1">
        <v>1.899353338E10</v>
      </c>
      <c r="AO64" s="1">
        <v>-1.83992815E9</v>
      </c>
      <c r="AP64" s="1">
        <v>0.0</v>
      </c>
      <c r="AQ64" s="1">
        <v>0.0</v>
      </c>
      <c r="AR64" s="1">
        <v>0.0</v>
      </c>
      <c r="AS64" s="1">
        <v>0.0</v>
      </c>
      <c r="AT64" s="1">
        <v>1.3E11</v>
      </c>
      <c r="AU64" s="1">
        <v>0.0</v>
      </c>
      <c r="AV64" s="1">
        <v>0.0</v>
      </c>
      <c r="AW64" s="1">
        <v>0.0</v>
      </c>
      <c r="AX64" s="1">
        <v>-7005000.0</v>
      </c>
      <c r="AY64" s="1">
        <v>1.6946734292E10</v>
      </c>
      <c r="AZ64" s="1">
        <v>1.6946734292E10</v>
      </c>
      <c r="BA64" s="1">
        <v>0.0</v>
      </c>
      <c r="BB64" s="1">
        <v>0.0</v>
      </c>
      <c r="BC64" s="1">
        <v>0.0</v>
      </c>
      <c r="BD64" s="1">
        <v>2.255325423256E12</v>
      </c>
      <c r="BE64" s="1">
        <v>1.697483973504E12</v>
      </c>
      <c r="BF64" s="1">
        <v>1.642213699527E12</v>
      </c>
      <c r="BG64" s="1">
        <v>2.07091470239E11</v>
      </c>
      <c r="BH64" s="1">
        <v>8.9899174957E10</v>
      </c>
      <c r="BI64" s="1">
        <v>1.0536940863E10</v>
      </c>
      <c r="BJ64" s="1">
        <v>2.3226767368E10</v>
      </c>
      <c r="BK64" s="1">
        <v>4.3204840518E10</v>
      </c>
      <c r="BL64" s="1">
        <v>7.488269606E9</v>
      </c>
      <c r="BM64" s="1">
        <v>2.522464722E11</v>
      </c>
      <c r="BN64" s="1">
        <v>0.0</v>
      </c>
      <c r="BO64" s="1">
        <v>0.0</v>
      </c>
      <c r="BP64" s="1">
        <v>0.0</v>
      </c>
      <c r="BQ64" s="1">
        <v>0.0</v>
      </c>
      <c r="BR64" s="1">
        <v>5.5270273977E10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5.57841449752E11</v>
      </c>
      <c r="CD64" s="1">
        <v>5.57841449752E11</v>
      </c>
      <c r="CE64" s="1">
        <v>5.0E11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1.1840159333E10</v>
      </c>
      <c r="CM64" s="1">
        <v>3.8237672015E10</v>
      </c>
      <c r="CN64" s="1">
        <v>0.0</v>
      </c>
      <c r="CO64" s="1">
        <v>0.0</v>
      </c>
      <c r="CP64" s="1">
        <v>0.0</v>
      </c>
      <c r="CQ64" s="1">
        <v>2.255325423256E12</v>
      </c>
      <c r="CR64" s="73">
        <v>42454.683333333334</v>
      </c>
      <c r="CS64" s="73">
        <v>42005.0</v>
      </c>
      <c r="CT64" s="73">
        <v>42369.0</v>
      </c>
      <c r="CU64" s="1">
        <v>12.0</v>
      </c>
      <c r="CV64" s="1" t="s">
        <v>326</v>
      </c>
      <c r="CX64" s="1">
        <v>0.0</v>
      </c>
      <c r="DA64" s="1" t="b">
        <v>0</v>
      </c>
      <c r="DB64" s="1" t="b">
        <v>1</v>
      </c>
    </row>
    <row r="65" ht="12.75" customHeight="1">
      <c r="A65" s="1" t="s">
        <v>46</v>
      </c>
      <c r="B65" s="1">
        <v>2014.0</v>
      </c>
      <c r="C65" s="1">
        <v>5.0</v>
      </c>
      <c r="D65" s="1">
        <v>1.363270926672E12</v>
      </c>
      <c r="E65" s="1">
        <v>4.8680279021E10</v>
      </c>
      <c r="F65" s="1">
        <v>4.8680279021E10</v>
      </c>
      <c r="G65" s="1">
        <v>0.0</v>
      </c>
      <c r="H65" s="1">
        <v>5.7590921733E11</v>
      </c>
      <c r="I65" s="1">
        <v>5.87928315935E11</v>
      </c>
      <c r="J65" s="1">
        <v>-1.2019098605E10</v>
      </c>
      <c r="K65" s="1">
        <v>3.2117947661E11</v>
      </c>
      <c r="L65" s="1">
        <v>1.47083203665E11</v>
      </c>
      <c r="M65" s="1">
        <v>1.36608547115E11</v>
      </c>
      <c r="N65" s="1">
        <v>0.0</v>
      </c>
      <c r="O65" s="1">
        <v>0.0</v>
      </c>
      <c r="P65" s="1">
        <v>4.2604762558E10</v>
      </c>
      <c r="Q65" s="1">
        <v>-5.117036728E9</v>
      </c>
      <c r="R65" s="1">
        <v>8.073496331E9</v>
      </c>
      <c r="S65" s="1">
        <v>8.073496331E9</v>
      </c>
      <c r="T65" s="1">
        <v>0.0</v>
      </c>
      <c r="U65" s="1">
        <v>1.54732988849E11</v>
      </c>
      <c r="V65" s="1">
        <v>5.103277705E10</v>
      </c>
      <c r="W65" s="1">
        <v>0.0</v>
      </c>
      <c r="X65" s="1">
        <v>4.070232065E9</v>
      </c>
      <c r="Y65" s="1">
        <v>1.53046524E8</v>
      </c>
      <c r="Z65" s="1">
        <v>0.0</v>
      </c>
      <c r="AA65" s="1">
        <v>9.947693321E10</v>
      </c>
      <c r="AB65" s="1">
        <v>0.0</v>
      </c>
      <c r="AC65" s="1">
        <v>0.0</v>
      </c>
      <c r="AD65" s="1">
        <v>0.0</v>
      </c>
      <c r="AE65" s="1">
        <v>6.49421097411E11</v>
      </c>
      <c r="AF65" s="1">
        <v>3.03349643121E11</v>
      </c>
      <c r="AG65" s="1">
        <v>7.3730791256E10</v>
      </c>
      <c r="AH65" s="1">
        <v>9.7943122921E10</v>
      </c>
      <c r="AI65" s="1">
        <v>-2.4212331665E10</v>
      </c>
      <c r="AJ65" s="1">
        <v>0.0</v>
      </c>
      <c r="AK65" s="1">
        <v>0.0</v>
      </c>
      <c r="AL65" s="1">
        <v>0.0</v>
      </c>
      <c r="AM65" s="1">
        <v>1.5141998985E10</v>
      </c>
      <c r="AN65" s="1">
        <v>1.682093338E10</v>
      </c>
      <c r="AO65" s="1">
        <v>-1.678934395E9</v>
      </c>
      <c r="AP65" s="1">
        <v>2.1447685288E11</v>
      </c>
      <c r="AQ65" s="1">
        <v>0.0</v>
      </c>
      <c r="AR65" s="1">
        <v>0.0</v>
      </c>
      <c r="AS65" s="1">
        <v>0.0</v>
      </c>
      <c r="AT65" s="1">
        <v>3.25068196332E11</v>
      </c>
      <c r="AU65" s="1">
        <v>0.0</v>
      </c>
      <c r="AV65" s="1">
        <v>0.0</v>
      </c>
      <c r="AW65" s="1">
        <v>3.25165079332E11</v>
      </c>
      <c r="AX65" s="1">
        <v>-9.6883E7</v>
      </c>
      <c r="AY65" s="1">
        <v>1.5003257958E10</v>
      </c>
      <c r="AZ65" s="1">
        <v>1.2651175339E10</v>
      </c>
      <c r="BA65" s="1">
        <v>0.0</v>
      </c>
      <c r="BB65" s="1">
        <v>0.0</v>
      </c>
      <c r="BC65" s="1">
        <v>2.352082619E9</v>
      </c>
      <c r="BD65" s="1">
        <v>2.012692024083E12</v>
      </c>
      <c r="BE65" s="1">
        <v>1.465426414667E12</v>
      </c>
      <c r="BF65" s="1">
        <v>1.400405633228E12</v>
      </c>
      <c r="BG65" s="1">
        <v>2.58976788622E11</v>
      </c>
      <c r="BH65" s="1">
        <v>6.776078881E10</v>
      </c>
      <c r="BI65" s="1">
        <v>1.2676102727E10</v>
      </c>
      <c r="BJ65" s="1">
        <v>2.0170919521E10</v>
      </c>
      <c r="BK65" s="1">
        <v>2.9517789232E10</v>
      </c>
      <c r="BL65" s="1">
        <v>8.77950568E9</v>
      </c>
      <c r="BM65" s="1">
        <v>1.67759102602E11</v>
      </c>
      <c r="BN65" s="1">
        <v>0.0</v>
      </c>
      <c r="BO65" s="1">
        <v>0.0</v>
      </c>
      <c r="BP65" s="1">
        <v>0.0</v>
      </c>
      <c r="BQ65" s="1">
        <v>0.0</v>
      </c>
      <c r="BR65" s="1">
        <v>6.5020781439E10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5.39505901053E11</v>
      </c>
      <c r="CD65" s="1">
        <v>5.39505901053E11</v>
      </c>
      <c r="CE65" s="1">
        <v>5.0E11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9.914105107E9</v>
      </c>
      <c r="CM65" s="1">
        <v>2.9591795946E10</v>
      </c>
      <c r="CN65" s="1">
        <v>0.0</v>
      </c>
      <c r="CO65" s="1">
        <v>0.0</v>
      </c>
      <c r="CP65" s="1">
        <v>7.759708363E9</v>
      </c>
      <c r="CQ65" s="1">
        <v>2.012692024083E12</v>
      </c>
      <c r="CR65" s="73">
        <v>42290.41736111111</v>
      </c>
      <c r="CS65" s="73">
        <v>41640.0</v>
      </c>
      <c r="CT65" s="73">
        <v>42004.0</v>
      </c>
      <c r="CU65" s="1">
        <v>12.0</v>
      </c>
      <c r="CV65" s="1" t="s">
        <v>327</v>
      </c>
      <c r="CX65" s="1">
        <v>0.0</v>
      </c>
      <c r="CZ65" s="1">
        <v>1.0</v>
      </c>
      <c r="DA65" s="1" t="b">
        <v>0</v>
      </c>
      <c r="DB65" s="1" t="b">
        <v>1</v>
      </c>
    </row>
    <row r="66" ht="12.75" customHeight="1">
      <c r="A66" s="1" t="s">
        <v>46</v>
      </c>
      <c r="B66" s="1">
        <v>2013.0</v>
      </c>
      <c r="C66" s="1">
        <v>5.0</v>
      </c>
      <c r="D66" s="1">
        <v>8.24888607508E11</v>
      </c>
      <c r="E66" s="1">
        <v>9.0866613613E10</v>
      </c>
      <c r="F66" s="1">
        <v>9.0866613613E10</v>
      </c>
      <c r="G66" s="1">
        <v>0.0</v>
      </c>
      <c r="H66" s="1">
        <v>2.1127846733E11</v>
      </c>
      <c r="I66" s="1">
        <v>2.21718087935E11</v>
      </c>
      <c r="J66" s="1">
        <v>-1.0439620605E10</v>
      </c>
      <c r="K66" s="1">
        <v>4.39055795669E11</v>
      </c>
      <c r="L66" s="1">
        <v>1.16672307969E11</v>
      </c>
      <c r="M66" s="1">
        <v>9.9316532654E10</v>
      </c>
      <c r="N66" s="1">
        <v>0.0</v>
      </c>
      <c r="O66" s="1">
        <v>0.0</v>
      </c>
      <c r="P66" s="1">
        <v>2.28097597471E11</v>
      </c>
      <c r="Q66" s="1">
        <v>-5.030642425E9</v>
      </c>
      <c r="R66" s="1">
        <v>6.086410552E9</v>
      </c>
      <c r="S66" s="1">
        <v>6.086410552E9</v>
      </c>
      <c r="T66" s="1">
        <v>0.0</v>
      </c>
      <c r="U66" s="1">
        <v>7.7601320344E10</v>
      </c>
      <c r="V66" s="1">
        <v>5.2031040661E10</v>
      </c>
      <c r="W66" s="1">
        <v>0.0</v>
      </c>
      <c r="X66" s="1">
        <v>2.100014875E9</v>
      </c>
      <c r="Y66" s="1">
        <v>0.0</v>
      </c>
      <c r="Z66" s="1">
        <v>0.0</v>
      </c>
      <c r="AA66" s="1">
        <v>2.3470264808E10</v>
      </c>
      <c r="AB66" s="1">
        <v>0.0</v>
      </c>
      <c r="AC66" s="1">
        <v>0.0</v>
      </c>
      <c r="AD66" s="1">
        <v>0.0</v>
      </c>
      <c r="AE66" s="1">
        <v>5.20109955666E11</v>
      </c>
      <c r="AF66" s="1">
        <v>4.0867289378E10</v>
      </c>
      <c r="AG66" s="1">
        <v>2.5801233644E10</v>
      </c>
      <c r="AH66" s="1">
        <v>4.4485629452E10</v>
      </c>
      <c r="AI66" s="1">
        <v>-1.8684395808E10</v>
      </c>
      <c r="AJ66" s="1">
        <v>0.0</v>
      </c>
      <c r="AK66" s="1">
        <v>0.0</v>
      </c>
      <c r="AL66" s="1">
        <v>0.0</v>
      </c>
      <c r="AM66" s="1">
        <v>1.5066055734E10</v>
      </c>
      <c r="AN66" s="1">
        <v>1.663023338E10</v>
      </c>
      <c r="AO66" s="1">
        <v>-1.564177646E9</v>
      </c>
      <c r="AP66" s="1">
        <v>0.0</v>
      </c>
      <c r="AQ66" s="1">
        <v>0.0</v>
      </c>
      <c r="AR66" s="1">
        <v>0.0</v>
      </c>
      <c r="AS66" s="1">
        <v>0.0</v>
      </c>
      <c r="AT66" s="1">
        <v>2.830669405E11</v>
      </c>
      <c r="AU66" s="1">
        <v>0.0</v>
      </c>
      <c r="AV66" s="1">
        <v>0.0</v>
      </c>
      <c r="AW66" s="1">
        <v>2.830669405E11</v>
      </c>
      <c r="AX66" s="1">
        <v>0.0</v>
      </c>
      <c r="AY66" s="1">
        <v>8.046069923E9</v>
      </c>
      <c r="AZ66" s="1">
        <v>2.08218669E8</v>
      </c>
      <c r="BA66" s="1">
        <v>0.0</v>
      </c>
      <c r="BB66" s="1">
        <v>6.0E9</v>
      </c>
      <c r="BC66" s="1">
        <v>1.837851254E9</v>
      </c>
      <c r="BD66" s="1">
        <v>1.344998563174E12</v>
      </c>
      <c r="BE66" s="1">
        <v>8.99508089366E11</v>
      </c>
      <c r="BF66" s="1">
        <v>8.64172854024E11</v>
      </c>
      <c r="BG66" s="1">
        <v>1.16969113278E11</v>
      </c>
      <c r="BH66" s="1">
        <v>4.7416146756E10</v>
      </c>
      <c r="BI66" s="1">
        <v>9.061862012E9</v>
      </c>
      <c r="BJ66" s="1">
        <v>1.6175109421E10</v>
      </c>
      <c r="BK66" s="1">
        <v>1.6493130211E10</v>
      </c>
      <c r="BL66" s="1">
        <v>0.0</v>
      </c>
      <c r="BM66" s="1">
        <v>2.79615433601E11</v>
      </c>
      <c r="BN66" s="1">
        <v>0.0</v>
      </c>
      <c r="BO66" s="1">
        <v>0.0</v>
      </c>
      <c r="BP66" s="1">
        <v>0.0</v>
      </c>
      <c r="BQ66" s="1">
        <v>0.0</v>
      </c>
      <c r="BR66" s="1">
        <v>3.5335235342E10</v>
      </c>
      <c r="BS66" s="1">
        <v>2.7760396207E10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0.0</v>
      </c>
      <c r="CB66" s="1">
        <v>0.0</v>
      </c>
      <c r="CC66" s="1">
        <v>4.38044762338E11</v>
      </c>
      <c r="CD66" s="1">
        <v>4.38044762338E11</v>
      </c>
      <c r="CE66" s="1">
        <v>4.0E11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8.448395288E9</v>
      </c>
      <c r="CM66" s="1">
        <v>2.959636705E10</v>
      </c>
      <c r="CN66" s="1">
        <v>0.0</v>
      </c>
      <c r="CO66" s="1">
        <v>0.0</v>
      </c>
      <c r="CP66" s="1">
        <v>7.44571147E9</v>
      </c>
      <c r="CQ66" s="1">
        <v>1.344998563174E12</v>
      </c>
      <c r="CR66" s="73">
        <v>42291.72708333333</v>
      </c>
      <c r="CS66" s="73">
        <v>41275.0</v>
      </c>
      <c r="CT66" s="73">
        <v>41639.0</v>
      </c>
      <c r="CU66" s="1">
        <v>12.0</v>
      </c>
      <c r="CV66" s="1" t="s">
        <v>328</v>
      </c>
      <c r="CX66" s="1">
        <v>0.0</v>
      </c>
      <c r="CZ66" s="1">
        <v>1.0</v>
      </c>
      <c r="DA66" s="1" t="b">
        <v>0</v>
      </c>
      <c r="DB66" s="1" t="b">
        <v>1</v>
      </c>
    </row>
    <row r="67" ht="12.75" customHeight="1">
      <c r="A67" s="1" t="s">
        <v>46</v>
      </c>
      <c r="B67" s="1">
        <v>2012.0</v>
      </c>
      <c r="C67" s="1">
        <v>5.0</v>
      </c>
      <c r="D67" s="1">
        <v>4.88139487041E11</v>
      </c>
      <c r="E67" s="1">
        <v>2.9547239793E10</v>
      </c>
      <c r="F67" s="1">
        <v>2.9498195793E10</v>
      </c>
      <c r="G67" s="1">
        <v>4.9044E7</v>
      </c>
      <c r="H67" s="1">
        <v>2.01918262228E11</v>
      </c>
      <c r="I67" s="1">
        <v>2.14734627023E11</v>
      </c>
      <c r="J67" s="1">
        <v>-1.2816364795E10</v>
      </c>
      <c r="K67" s="1">
        <v>2.24125166109E11</v>
      </c>
      <c r="L67" s="1">
        <v>1.07692000192E11</v>
      </c>
      <c r="M67" s="1">
        <v>6.17031838E10</v>
      </c>
      <c r="N67" s="1">
        <v>0.0</v>
      </c>
      <c r="O67" s="1">
        <v>0.0</v>
      </c>
      <c r="P67" s="1">
        <v>5.7071175376E10</v>
      </c>
      <c r="Q67" s="1">
        <v>-2.341193259E9</v>
      </c>
      <c r="R67" s="1">
        <v>5.426557054E9</v>
      </c>
      <c r="S67" s="1">
        <v>5.426557054E9</v>
      </c>
      <c r="T67" s="1">
        <v>0.0</v>
      </c>
      <c r="U67" s="1">
        <v>2.7122261857E10</v>
      </c>
      <c r="V67" s="1">
        <v>4.394275559E9</v>
      </c>
      <c r="W67" s="1">
        <v>0.0</v>
      </c>
      <c r="X67" s="1">
        <v>0.0</v>
      </c>
      <c r="Y67" s="1">
        <v>0.0</v>
      </c>
      <c r="Z67" s="1">
        <v>0.0</v>
      </c>
      <c r="AA67" s="1">
        <v>2.2727986298E10</v>
      </c>
      <c r="AB67" s="1">
        <v>0.0</v>
      </c>
      <c r="AC67" s="1">
        <v>0.0</v>
      </c>
      <c r="AD67" s="1">
        <v>0.0</v>
      </c>
      <c r="AE67" s="1">
        <v>4.84193759852E11</v>
      </c>
      <c r="AF67" s="1">
        <v>4.3816940018E10</v>
      </c>
      <c r="AG67" s="1">
        <v>2.8734699203E10</v>
      </c>
      <c r="AH67" s="1">
        <v>4.8264456107E10</v>
      </c>
      <c r="AI67" s="1">
        <v>-1.9529756904E10</v>
      </c>
      <c r="AJ67" s="1">
        <v>0.0</v>
      </c>
      <c r="AK67" s="1">
        <v>0.0</v>
      </c>
      <c r="AL67" s="1">
        <v>0.0</v>
      </c>
      <c r="AM67" s="1">
        <v>1.5082240815E10</v>
      </c>
      <c r="AN67" s="1">
        <v>1.6679155926E10</v>
      </c>
      <c r="AO67" s="1">
        <v>-1.596915111E9</v>
      </c>
      <c r="AP67" s="1">
        <v>0.0</v>
      </c>
      <c r="AQ67" s="1">
        <v>0.0</v>
      </c>
      <c r="AR67" s="1">
        <v>0.0</v>
      </c>
      <c r="AS67" s="1">
        <v>0.0</v>
      </c>
      <c r="AT67" s="1">
        <v>2.64909601786E11</v>
      </c>
      <c r="AU67" s="1">
        <v>0.0</v>
      </c>
      <c r="AV67" s="1">
        <v>0.0</v>
      </c>
      <c r="AW67" s="1">
        <v>2.64909601786E11</v>
      </c>
      <c r="AX67" s="1">
        <v>0.0</v>
      </c>
      <c r="AY67" s="1">
        <v>7.580803368E9</v>
      </c>
      <c r="AZ67" s="1">
        <v>4.9378856E7</v>
      </c>
      <c r="BA67" s="1">
        <v>0.0</v>
      </c>
      <c r="BB67" s="1">
        <v>7.531424512E9</v>
      </c>
      <c r="BC67" s="1">
        <v>0.0</v>
      </c>
      <c r="BD67" s="1">
        <v>9.72333246893E11</v>
      </c>
      <c r="BE67" s="1">
        <v>5.36444394788E11</v>
      </c>
      <c r="BF67" s="1">
        <v>2.18576589614E11</v>
      </c>
      <c r="BG67" s="1">
        <v>8.270636E10</v>
      </c>
      <c r="BH67" s="1">
        <v>3.3824406757E10</v>
      </c>
      <c r="BI67" s="1">
        <v>2.0531589777E10</v>
      </c>
      <c r="BJ67" s="1">
        <v>1.8331966944E10</v>
      </c>
      <c r="BK67" s="1">
        <v>1.0553896875E10</v>
      </c>
      <c r="BL67" s="1">
        <v>0.0</v>
      </c>
      <c r="BM67" s="1">
        <v>5.2628369261E10</v>
      </c>
      <c r="BN67" s="1">
        <v>0.0</v>
      </c>
      <c r="BO67" s="1">
        <v>0.0</v>
      </c>
      <c r="BP67" s="1">
        <v>0.0</v>
      </c>
      <c r="BQ67" s="1">
        <v>0.0</v>
      </c>
      <c r="BR67" s="1">
        <v>3.5376117961E10</v>
      </c>
      <c r="BS67" s="1">
        <v>3.0000396207E10</v>
      </c>
      <c r="BT67" s="1">
        <v>0.0</v>
      </c>
      <c r="BU67" s="1">
        <v>0.0</v>
      </c>
      <c r="BV67" s="1">
        <v>2.82491687213E11</v>
      </c>
      <c r="BW67" s="1">
        <v>1.98735728226E11</v>
      </c>
      <c r="BX67" s="1">
        <v>0.0</v>
      </c>
      <c r="BY67" s="1">
        <v>4.3101970695E10</v>
      </c>
      <c r="BZ67" s="1">
        <v>4.0653988292E10</v>
      </c>
      <c r="CA67" s="1">
        <v>0.0</v>
      </c>
      <c r="CB67" s="1">
        <v>0.0</v>
      </c>
      <c r="CC67" s="1">
        <v>4.2865375062E11</v>
      </c>
      <c r="CD67" s="1">
        <v>4.2865375062E11</v>
      </c>
      <c r="CE67" s="1">
        <v>4.0E11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6.936947026E9</v>
      </c>
      <c r="CM67" s="1">
        <v>2.1716803594E10</v>
      </c>
      <c r="CN67" s="1">
        <v>0.0</v>
      </c>
      <c r="CO67" s="1">
        <v>0.0</v>
      </c>
      <c r="CP67" s="1">
        <v>7.235101485E9</v>
      </c>
      <c r="CQ67" s="1">
        <v>9.72333246893E11</v>
      </c>
      <c r="CR67" s="73">
        <v>42852.46111111111</v>
      </c>
      <c r="CS67" s="73">
        <v>40909.0</v>
      </c>
      <c r="CT67" s="73">
        <v>41274.0</v>
      </c>
      <c r="CU67" s="1">
        <v>12.0</v>
      </c>
      <c r="CV67" s="1" t="s">
        <v>585</v>
      </c>
      <c r="CX67" s="1">
        <v>0.0</v>
      </c>
      <c r="CY67" s="1">
        <v>0.0</v>
      </c>
      <c r="CZ67" s="1">
        <v>2.0</v>
      </c>
      <c r="DA67" s="1" t="b">
        <v>0</v>
      </c>
      <c r="DB67" s="1" t="b">
        <v>1</v>
      </c>
    </row>
    <row r="68" ht="12.75" customHeight="1">
      <c r="A68" s="1" t="s">
        <v>46</v>
      </c>
      <c r="B68" s="1">
        <v>2011.0</v>
      </c>
      <c r="C68" s="1">
        <v>5.0</v>
      </c>
      <c r="D68" s="1">
        <v>4.78191032452E11</v>
      </c>
      <c r="E68" s="1">
        <v>3.2222558794E10</v>
      </c>
      <c r="F68" s="1">
        <v>0.0</v>
      </c>
      <c r="G68" s="1">
        <v>0.0</v>
      </c>
      <c r="H68" s="1">
        <v>1.22160418635E11</v>
      </c>
      <c r="I68" s="1">
        <v>0.0</v>
      </c>
      <c r="J68" s="1">
        <v>0.0</v>
      </c>
      <c r="K68" s="1">
        <v>2.99577659215E11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2.4230395808E10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3.98760246842E11</v>
      </c>
      <c r="AF68" s="1">
        <v>3.2081228716E10</v>
      </c>
      <c r="AG68" s="1">
        <v>3.2081228716E10</v>
      </c>
      <c r="AH68" s="1">
        <v>4.6908620496E10</v>
      </c>
      <c r="AI68" s="1">
        <v>-1.482739178E10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2.07844968436E11</v>
      </c>
      <c r="AU68" s="1">
        <v>0.0</v>
      </c>
      <c r="AV68" s="1">
        <v>0.0</v>
      </c>
      <c r="AW68" s="1">
        <v>0.0</v>
      </c>
      <c r="AX68" s="1">
        <v>0.0</v>
      </c>
      <c r="AY68" s="1">
        <v>1.5883404969E11</v>
      </c>
      <c r="AZ68" s="1">
        <v>0.0</v>
      </c>
      <c r="BA68" s="1">
        <v>0.0</v>
      </c>
      <c r="BB68" s="1">
        <v>7.655363422E9</v>
      </c>
      <c r="BC68" s="1">
        <v>1.51178686268E11</v>
      </c>
      <c r="BD68" s="1">
        <v>8.76951279294E11</v>
      </c>
      <c r="BE68" s="1">
        <v>4.30247561352E11</v>
      </c>
      <c r="BF68" s="1">
        <v>1.33169445923E11</v>
      </c>
      <c r="BG68" s="1">
        <v>1.33135261521E11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>
        <v>2.97078115429E11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4.46703717942E11</v>
      </c>
      <c r="CD68" s="1">
        <v>4.46703717942E11</v>
      </c>
      <c r="CE68" s="1">
        <v>4.0E11</v>
      </c>
      <c r="CF68" s="1">
        <v>0.0</v>
      </c>
      <c r="CG68" s="1">
        <v>0.0</v>
      </c>
      <c r="CH68" s="1">
        <v>0.0</v>
      </c>
      <c r="CI68" s="1">
        <v>0.0</v>
      </c>
      <c r="CJ68" s="1">
        <v>5.812542627E9</v>
      </c>
      <c r="CK68" s="1">
        <v>0.0</v>
      </c>
      <c r="CL68" s="1">
        <v>0.0</v>
      </c>
      <c r="CM68" s="1">
        <v>4.0891175315E10</v>
      </c>
      <c r="CN68" s="1">
        <v>0.0</v>
      </c>
      <c r="CO68" s="1">
        <v>0.0</v>
      </c>
      <c r="CP68" s="1">
        <v>0.0</v>
      </c>
      <c r="CQ68" s="1">
        <v>8.76951279294E11</v>
      </c>
      <c r="CR68" s="73">
        <v>42566.70694444444</v>
      </c>
      <c r="CS68" s="73">
        <v>40544.0</v>
      </c>
      <c r="CT68" s="73">
        <v>40908.0</v>
      </c>
      <c r="CU68" s="1">
        <v>12.0</v>
      </c>
      <c r="CV68" s="1" t="s">
        <v>330</v>
      </c>
      <c r="CX68" s="1">
        <v>0.0</v>
      </c>
      <c r="DA68" s="1" t="b">
        <v>0</v>
      </c>
      <c r="DB68" s="1" t="b">
        <v>1</v>
      </c>
    </row>
    <row r="69" ht="12.75" customHeight="1">
      <c r="A69" s="1" t="s">
        <v>46</v>
      </c>
      <c r="B69" s="1">
        <v>2010.0</v>
      </c>
      <c r="C69" s="1">
        <v>5.0</v>
      </c>
      <c r="D69" s="1">
        <v>7.54414564784E11</v>
      </c>
      <c r="E69" s="1">
        <v>5.4281121755E10</v>
      </c>
      <c r="F69" s="1">
        <v>0.0</v>
      </c>
      <c r="G69" s="1">
        <v>0.0</v>
      </c>
      <c r="H69" s="1">
        <v>1.23607906793E11</v>
      </c>
      <c r="I69" s="1">
        <v>0.0</v>
      </c>
      <c r="J69" s="1">
        <v>0.0</v>
      </c>
      <c r="K69" s="1">
        <v>5.65038073239E11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1.1487462997E10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3.16207599368E11</v>
      </c>
      <c r="AF69" s="1">
        <v>2.6125915938E10</v>
      </c>
      <c r="AG69" s="1">
        <v>2.6125915938E10</v>
      </c>
      <c r="AH69" s="1">
        <v>3.5815848123E10</v>
      </c>
      <c r="AI69" s="1">
        <v>-9.689932185E9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1.79343362712E11</v>
      </c>
      <c r="AU69" s="1">
        <v>0.0</v>
      </c>
      <c r="AV69" s="1">
        <v>0.0</v>
      </c>
      <c r="AW69" s="1">
        <v>0.0</v>
      </c>
      <c r="AX69" s="1">
        <v>0.0</v>
      </c>
      <c r="AY69" s="1">
        <v>1.10738320718E11</v>
      </c>
      <c r="AZ69" s="1">
        <v>0.0</v>
      </c>
      <c r="BA69" s="1">
        <v>0.0</v>
      </c>
      <c r="BB69" s="1">
        <v>8.23302305E9</v>
      </c>
      <c r="BC69" s="1">
        <v>1.02505297668E11</v>
      </c>
      <c r="BD69" s="1">
        <v>1.070622164152E12</v>
      </c>
      <c r="BE69" s="1">
        <v>7.65745943111E11</v>
      </c>
      <c r="BF69" s="1">
        <v>5.18312373584E11</v>
      </c>
      <c r="BG69" s="1">
        <v>5.15076149071E11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2.47433569527E11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0.0</v>
      </c>
      <c r="CC69" s="1">
        <v>3.04876221041E11</v>
      </c>
      <c r="CD69" s="1">
        <v>3.04876221041E11</v>
      </c>
      <c r="CE69" s="1">
        <v>3.0E11</v>
      </c>
      <c r="CF69" s="1">
        <v>0.0</v>
      </c>
      <c r="CG69" s="1">
        <v>0.0</v>
      </c>
      <c r="CH69" s="1">
        <v>0.0</v>
      </c>
      <c r="CI69" s="1">
        <v>0.0</v>
      </c>
      <c r="CJ69" s="1">
        <v>3.709944464E9</v>
      </c>
      <c r="CK69" s="1">
        <v>0.0</v>
      </c>
      <c r="CL69" s="1">
        <v>0.0</v>
      </c>
      <c r="CM69" s="1">
        <v>1.166276577E9</v>
      </c>
      <c r="CN69" s="1">
        <v>0.0</v>
      </c>
      <c r="CO69" s="1">
        <v>0.0</v>
      </c>
      <c r="CP69" s="1">
        <v>0.0</v>
      </c>
      <c r="CQ69" s="1">
        <v>1.070622164152E12</v>
      </c>
      <c r="CR69" s="73">
        <v>42566.71111111111</v>
      </c>
      <c r="CS69" s="73">
        <v>40179.0</v>
      </c>
      <c r="CT69" s="73">
        <v>40543.0</v>
      </c>
      <c r="CU69" s="1">
        <v>12.0</v>
      </c>
      <c r="CV69" s="1" t="s">
        <v>331</v>
      </c>
      <c r="CX69" s="1">
        <v>0.0</v>
      </c>
      <c r="DA69" s="1" t="b">
        <v>0</v>
      </c>
      <c r="DB69" s="1" t="b">
        <v>1</v>
      </c>
    </row>
    <row r="70" ht="12.75" customHeight="1">
      <c r="A70" s="1" t="s">
        <v>46</v>
      </c>
      <c r="B70" s="1">
        <v>2009.0</v>
      </c>
      <c r="C70" s="1">
        <v>5.0</v>
      </c>
      <c r="D70" s="1">
        <v>3.52211019058E11</v>
      </c>
      <c r="E70" s="1">
        <v>5.0948583916E10</v>
      </c>
      <c r="F70" s="1">
        <v>0.0</v>
      </c>
      <c r="G70" s="1">
        <v>0.0</v>
      </c>
      <c r="H70" s="1">
        <v>2.526450414E11</v>
      </c>
      <c r="I70" s="1">
        <v>0.0</v>
      </c>
      <c r="J70" s="1">
        <v>0.0</v>
      </c>
      <c r="K70" s="1">
        <v>3.8214972529E10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1.0402421213E10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4.4885566162E10</v>
      </c>
      <c r="AF70" s="1">
        <v>1.9531942132E10</v>
      </c>
      <c r="AG70" s="1">
        <v>1.9531942132E10</v>
      </c>
      <c r="AH70" s="1">
        <v>2.1343411636E10</v>
      </c>
      <c r="AI70" s="1">
        <v>-1.811469504E9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1.75280575E10</v>
      </c>
      <c r="AU70" s="1">
        <v>0.0</v>
      </c>
      <c r="AV70" s="1">
        <v>0.0</v>
      </c>
      <c r="AW70" s="1">
        <v>0.0</v>
      </c>
      <c r="AX70" s="1">
        <v>0.0</v>
      </c>
      <c r="AY70" s="1">
        <v>7.82556653E9</v>
      </c>
      <c r="AZ70" s="1">
        <v>0.0</v>
      </c>
      <c r="BA70" s="1">
        <v>0.0</v>
      </c>
      <c r="BB70" s="1">
        <v>7.82556653E9</v>
      </c>
      <c r="BC70" s="1">
        <v>0.0</v>
      </c>
      <c r="BD70" s="1">
        <v>3.9709658522E11</v>
      </c>
      <c r="BE70" s="1">
        <v>9.6489554875E10</v>
      </c>
      <c r="BF70" s="1">
        <v>2.9673424682E10</v>
      </c>
      <c r="BG70" s="1">
        <v>2.9452990788E10</v>
      </c>
      <c r="BH70" s="1">
        <v>2.20433894E8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6.6816130193E10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3.00607030345E11</v>
      </c>
      <c r="CD70" s="1">
        <v>3.00607030345E11</v>
      </c>
      <c r="CE70" s="1">
        <v>3.0E11</v>
      </c>
      <c r="CF70" s="1">
        <v>0.0</v>
      </c>
      <c r="CG70" s="1">
        <v>0.0</v>
      </c>
      <c r="CH70" s="1">
        <v>0.0</v>
      </c>
      <c r="CI70" s="1">
        <v>0.0</v>
      </c>
      <c r="CJ70" s="1">
        <v>3.3110494E7</v>
      </c>
      <c r="CK70" s="1">
        <v>0.0</v>
      </c>
      <c r="CL70" s="1">
        <v>0.0</v>
      </c>
      <c r="CM70" s="1">
        <v>5.73919851E8</v>
      </c>
      <c r="CN70" s="1">
        <v>0.0</v>
      </c>
      <c r="CO70" s="1">
        <v>0.0</v>
      </c>
      <c r="CP70" s="1">
        <v>0.0</v>
      </c>
      <c r="CQ70" s="1">
        <v>3.9709658522E11</v>
      </c>
      <c r="CR70" s="73">
        <v>42566.714583333334</v>
      </c>
      <c r="CS70" s="73">
        <v>39448.0</v>
      </c>
      <c r="CT70" s="73">
        <v>39813.0</v>
      </c>
      <c r="CU70" s="1">
        <v>12.0</v>
      </c>
      <c r="CV70" s="1" t="s">
        <v>586</v>
      </c>
      <c r="CX70" s="1">
        <v>0.0</v>
      </c>
      <c r="DA70" s="1" t="b">
        <v>0</v>
      </c>
      <c r="DB70" s="1" t="b">
        <v>1</v>
      </c>
    </row>
    <row r="71" ht="12.75" customHeight="1">
      <c r="A71" s="1" t="s">
        <v>48</v>
      </c>
      <c r="B71" s="1">
        <v>2017.0</v>
      </c>
      <c r="C71" s="1">
        <v>5.0</v>
      </c>
      <c r="D71" s="1">
        <v>4.317003704932E12</v>
      </c>
      <c r="E71" s="1">
        <v>1.42200474608E11</v>
      </c>
      <c r="F71" s="1">
        <v>1.13450474608E11</v>
      </c>
      <c r="G71" s="1">
        <v>2.875E10</v>
      </c>
      <c r="H71" s="1">
        <v>2.483515965616E12</v>
      </c>
      <c r="I71" s="1">
        <v>1.25234032407E11</v>
      </c>
      <c r="J71" s="1">
        <v>-1.4053588557E10</v>
      </c>
      <c r="K71" s="1">
        <v>5.76069750394E11</v>
      </c>
      <c r="L71" s="1">
        <v>6.02999840909E11</v>
      </c>
      <c r="M71" s="1">
        <v>1.843878228E9</v>
      </c>
      <c r="N71" s="1">
        <v>0.0</v>
      </c>
      <c r="O71" s="1">
        <v>0.0</v>
      </c>
      <c r="P71" s="1">
        <v>4.4311981731E10</v>
      </c>
      <c r="Q71" s="1">
        <v>-7.3085950474E10</v>
      </c>
      <c r="R71" s="1">
        <v>6.594529739E9</v>
      </c>
      <c r="S71" s="1">
        <v>6.594529739E9</v>
      </c>
      <c r="T71" s="1">
        <v>0.0</v>
      </c>
      <c r="U71" s="1">
        <v>1.13344298841E11</v>
      </c>
      <c r="V71" s="1">
        <v>1.1155399651E11</v>
      </c>
      <c r="W71" s="1">
        <v>0.0</v>
      </c>
      <c r="X71" s="1">
        <v>9.22758876E8</v>
      </c>
      <c r="Y71" s="1">
        <v>0.0</v>
      </c>
      <c r="Z71" s="1">
        <v>0.0</v>
      </c>
      <c r="AA71" s="1">
        <v>8.67543455E8</v>
      </c>
      <c r="AB71" s="1">
        <v>0.0</v>
      </c>
      <c r="AC71" s="1">
        <v>0.0</v>
      </c>
      <c r="AD71" s="1">
        <v>0.0</v>
      </c>
      <c r="AE71" s="1">
        <v>7.02467945557E11</v>
      </c>
      <c r="AF71" s="1">
        <v>4.12566943661E11</v>
      </c>
      <c r="AG71" s="1">
        <v>2.42252236814E11</v>
      </c>
      <c r="AH71" s="1">
        <v>4.02719120847E11</v>
      </c>
      <c r="AI71" s="1">
        <v>-1.60466884033E11</v>
      </c>
      <c r="AJ71" s="1">
        <v>0.0</v>
      </c>
      <c r="AK71" s="1">
        <v>0.0</v>
      </c>
      <c r="AL71" s="1">
        <v>0.0</v>
      </c>
      <c r="AM71" s="1">
        <v>1.47120715288E11</v>
      </c>
      <c r="AN71" s="1">
        <v>1.7770303352E11</v>
      </c>
      <c r="AO71" s="1">
        <v>-3.0582318232E10</v>
      </c>
      <c r="AP71" s="1">
        <v>2.3193991559E10</v>
      </c>
      <c r="AQ71" s="1">
        <v>8.4149763555E10</v>
      </c>
      <c r="AR71" s="1">
        <v>9.6057873261E10</v>
      </c>
      <c r="AS71" s="1">
        <v>-1.1908109706E10</v>
      </c>
      <c r="AT71" s="1">
        <v>1.86034744989E11</v>
      </c>
      <c r="AU71" s="1">
        <v>0.0</v>
      </c>
      <c r="AV71" s="1">
        <v>1.35E9</v>
      </c>
      <c r="AW71" s="1">
        <v>1.91774744989E11</v>
      </c>
      <c r="AX71" s="1">
        <v>-7.09E9</v>
      </c>
      <c r="AY71" s="1">
        <v>7.959152713E9</v>
      </c>
      <c r="AZ71" s="1">
        <v>7.959152713E9</v>
      </c>
      <c r="BA71" s="1">
        <v>0.0</v>
      </c>
      <c r="BB71" s="1">
        <v>0.0</v>
      </c>
      <c r="BC71" s="1">
        <v>0.0</v>
      </c>
      <c r="BD71" s="1">
        <v>5.019471650489E12</v>
      </c>
      <c r="BE71" s="1">
        <v>3.551581897722E12</v>
      </c>
      <c r="BF71" s="1">
        <v>3.532307514841E12</v>
      </c>
      <c r="BG71" s="1">
        <v>0.0</v>
      </c>
      <c r="BH71" s="1">
        <v>2.7408464399E11</v>
      </c>
      <c r="BI71" s="1">
        <v>2.564714552E9</v>
      </c>
      <c r="BJ71" s="1">
        <v>2.7085489853E10</v>
      </c>
      <c r="BK71" s="1">
        <v>1.65874385909E11</v>
      </c>
      <c r="BL71" s="1">
        <v>0.0</v>
      </c>
      <c r="BM71" s="1">
        <v>3.1705598771E10</v>
      </c>
      <c r="BN71" s="1">
        <v>4.0334768172E10</v>
      </c>
      <c r="BO71" s="1">
        <v>0.0</v>
      </c>
      <c r="BP71" s="1">
        <v>0.0</v>
      </c>
      <c r="BQ71" s="1">
        <v>0.0</v>
      </c>
      <c r="BR71" s="1">
        <v>1.9274382881E10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1.467889752767E12</v>
      </c>
      <c r="CD71" s="1">
        <v>1.467889752767E12</v>
      </c>
      <c r="CE71" s="1">
        <v>8.8717773E11</v>
      </c>
      <c r="CF71" s="1">
        <v>3.59463149516E11</v>
      </c>
      <c r="CG71" s="1">
        <v>0.0</v>
      </c>
      <c r="CH71" s="1">
        <v>0.0</v>
      </c>
      <c r="CI71" s="1">
        <v>0.0</v>
      </c>
      <c r="CJ71" s="1">
        <v>5.0153748628E10</v>
      </c>
      <c r="CK71" s="1">
        <v>0.0</v>
      </c>
      <c r="CL71" s="1">
        <v>5.0100773484E10</v>
      </c>
      <c r="CM71" s="1">
        <v>1.20994351139E11</v>
      </c>
      <c r="CN71" s="1">
        <v>0.0</v>
      </c>
      <c r="CO71" s="1">
        <v>0.0</v>
      </c>
      <c r="CP71" s="1">
        <v>0.0</v>
      </c>
      <c r="CQ71" s="1">
        <v>5.019471650489E12</v>
      </c>
      <c r="CR71" s="73">
        <v>43223.415972222225</v>
      </c>
      <c r="CS71" s="73">
        <v>42736.0</v>
      </c>
      <c r="CT71" s="73">
        <v>43100.0</v>
      </c>
      <c r="CU71" s="1">
        <v>12.0</v>
      </c>
      <c r="CV71" s="1" t="s">
        <v>333</v>
      </c>
      <c r="CX71" s="1">
        <v>0.0</v>
      </c>
      <c r="DA71" s="1" t="b">
        <v>0</v>
      </c>
      <c r="DB71" s="1" t="b">
        <v>1</v>
      </c>
    </row>
    <row r="72" ht="12.75" customHeight="1">
      <c r="A72" s="1" t="s">
        <v>48</v>
      </c>
      <c r="B72" s="1">
        <v>2016.0</v>
      </c>
      <c r="C72" s="1">
        <v>5.0</v>
      </c>
      <c r="D72" s="1">
        <v>3.653949661837E12</v>
      </c>
      <c r="E72" s="1">
        <v>1.42517888593E11</v>
      </c>
      <c r="F72" s="1">
        <v>1.12332888593E11</v>
      </c>
      <c r="G72" s="1">
        <v>3.0185E10</v>
      </c>
      <c r="H72" s="1">
        <v>1.9240044103E12</v>
      </c>
      <c r="I72" s="1">
        <v>1.941442314407E12</v>
      </c>
      <c r="J72" s="1">
        <v>-1.7437904107E10</v>
      </c>
      <c r="K72" s="1">
        <v>3.84948370665E11</v>
      </c>
      <c r="L72" s="1">
        <v>3.94152126574E11</v>
      </c>
      <c r="M72" s="1">
        <v>2.279180037E9</v>
      </c>
      <c r="N72" s="1">
        <v>0.0</v>
      </c>
      <c r="O72" s="1">
        <v>0.0</v>
      </c>
      <c r="P72" s="1">
        <v>5.4219757122E10</v>
      </c>
      <c r="Q72" s="1">
        <v>-6.5702693068E10</v>
      </c>
      <c r="R72" s="1">
        <v>9.807911023E9</v>
      </c>
      <c r="S72" s="1">
        <v>9.807911023E9</v>
      </c>
      <c r="T72" s="1">
        <v>0.0</v>
      </c>
      <c r="U72" s="1">
        <v>9.973355772E10</v>
      </c>
      <c r="V72" s="1">
        <v>9.7266697123E10</v>
      </c>
      <c r="W72" s="1">
        <v>0.0</v>
      </c>
      <c r="X72" s="1">
        <v>1.589208969E9</v>
      </c>
      <c r="Y72" s="1">
        <v>0.0</v>
      </c>
      <c r="Z72" s="1">
        <v>0.0</v>
      </c>
      <c r="AA72" s="1">
        <v>8.77651628E8</v>
      </c>
      <c r="AB72" s="1">
        <v>0.0</v>
      </c>
      <c r="AC72" s="1">
        <v>0.0</v>
      </c>
      <c r="AD72" s="1">
        <v>0.0</v>
      </c>
      <c r="AE72" s="1">
        <v>6.39122388456E11</v>
      </c>
      <c r="AF72" s="1">
        <v>3.60143919637E11</v>
      </c>
      <c r="AG72" s="1">
        <v>2.35731258872E11</v>
      </c>
      <c r="AH72" s="1">
        <v>3.74190658494E11</v>
      </c>
      <c r="AI72" s="1">
        <v>-1.38459399622E11</v>
      </c>
      <c r="AJ72" s="1">
        <v>0.0</v>
      </c>
      <c r="AK72" s="1">
        <v>0.0</v>
      </c>
      <c r="AL72" s="1">
        <v>0.0</v>
      </c>
      <c r="AM72" s="1">
        <v>1.1176206206E11</v>
      </c>
      <c r="AN72" s="1">
        <v>1.33338087411E11</v>
      </c>
      <c r="AO72" s="1">
        <v>-2.1576025351E10</v>
      </c>
      <c r="AP72" s="1">
        <v>1.2650598705E10</v>
      </c>
      <c r="AQ72" s="1">
        <v>8.6253527991E10</v>
      </c>
      <c r="AR72" s="1">
        <v>9.6057873261E10</v>
      </c>
      <c r="AS72" s="1">
        <v>-9.80434527E9</v>
      </c>
      <c r="AT72" s="1">
        <v>1.75484633709E11</v>
      </c>
      <c r="AU72" s="1">
        <v>0.0</v>
      </c>
      <c r="AV72" s="1">
        <v>1.35E9</v>
      </c>
      <c r="AW72" s="1">
        <v>1.92668633709E11</v>
      </c>
      <c r="AX72" s="1">
        <v>-1.8534E10</v>
      </c>
      <c r="AY72" s="1">
        <v>5.706913012E9</v>
      </c>
      <c r="AZ72" s="1">
        <v>5.706913012E9</v>
      </c>
      <c r="BA72" s="1">
        <v>0.0</v>
      </c>
      <c r="BB72" s="1">
        <v>0.0</v>
      </c>
      <c r="BC72" s="1">
        <v>0.0</v>
      </c>
      <c r="BD72" s="1">
        <v>4.293072050293E12</v>
      </c>
      <c r="BE72" s="1">
        <v>3.378810272355E12</v>
      </c>
      <c r="BF72" s="1">
        <v>3.362747090061E12</v>
      </c>
      <c r="BG72" s="1">
        <v>0.0</v>
      </c>
      <c r="BH72" s="1">
        <v>2.71559496528E11</v>
      </c>
      <c r="BI72" s="1">
        <v>2.090849664E9</v>
      </c>
      <c r="BJ72" s="1">
        <v>2.049711515E10</v>
      </c>
      <c r="BK72" s="1">
        <v>1.1873374428E11</v>
      </c>
      <c r="BL72" s="1">
        <v>0.0</v>
      </c>
      <c r="BM72" s="1">
        <v>2.839524787E10</v>
      </c>
      <c r="BN72" s="1">
        <v>3.1774947144E10</v>
      </c>
      <c r="BO72" s="1">
        <v>0.0</v>
      </c>
      <c r="BP72" s="1">
        <v>0.0</v>
      </c>
      <c r="BQ72" s="1">
        <v>0.0</v>
      </c>
      <c r="BR72" s="1">
        <v>1.6063182294E10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9.14261777938E11</v>
      </c>
      <c r="CD72" s="1">
        <v>9.14261777938E11</v>
      </c>
      <c r="CE72" s="1">
        <v>7.0974218E11</v>
      </c>
      <c r="CF72" s="1">
        <v>1.3252855866E10</v>
      </c>
      <c r="CG72" s="1">
        <v>0.0</v>
      </c>
      <c r="CH72" s="1">
        <v>0.0</v>
      </c>
      <c r="CI72" s="1">
        <v>0.0</v>
      </c>
      <c r="CJ72" s="1">
        <v>4.7094617942E10</v>
      </c>
      <c r="CK72" s="1">
        <v>0.0</v>
      </c>
      <c r="CL72" s="1">
        <v>4.373276697E10</v>
      </c>
      <c r="CM72" s="1">
        <v>1.0043935716E11</v>
      </c>
      <c r="CN72" s="1">
        <v>0.0</v>
      </c>
      <c r="CO72" s="1">
        <v>0.0</v>
      </c>
      <c r="CP72" s="1">
        <v>0.0</v>
      </c>
      <c r="CQ72" s="1">
        <v>4.293072050293E12</v>
      </c>
      <c r="CR72" s="73">
        <v>42818.614583333336</v>
      </c>
      <c r="CS72" s="73">
        <v>42370.0</v>
      </c>
      <c r="CT72" s="73">
        <v>42735.0</v>
      </c>
      <c r="CU72" s="1">
        <v>12.0</v>
      </c>
      <c r="CV72" s="1" t="s">
        <v>334</v>
      </c>
      <c r="CX72" s="1">
        <v>0.0</v>
      </c>
      <c r="DA72" s="1" t="b">
        <v>0</v>
      </c>
      <c r="DB72" s="1" t="b">
        <v>1</v>
      </c>
    </row>
    <row r="73" ht="12.75" customHeight="1">
      <c r="A73" s="1" t="s">
        <v>48</v>
      </c>
      <c r="B73" s="1">
        <v>2015.0</v>
      </c>
      <c r="C73" s="1">
        <v>5.0</v>
      </c>
      <c r="D73" s="1">
        <v>3.107226689123E12</v>
      </c>
      <c r="E73" s="1">
        <v>1.76116728592E11</v>
      </c>
      <c r="F73" s="1">
        <v>7.1166728592E10</v>
      </c>
      <c r="G73" s="1">
        <v>1.0495E11</v>
      </c>
      <c r="H73" s="1">
        <v>1.569976225295E12</v>
      </c>
      <c r="I73" s="1">
        <v>9.7946946643E10</v>
      </c>
      <c r="J73" s="1">
        <v>-1.4554749126E10</v>
      </c>
      <c r="K73" s="1">
        <v>3.73147822382E11</v>
      </c>
      <c r="L73" s="1">
        <v>3.72320901663E11</v>
      </c>
      <c r="M73" s="1">
        <v>7.867835896E9</v>
      </c>
      <c r="N73" s="1">
        <v>0.0</v>
      </c>
      <c r="O73" s="1">
        <v>0.0</v>
      </c>
      <c r="P73" s="1">
        <v>6.4102583229E10</v>
      </c>
      <c r="Q73" s="1">
        <v>-7.1143498406E10</v>
      </c>
      <c r="R73" s="1">
        <v>1.1723736562E10</v>
      </c>
      <c r="S73" s="1">
        <v>1.1723736562E10</v>
      </c>
      <c r="T73" s="1">
        <v>0.0</v>
      </c>
      <c r="U73" s="1">
        <v>1.07505013338E11</v>
      </c>
      <c r="V73" s="1">
        <v>1.06907268801E11</v>
      </c>
      <c r="W73" s="1">
        <v>0.0</v>
      </c>
      <c r="X73" s="1">
        <v>0.0</v>
      </c>
      <c r="Y73" s="1">
        <v>0.0</v>
      </c>
      <c r="Z73" s="1">
        <v>0.0</v>
      </c>
      <c r="AA73" s="1">
        <v>5.97744537E8</v>
      </c>
      <c r="AB73" s="1">
        <v>0.0</v>
      </c>
      <c r="AC73" s="1">
        <v>0.0</v>
      </c>
      <c r="AD73" s="1">
        <v>0.0</v>
      </c>
      <c r="AE73" s="1">
        <v>6.09993319405E11</v>
      </c>
      <c r="AF73" s="1">
        <v>4.07138512258E11</v>
      </c>
      <c r="AG73" s="1">
        <v>2.32948448792E11</v>
      </c>
      <c r="AH73" s="1">
        <v>3.47521465585E11</v>
      </c>
      <c r="AI73" s="1">
        <v>-1.14573016793E11</v>
      </c>
      <c r="AJ73" s="1">
        <v>0.0</v>
      </c>
      <c r="AK73" s="1">
        <v>0.0</v>
      </c>
      <c r="AL73" s="1">
        <v>0.0</v>
      </c>
      <c r="AM73" s="1">
        <v>1.54287126583E11</v>
      </c>
      <c r="AN73" s="1">
        <v>1.65627494317E11</v>
      </c>
      <c r="AO73" s="1">
        <v>-1.1340367734E10</v>
      </c>
      <c r="AP73" s="1">
        <v>1.9902936883E10</v>
      </c>
      <c r="AQ73" s="1">
        <v>5.5373517118E10</v>
      </c>
      <c r="AR73" s="1">
        <v>6.0086566355E10</v>
      </c>
      <c r="AS73" s="1">
        <v>-4.713049237E9</v>
      </c>
      <c r="AT73" s="1">
        <v>1.31221934233E11</v>
      </c>
      <c r="AU73" s="1">
        <v>0.0</v>
      </c>
      <c r="AV73" s="1">
        <v>1.35E9</v>
      </c>
      <c r="AW73" s="1">
        <v>1.51167934233E11</v>
      </c>
      <c r="AX73" s="1">
        <v>-2.1296E10</v>
      </c>
      <c r="AY73" s="1">
        <v>6.019408229E9</v>
      </c>
      <c r="AZ73" s="1">
        <v>6.019408229E9</v>
      </c>
      <c r="BA73" s="1">
        <v>0.0</v>
      </c>
      <c r="BB73" s="1">
        <v>0.0</v>
      </c>
      <c r="BC73" s="1">
        <v>0.0</v>
      </c>
      <c r="BD73" s="1">
        <v>3.717220008528E12</v>
      </c>
      <c r="BE73" s="1">
        <v>2.913485074256E12</v>
      </c>
      <c r="BF73" s="1">
        <v>2.904212022263E12</v>
      </c>
      <c r="BG73" s="1">
        <v>0.0</v>
      </c>
      <c r="BH73" s="1">
        <v>1.75602994776E11</v>
      </c>
      <c r="BI73" s="1">
        <v>2.690415868E9</v>
      </c>
      <c r="BJ73" s="1">
        <v>2.6843192895E10</v>
      </c>
      <c r="BK73" s="1">
        <v>8.1408079519E10</v>
      </c>
      <c r="BL73" s="1">
        <v>2.8E7</v>
      </c>
      <c r="BM73" s="1">
        <v>9.2662256193E10</v>
      </c>
      <c r="BN73" s="1">
        <v>2.3294358581E10</v>
      </c>
      <c r="BO73" s="1">
        <v>0.0</v>
      </c>
      <c r="BP73" s="1">
        <v>0.0</v>
      </c>
      <c r="BQ73" s="1">
        <v>0.0</v>
      </c>
      <c r="BR73" s="1">
        <v>9.273051993E9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8.03734934272E11</v>
      </c>
      <c r="CD73" s="1">
        <v>8.03734934272E11</v>
      </c>
      <c r="CE73" s="1">
        <v>7.0974218E11</v>
      </c>
      <c r="CF73" s="1">
        <v>3.49695E9</v>
      </c>
      <c r="CG73" s="1">
        <v>-1.2558869134E10</v>
      </c>
      <c r="CH73" s="1">
        <v>0.0</v>
      </c>
      <c r="CI73" s="1">
        <v>0.0</v>
      </c>
      <c r="CJ73" s="1">
        <v>4.2439396654E10</v>
      </c>
      <c r="CK73" s="1">
        <v>0.0</v>
      </c>
      <c r="CL73" s="1">
        <v>3.8444865555E10</v>
      </c>
      <c r="CM73" s="1">
        <v>2.2170411197E10</v>
      </c>
      <c r="CN73" s="1">
        <v>0.0</v>
      </c>
      <c r="CO73" s="1">
        <v>0.0</v>
      </c>
      <c r="CP73" s="1">
        <v>0.0</v>
      </c>
      <c r="CQ73" s="1">
        <v>3.717220008528E12</v>
      </c>
      <c r="CR73" s="73">
        <v>42818.64722222222</v>
      </c>
      <c r="CS73" s="73">
        <v>42005.0</v>
      </c>
      <c r="CT73" s="73">
        <v>42369.0</v>
      </c>
      <c r="CU73" s="1">
        <v>12.0</v>
      </c>
      <c r="CV73" s="1" t="s">
        <v>335</v>
      </c>
      <c r="CW73" s="1" t="s">
        <v>587</v>
      </c>
      <c r="CX73" s="1">
        <v>0.0</v>
      </c>
      <c r="DA73" s="1" t="b">
        <v>0</v>
      </c>
      <c r="DB73" s="1" t="b">
        <v>1</v>
      </c>
    </row>
    <row r="74" ht="12.75" customHeight="1">
      <c r="A74" s="1" t="s">
        <v>48</v>
      </c>
      <c r="B74" s="1">
        <v>2014.0</v>
      </c>
      <c r="C74" s="1">
        <v>5.0</v>
      </c>
      <c r="D74" s="1">
        <v>3.02743788857E12</v>
      </c>
      <c r="E74" s="1">
        <v>1.71290749377E11</v>
      </c>
      <c r="F74" s="1">
        <v>5.6911549377E10</v>
      </c>
      <c r="G74" s="1">
        <v>1.143792E11</v>
      </c>
      <c r="H74" s="1">
        <v>1.383646781041E12</v>
      </c>
      <c r="I74" s="1">
        <v>8.8515846643E10</v>
      </c>
      <c r="J74" s="1">
        <v>-1.1582761436E10</v>
      </c>
      <c r="K74" s="1">
        <v>3.58524439598E11</v>
      </c>
      <c r="L74" s="1">
        <v>3.36185535497E11</v>
      </c>
      <c r="M74" s="1">
        <v>4.779373263E9</v>
      </c>
      <c r="N74" s="1">
        <v>0.0</v>
      </c>
      <c r="O74" s="1">
        <v>0.0</v>
      </c>
      <c r="P74" s="1">
        <v>7.1886710083E10</v>
      </c>
      <c r="Q74" s="1">
        <v>-5.4327179245E10</v>
      </c>
      <c r="R74" s="1">
        <v>1.1023500087E10</v>
      </c>
      <c r="S74" s="1">
        <v>1.1023500087E10</v>
      </c>
      <c r="T74" s="1">
        <v>0.0</v>
      </c>
      <c r="U74" s="1">
        <v>1.06469321691E11</v>
      </c>
      <c r="V74" s="1">
        <v>1.06295246634E11</v>
      </c>
      <c r="W74" s="1">
        <v>0.0</v>
      </c>
      <c r="X74" s="1">
        <v>1.08829612E8</v>
      </c>
      <c r="Y74" s="1">
        <v>0.0</v>
      </c>
      <c r="Z74" s="1">
        <v>0.0</v>
      </c>
      <c r="AA74" s="1">
        <v>6.5245445E7</v>
      </c>
      <c r="AB74" s="1">
        <v>0.0</v>
      </c>
      <c r="AC74" s="1">
        <v>0.0</v>
      </c>
      <c r="AD74" s="1">
        <v>0.0</v>
      </c>
      <c r="AE74" s="1">
        <v>6.1981747704E11</v>
      </c>
      <c r="AF74" s="1">
        <v>4.50117427957E11</v>
      </c>
      <c r="AG74" s="1">
        <v>2.58972253249E11</v>
      </c>
      <c r="AH74" s="1">
        <v>3.56385597415E11</v>
      </c>
      <c r="AI74" s="1">
        <v>-9.7413344166E10</v>
      </c>
      <c r="AJ74" s="1">
        <v>0.0</v>
      </c>
      <c r="AK74" s="1">
        <v>0.0</v>
      </c>
      <c r="AL74" s="1">
        <v>0.0</v>
      </c>
      <c r="AM74" s="1">
        <v>1.30472688708E11</v>
      </c>
      <c r="AN74" s="1">
        <v>1.3287900759E11</v>
      </c>
      <c r="AO74" s="1">
        <v>-2.406318882E9</v>
      </c>
      <c r="AP74" s="1">
        <v>6.0672486E10</v>
      </c>
      <c r="AQ74" s="1">
        <v>0.0</v>
      </c>
      <c r="AR74" s="1">
        <v>0.0</v>
      </c>
      <c r="AS74" s="1">
        <v>0.0</v>
      </c>
      <c r="AT74" s="1">
        <v>1.53767825E11</v>
      </c>
      <c r="AU74" s="1">
        <v>0.0</v>
      </c>
      <c r="AV74" s="1">
        <v>1.35E9</v>
      </c>
      <c r="AW74" s="1">
        <v>6.9851525E10</v>
      </c>
      <c r="AX74" s="1">
        <v>-1.74337E10</v>
      </c>
      <c r="AY74" s="1">
        <v>6.593133419E9</v>
      </c>
      <c r="AZ74" s="1">
        <v>6.593133419E9</v>
      </c>
      <c r="BA74" s="1">
        <v>0.0</v>
      </c>
      <c r="BB74" s="1">
        <v>0.0</v>
      </c>
      <c r="BC74" s="1">
        <v>0.0</v>
      </c>
      <c r="BD74" s="1">
        <v>3.64725536561E12</v>
      </c>
      <c r="BE74" s="1">
        <v>2.791445971934E12</v>
      </c>
      <c r="BF74" s="1">
        <v>2.786145968365E12</v>
      </c>
      <c r="BG74" s="1">
        <v>0.0</v>
      </c>
      <c r="BH74" s="1">
        <v>2.01112971941E11</v>
      </c>
      <c r="BI74" s="1">
        <v>1.656505544E9</v>
      </c>
      <c r="BJ74" s="1">
        <v>1.8579893511E10</v>
      </c>
      <c r="BK74" s="1">
        <v>5.6426752079E10</v>
      </c>
      <c r="BL74" s="1">
        <v>0.0</v>
      </c>
      <c r="BM74" s="1">
        <v>5.004573509E10</v>
      </c>
      <c r="BN74" s="1">
        <v>1.7908096228E10</v>
      </c>
      <c r="BO74" s="1">
        <v>0.0</v>
      </c>
      <c r="BP74" s="1">
        <v>0.0</v>
      </c>
      <c r="BQ74" s="1">
        <v>0.0</v>
      </c>
      <c r="BR74" s="1">
        <v>5.300003569E9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0.0</v>
      </c>
      <c r="CB74" s="1">
        <v>0.0</v>
      </c>
      <c r="CC74" s="1">
        <v>8.55809393676E11</v>
      </c>
      <c r="CD74" s="1">
        <v>8.55809393676E11</v>
      </c>
      <c r="CE74" s="1">
        <v>7.0974218E11</v>
      </c>
      <c r="CF74" s="1">
        <v>3.49695E9</v>
      </c>
      <c r="CG74" s="1">
        <v>0.0</v>
      </c>
      <c r="CH74" s="1">
        <v>-1.2558869134E10</v>
      </c>
      <c r="CI74" s="1">
        <v>0.0</v>
      </c>
      <c r="CJ74" s="1">
        <v>3.7676935951E10</v>
      </c>
      <c r="CK74" s="1">
        <v>0.0</v>
      </c>
      <c r="CL74" s="1">
        <v>3.3437144267E10</v>
      </c>
      <c r="CM74" s="1">
        <v>8.4015052592E10</v>
      </c>
      <c r="CN74" s="1">
        <v>0.0</v>
      </c>
      <c r="CO74" s="1">
        <v>0.0</v>
      </c>
      <c r="CP74" s="1">
        <v>0.0</v>
      </c>
      <c r="CQ74" s="1">
        <v>3.64725536561E12</v>
      </c>
      <c r="CR74" s="73">
        <v>42451.47083333333</v>
      </c>
      <c r="CS74" s="73">
        <v>41640.0</v>
      </c>
      <c r="CT74" s="73">
        <v>42004.0</v>
      </c>
      <c r="CU74" s="1">
        <v>12.0</v>
      </c>
      <c r="CV74" s="1" t="s">
        <v>336</v>
      </c>
      <c r="CW74" s="1" t="s">
        <v>588</v>
      </c>
      <c r="CX74" s="1">
        <v>0.0</v>
      </c>
      <c r="CY74" s="1">
        <v>0.0</v>
      </c>
      <c r="CZ74" s="1">
        <v>2.0</v>
      </c>
      <c r="DA74" s="1" t="b">
        <v>0</v>
      </c>
      <c r="DB74" s="1" t="b">
        <v>1</v>
      </c>
    </row>
    <row r="75" ht="12.75" customHeight="1">
      <c r="A75" s="1" t="s">
        <v>48</v>
      </c>
      <c r="B75" s="1">
        <v>2013.0</v>
      </c>
      <c r="C75" s="1">
        <v>5.0</v>
      </c>
      <c r="D75" s="1">
        <v>1.807539804418E12</v>
      </c>
      <c r="E75" s="1">
        <v>3.5991368855E11</v>
      </c>
      <c r="F75" s="1">
        <v>6.933948855E10</v>
      </c>
      <c r="G75" s="1">
        <v>2.905742E11</v>
      </c>
      <c r="H75" s="1">
        <v>9.59229814675E11</v>
      </c>
      <c r="I75" s="1">
        <v>9.71079694408E11</v>
      </c>
      <c r="J75" s="1">
        <v>-1.1849879733E10</v>
      </c>
      <c r="K75" s="1">
        <v>4.23474386139E11</v>
      </c>
      <c r="L75" s="1">
        <v>4.11890417945E11</v>
      </c>
      <c r="M75" s="1">
        <v>0.0</v>
      </c>
      <c r="N75" s="1">
        <v>0.0</v>
      </c>
      <c r="O75" s="1">
        <v>0.0</v>
      </c>
      <c r="P75" s="1">
        <v>3.0148819963E10</v>
      </c>
      <c r="Q75" s="1">
        <v>-1.8564851769E10</v>
      </c>
      <c r="R75" s="1">
        <v>1.6162276603E10</v>
      </c>
      <c r="S75" s="1">
        <v>1.6162276603E10</v>
      </c>
      <c r="T75" s="1">
        <v>0.0</v>
      </c>
      <c r="U75" s="1">
        <v>4.8759638451E10</v>
      </c>
      <c r="V75" s="1">
        <v>1.3983198506E10</v>
      </c>
      <c r="W75" s="1">
        <v>1.240431E8</v>
      </c>
      <c r="X75" s="1">
        <v>0.0</v>
      </c>
      <c r="Y75" s="1">
        <v>0.0</v>
      </c>
      <c r="Z75" s="1">
        <v>1.8841658E9</v>
      </c>
      <c r="AA75" s="1">
        <v>3.2768231045E10</v>
      </c>
      <c r="AB75" s="1">
        <v>0.0</v>
      </c>
      <c r="AC75" s="1">
        <v>0.0</v>
      </c>
      <c r="AD75" s="1">
        <v>0.0</v>
      </c>
      <c r="AE75" s="1">
        <v>5.94836843278E11</v>
      </c>
      <c r="AF75" s="1">
        <v>4.31190313039E11</v>
      </c>
      <c r="AG75" s="1">
        <v>2.51934744472E11</v>
      </c>
      <c r="AH75" s="1">
        <v>3.34639156006E11</v>
      </c>
      <c r="AI75" s="1">
        <v>-8.2704411534E10</v>
      </c>
      <c r="AJ75" s="1">
        <v>0.0</v>
      </c>
      <c r="AK75" s="1">
        <v>0.0</v>
      </c>
      <c r="AL75" s="1">
        <v>0.0</v>
      </c>
      <c r="AM75" s="1">
        <v>1.28613853609E11</v>
      </c>
      <c r="AN75" s="1">
        <v>1.29983668281E11</v>
      </c>
      <c r="AO75" s="1">
        <v>-1.369814672E9</v>
      </c>
      <c r="AP75" s="1">
        <v>5.0641714958E10</v>
      </c>
      <c r="AQ75" s="1">
        <v>0.0</v>
      </c>
      <c r="AR75" s="1">
        <v>0.0</v>
      </c>
      <c r="AS75" s="1">
        <v>0.0</v>
      </c>
      <c r="AT75" s="1">
        <v>1.547328626E11</v>
      </c>
      <c r="AU75" s="1">
        <v>0.0</v>
      </c>
      <c r="AV75" s="1">
        <v>0.0</v>
      </c>
      <c r="AW75" s="1">
        <v>1.616328626E11</v>
      </c>
      <c r="AX75" s="1">
        <v>-6.9E9</v>
      </c>
      <c r="AY75" s="1">
        <v>8.913667639E9</v>
      </c>
      <c r="AZ75" s="1">
        <v>2.054733992E9</v>
      </c>
      <c r="BA75" s="1">
        <v>0.0</v>
      </c>
      <c r="BB75" s="1">
        <v>6.858933647E9</v>
      </c>
      <c r="BC75" s="1">
        <v>0.0</v>
      </c>
      <c r="BD75" s="1">
        <v>2.402376647696E12</v>
      </c>
      <c r="BE75" s="1">
        <v>1.577710732125E12</v>
      </c>
      <c r="BF75" s="1">
        <v>3.16055690041E11</v>
      </c>
      <c r="BG75" s="1">
        <v>0.0</v>
      </c>
      <c r="BH75" s="1">
        <v>1.73980736219E11</v>
      </c>
      <c r="BI75" s="1">
        <v>2.52364179E9</v>
      </c>
      <c r="BJ75" s="1">
        <v>2.4823270603E10</v>
      </c>
      <c r="BK75" s="1">
        <v>5.1931262782E10</v>
      </c>
      <c r="BL75" s="1">
        <v>0.0</v>
      </c>
      <c r="BM75" s="1">
        <v>4.8037011398E10</v>
      </c>
      <c r="BN75" s="1">
        <v>1.4759767249E10</v>
      </c>
      <c r="BO75" s="1">
        <v>0.0</v>
      </c>
      <c r="BP75" s="1">
        <v>0.0</v>
      </c>
      <c r="BQ75" s="1">
        <v>0.0</v>
      </c>
      <c r="BR75" s="1">
        <v>1.6062373E9</v>
      </c>
      <c r="BS75" s="1">
        <v>1.6062373E9</v>
      </c>
      <c r="BT75" s="1">
        <v>0.0</v>
      </c>
      <c r="BU75" s="1">
        <v>0.0</v>
      </c>
      <c r="BV75" s="1">
        <v>1.260048804784E12</v>
      </c>
      <c r="BW75" s="1">
        <v>8.03113498844E11</v>
      </c>
      <c r="BX75" s="1">
        <v>0.0</v>
      </c>
      <c r="BY75" s="1">
        <v>3.54972903786E11</v>
      </c>
      <c r="BZ75" s="1">
        <v>1.01962402154E11</v>
      </c>
      <c r="CA75" s="1">
        <v>0.0</v>
      </c>
      <c r="CB75" s="1">
        <v>0.0</v>
      </c>
      <c r="CC75" s="1">
        <v>8.24665915571E11</v>
      </c>
      <c r="CD75" s="1">
        <v>8.24665915571E11</v>
      </c>
      <c r="CE75" s="1">
        <v>6.98664002E11</v>
      </c>
      <c r="CF75" s="1">
        <v>0.0</v>
      </c>
      <c r="CG75" s="1">
        <v>0.0</v>
      </c>
      <c r="CH75" s="1">
        <v>0.0</v>
      </c>
      <c r="CI75" s="1">
        <v>0.0</v>
      </c>
      <c r="CJ75" s="1">
        <v>3.4382737951E10</v>
      </c>
      <c r="CK75" s="1">
        <v>0.0</v>
      </c>
      <c r="CL75" s="1">
        <v>2.9027183564E10</v>
      </c>
      <c r="CM75" s="1">
        <v>6.2591992056E10</v>
      </c>
      <c r="CN75" s="1">
        <v>0.0</v>
      </c>
      <c r="CO75" s="1">
        <v>0.0</v>
      </c>
      <c r="CP75" s="1">
        <v>0.0</v>
      </c>
      <c r="CQ75" s="1">
        <v>2.402376647696E12</v>
      </c>
      <c r="CR75" s="73">
        <v>42402.65625</v>
      </c>
      <c r="CS75" s="73">
        <v>41275.0</v>
      </c>
      <c r="CT75" s="73">
        <v>41639.0</v>
      </c>
      <c r="CU75" s="1">
        <v>12.0</v>
      </c>
      <c r="CV75" s="1" t="s">
        <v>318</v>
      </c>
      <c r="CX75" s="1">
        <v>0.0</v>
      </c>
      <c r="CY75" s="1">
        <v>0.0</v>
      </c>
      <c r="CZ75" s="1">
        <v>3.0</v>
      </c>
      <c r="DA75" s="1" t="b">
        <v>0</v>
      </c>
      <c r="DB75" s="1" t="b">
        <v>1</v>
      </c>
    </row>
    <row r="76" ht="12.75" customHeight="1">
      <c r="A76" s="1" t="s">
        <v>48</v>
      </c>
      <c r="B76" s="1">
        <v>2012.0</v>
      </c>
      <c r="C76" s="1">
        <v>5.0</v>
      </c>
      <c r="D76" s="1">
        <v>1.432033237767E12</v>
      </c>
      <c r="E76" s="1">
        <v>7.41696820684E11</v>
      </c>
      <c r="F76" s="1">
        <v>8.2896820684E10</v>
      </c>
      <c r="G76" s="1">
        <v>6.588E11</v>
      </c>
      <c r="H76" s="1">
        <v>4.412714192E11</v>
      </c>
      <c r="I76" s="1">
        <v>4.67329606577E11</v>
      </c>
      <c r="J76" s="1">
        <v>-2.6058187377E10</v>
      </c>
      <c r="K76" s="1">
        <v>1.86891578882E11</v>
      </c>
      <c r="L76" s="1">
        <v>1.60649961845E11</v>
      </c>
      <c r="M76" s="1">
        <v>0.0</v>
      </c>
      <c r="N76" s="1">
        <v>0.0</v>
      </c>
      <c r="O76" s="1">
        <v>0.0</v>
      </c>
      <c r="P76" s="1">
        <v>4.2952535992E10</v>
      </c>
      <c r="Q76" s="1">
        <v>-1.6710918955E10</v>
      </c>
      <c r="R76" s="1">
        <v>1.8348370216E10</v>
      </c>
      <c r="S76" s="1">
        <v>1.8348370216E10</v>
      </c>
      <c r="T76" s="1">
        <v>0.0</v>
      </c>
      <c r="U76" s="1">
        <v>4.3825048785E10</v>
      </c>
      <c r="V76" s="1">
        <v>1.0743095039E10</v>
      </c>
      <c r="W76" s="1">
        <v>1.240431E8</v>
      </c>
      <c r="X76" s="1">
        <v>0.0</v>
      </c>
      <c r="Y76" s="1">
        <v>0.0</v>
      </c>
      <c r="Z76" s="1">
        <v>1.8430798E9</v>
      </c>
      <c r="AA76" s="1">
        <v>3.1114830846E10</v>
      </c>
      <c r="AB76" s="1">
        <v>0.0</v>
      </c>
      <c r="AC76" s="1">
        <v>0.0</v>
      </c>
      <c r="AD76" s="1">
        <v>0.0</v>
      </c>
      <c r="AE76" s="1">
        <v>6.42510327426E11</v>
      </c>
      <c r="AF76" s="1">
        <v>3.18757286559E11</v>
      </c>
      <c r="AG76" s="1">
        <v>1.99780881258E11</v>
      </c>
      <c r="AH76" s="1">
        <v>2.79817012098E11</v>
      </c>
      <c r="AI76" s="1">
        <v>-8.003613084E10</v>
      </c>
      <c r="AJ76" s="1">
        <v>0.0</v>
      </c>
      <c r="AK76" s="1">
        <v>0.0</v>
      </c>
      <c r="AL76" s="1">
        <v>0.0</v>
      </c>
      <c r="AM76" s="1">
        <v>1.18976405301E11</v>
      </c>
      <c r="AN76" s="1">
        <v>1.20229426959E11</v>
      </c>
      <c r="AO76" s="1">
        <v>-1.253021658E9</v>
      </c>
      <c r="AP76" s="1">
        <v>0.0</v>
      </c>
      <c r="AQ76" s="1">
        <v>0.0</v>
      </c>
      <c r="AR76" s="1">
        <v>0.0</v>
      </c>
      <c r="AS76" s="1">
        <v>0.0</v>
      </c>
      <c r="AT76" s="1">
        <v>2.615155788E11</v>
      </c>
      <c r="AU76" s="1">
        <v>0.0</v>
      </c>
      <c r="AV76" s="1">
        <v>3.3054525E10</v>
      </c>
      <c r="AW76" s="1">
        <v>2.424220276E11</v>
      </c>
      <c r="AX76" s="1">
        <v>-1.39609738E10</v>
      </c>
      <c r="AY76" s="1">
        <v>8.380456488E9</v>
      </c>
      <c r="AZ76" s="1">
        <v>7.79524673E8</v>
      </c>
      <c r="BA76" s="1">
        <v>0.0</v>
      </c>
      <c r="BB76" s="1">
        <v>7.600931815E9</v>
      </c>
      <c r="BC76" s="1">
        <v>0.0</v>
      </c>
      <c r="BD76" s="1">
        <v>2.074543565193E12</v>
      </c>
      <c r="BE76" s="1">
        <v>1.225625423807E12</v>
      </c>
      <c r="BF76" s="1">
        <v>1.58959965159E11</v>
      </c>
      <c r="BG76" s="1">
        <v>0.0</v>
      </c>
      <c r="BH76" s="1">
        <v>3.4114352716E10</v>
      </c>
      <c r="BI76" s="1">
        <v>2.764914539E9</v>
      </c>
      <c r="BJ76" s="1">
        <v>3.2340284692E10</v>
      </c>
      <c r="BK76" s="1">
        <v>4.4146845961E10</v>
      </c>
      <c r="BL76" s="1">
        <v>0.0</v>
      </c>
      <c r="BM76" s="1">
        <v>3.4020287069E10</v>
      </c>
      <c r="BN76" s="1">
        <v>1.1573280182E10</v>
      </c>
      <c r="BO76" s="1">
        <v>0.0</v>
      </c>
      <c r="BP76" s="1">
        <v>0.0</v>
      </c>
      <c r="BQ76" s="1">
        <v>0.0</v>
      </c>
      <c r="BR76" s="1">
        <v>1.7498213E9</v>
      </c>
      <c r="BS76" s="1">
        <v>1.7498213E9</v>
      </c>
      <c r="BT76" s="1">
        <v>0.0</v>
      </c>
      <c r="BU76" s="1">
        <v>0.0</v>
      </c>
      <c r="BV76" s="1">
        <v>1.064915637348E12</v>
      </c>
      <c r="BW76" s="1">
        <v>7.64803824907E11</v>
      </c>
      <c r="BX76" s="1">
        <v>0.0</v>
      </c>
      <c r="BY76" s="1">
        <v>1.99935336484E11</v>
      </c>
      <c r="BZ76" s="1">
        <v>1.00176475957E11</v>
      </c>
      <c r="CA76" s="1">
        <v>0.0</v>
      </c>
      <c r="CB76" s="1">
        <v>0.0</v>
      </c>
      <c r="CC76" s="1">
        <v>8.48918141386E11</v>
      </c>
      <c r="CD76" s="1">
        <v>8.48918141386E11</v>
      </c>
      <c r="CE76" s="1">
        <v>6.99543825E11</v>
      </c>
      <c r="CF76" s="1">
        <v>0.0</v>
      </c>
      <c r="CG76" s="1">
        <v>0.0</v>
      </c>
      <c r="CH76" s="1">
        <v>0.0</v>
      </c>
      <c r="CI76" s="1">
        <v>0.0</v>
      </c>
      <c r="CJ76" s="1">
        <v>2.9482360082E10</v>
      </c>
      <c r="CK76" s="1">
        <v>0.0</v>
      </c>
      <c r="CL76" s="1">
        <v>2.5717966557E10</v>
      </c>
      <c r="CM76" s="1">
        <v>9.4173989747E10</v>
      </c>
      <c r="CN76" s="1">
        <v>0.0</v>
      </c>
      <c r="CO76" s="1">
        <v>0.0</v>
      </c>
      <c r="CP76" s="1">
        <v>0.0</v>
      </c>
      <c r="CQ76" s="1">
        <v>2.074543565193E12</v>
      </c>
      <c r="CR76" s="73">
        <v>41344.49930555555</v>
      </c>
      <c r="CS76" s="73">
        <v>40909.0</v>
      </c>
      <c r="CT76" s="73">
        <v>41274.0</v>
      </c>
      <c r="CU76" s="1">
        <v>12.0</v>
      </c>
      <c r="CV76" s="1" t="s">
        <v>337</v>
      </c>
      <c r="CX76" s="1">
        <v>0.0</v>
      </c>
      <c r="CY76" s="1">
        <v>0.0</v>
      </c>
      <c r="CZ76" s="1">
        <v>3.0</v>
      </c>
      <c r="DA76" s="1" t="b">
        <v>0</v>
      </c>
      <c r="DB76" s="1" t="b">
        <v>1</v>
      </c>
    </row>
    <row r="77" ht="12.75" customHeight="1">
      <c r="A77" s="1" t="s">
        <v>48</v>
      </c>
      <c r="B77" s="1">
        <v>2011.0</v>
      </c>
      <c r="C77" s="1">
        <v>5.0</v>
      </c>
      <c r="D77" s="1">
        <v>1.52177002021E12</v>
      </c>
      <c r="E77" s="1">
        <v>3.98039595738E11</v>
      </c>
      <c r="F77" s="1">
        <v>7.5689595738E10</v>
      </c>
      <c r="G77" s="1">
        <v>3.2235E11</v>
      </c>
      <c r="H77" s="1">
        <v>8.18678615541E11</v>
      </c>
      <c r="I77" s="1">
        <v>8.51007389441E11</v>
      </c>
      <c r="J77" s="1">
        <v>-3.23287739E10</v>
      </c>
      <c r="K77" s="1">
        <v>2.42967812775E11</v>
      </c>
      <c r="L77" s="1">
        <v>2.23122788238E11</v>
      </c>
      <c r="M77" s="1">
        <v>0.0</v>
      </c>
      <c r="N77" s="1">
        <v>0.0</v>
      </c>
      <c r="O77" s="1">
        <v>0.0</v>
      </c>
      <c r="P77" s="1">
        <v>4.953693955E10</v>
      </c>
      <c r="Q77" s="1">
        <v>-2.9691915013E10</v>
      </c>
      <c r="R77" s="1">
        <v>2.0362012712E10</v>
      </c>
      <c r="S77" s="1">
        <v>2.0362012712E10</v>
      </c>
      <c r="T77" s="1">
        <v>0.0</v>
      </c>
      <c r="U77" s="1">
        <v>4.1721983444E10</v>
      </c>
      <c r="V77" s="1">
        <v>7.612759579E9</v>
      </c>
      <c r="W77" s="1">
        <v>1.31491975E8</v>
      </c>
      <c r="X77" s="1">
        <v>0.0</v>
      </c>
      <c r="Y77" s="1">
        <v>0.0</v>
      </c>
      <c r="Z77" s="1">
        <v>1.009198034E9</v>
      </c>
      <c r="AA77" s="1">
        <v>3.2968533856E10</v>
      </c>
      <c r="AB77" s="1">
        <v>0.0</v>
      </c>
      <c r="AC77" s="1">
        <v>0.0</v>
      </c>
      <c r="AD77" s="1">
        <v>0.0</v>
      </c>
      <c r="AE77" s="1">
        <v>4.71377589564E11</v>
      </c>
      <c r="AF77" s="1">
        <v>2.76441124782E11</v>
      </c>
      <c r="AG77" s="1">
        <v>1.79005137294E11</v>
      </c>
      <c r="AH77" s="1">
        <v>2.420057141E11</v>
      </c>
      <c r="AI77" s="1">
        <v>-6.3000576806E10</v>
      </c>
      <c r="AJ77" s="1">
        <v>0.0</v>
      </c>
      <c r="AK77" s="1">
        <v>0.0</v>
      </c>
      <c r="AL77" s="1">
        <v>0.0</v>
      </c>
      <c r="AM77" s="1">
        <v>9.7435987488E10</v>
      </c>
      <c r="AN77" s="1">
        <v>9.8525234574E10</v>
      </c>
      <c r="AO77" s="1">
        <v>-1.089247086E9</v>
      </c>
      <c r="AP77" s="1">
        <v>0.0</v>
      </c>
      <c r="AQ77" s="1">
        <v>0.0</v>
      </c>
      <c r="AR77" s="1">
        <v>0.0</v>
      </c>
      <c r="AS77" s="1">
        <v>0.0</v>
      </c>
      <c r="AT77" s="1">
        <v>1.44623730381E11</v>
      </c>
      <c r="AU77" s="1">
        <v>0.0</v>
      </c>
      <c r="AV77" s="1">
        <v>2.729465E10</v>
      </c>
      <c r="AW77" s="1">
        <v>1.38212752181E11</v>
      </c>
      <c r="AX77" s="1">
        <v>-2.08836718E10</v>
      </c>
      <c r="AY77" s="1">
        <v>7.50199605E9</v>
      </c>
      <c r="AZ77" s="1">
        <v>7.59025037E8</v>
      </c>
      <c r="BA77" s="1">
        <v>0.0</v>
      </c>
      <c r="BB77" s="1">
        <v>6.742971013E9</v>
      </c>
      <c r="BC77" s="1">
        <v>0.0</v>
      </c>
      <c r="BD77" s="1">
        <v>1.993147609774E12</v>
      </c>
      <c r="BE77" s="1">
        <v>1.149067091295E12</v>
      </c>
      <c r="BF77" s="1">
        <v>1.7310708705E11</v>
      </c>
      <c r="BG77" s="1">
        <v>0.0</v>
      </c>
      <c r="BH77" s="1">
        <v>5.6609464541E10</v>
      </c>
      <c r="BI77" s="1">
        <v>2.147682003E9</v>
      </c>
      <c r="BJ77" s="1">
        <v>3.3514786847E10</v>
      </c>
      <c r="BK77" s="1">
        <v>4.490158271E10</v>
      </c>
      <c r="BL77" s="1">
        <v>0.0</v>
      </c>
      <c r="BM77" s="1">
        <v>2.6368465042E10</v>
      </c>
      <c r="BN77" s="1">
        <v>9.565105907E9</v>
      </c>
      <c r="BO77" s="1">
        <v>0.0</v>
      </c>
      <c r="BP77" s="1">
        <v>0.0</v>
      </c>
      <c r="BQ77" s="1">
        <v>0.0</v>
      </c>
      <c r="BR77" s="1">
        <v>2.683146023E9</v>
      </c>
      <c r="BS77" s="1">
        <v>8.052788E8</v>
      </c>
      <c r="BT77" s="1">
        <v>0.0</v>
      </c>
      <c r="BU77" s="1">
        <v>0.0</v>
      </c>
      <c r="BV77" s="1">
        <v>9.73276858222E11</v>
      </c>
      <c r="BW77" s="1">
        <v>7.0615695354E11</v>
      </c>
      <c r="BX77" s="1">
        <v>0.0</v>
      </c>
      <c r="BY77" s="1">
        <v>1.49518810126E11</v>
      </c>
      <c r="BZ77" s="1">
        <v>1.17601094556E11</v>
      </c>
      <c r="CA77" s="1">
        <v>0.0</v>
      </c>
      <c r="CB77" s="1">
        <v>0.0</v>
      </c>
      <c r="CC77" s="1">
        <v>8.44080518479E11</v>
      </c>
      <c r="CD77" s="1">
        <v>8.44080518479E11</v>
      </c>
      <c r="CE77" s="1">
        <v>6.99543825E11</v>
      </c>
      <c r="CF77" s="1">
        <v>0.0</v>
      </c>
      <c r="CG77" s="1">
        <v>0.0</v>
      </c>
      <c r="CH77" s="1">
        <v>0.0</v>
      </c>
      <c r="CI77" s="1">
        <v>1.0323494E9</v>
      </c>
      <c r="CJ77" s="1">
        <v>2.4305296252E10</v>
      </c>
      <c r="CK77" s="1">
        <v>0.0</v>
      </c>
      <c r="CL77" s="1">
        <v>2.083260756E10</v>
      </c>
      <c r="CM77" s="1">
        <v>9.8366440267E10</v>
      </c>
      <c r="CN77" s="1">
        <v>0.0</v>
      </c>
      <c r="CO77" s="1">
        <v>0.0</v>
      </c>
      <c r="CP77" s="1">
        <v>0.0</v>
      </c>
      <c r="CQ77" s="1">
        <v>1.993147609774E12</v>
      </c>
      <c r="CR77" s="73">
        <v>40988.60277777778</v>
      </c>
      <c r="CS77" s="73">
        <v>40544.0</v>
      </c>
      <c r="CT77" s="73">
        <v>40908.0</v>
      </c>
      <c r="CU77" s="1">
        <v>12.0</v>
      </c>
      <c r="CV77" s="1" t="s">
        <v>310</v>
      </c>
      <c r="CX77" s="1">
        <v>0.0</v>
      </c>
      <c r="CY77" s="1">
        <v>0.0</v>
      </c>
      <c r="CZ77" s="1">
        <v>2.0</v>
      </c>
      <c r="DA77" s="1" t="b">
        <v>0</v>
      </c>
      <c r="DB77" s="1" t="b">
        <v>1</v>
      </c>
    </row>
    <row r="78" ht="12.75" customHeight="1">
      <c r="A78" s="1" t="s">
        <v>48</v>
      </c>
      <c r="B78" s="1">
        <v>2010.0</v>
      </c>
      <c r="C78" s="1">
        <v>5.0</v>
      </c>
      <c r="D78" s="1">
        <v>1.258338636102E12</v>
      </c>
      <c r="E78" s="1">
        <v>2.96579693061E11</v>
      </c>
      <c r="F78" s="1">
        <v>9.6236176945E10</v>
      </c>
      <c r="G78" s="1">
        <v>2.00343516116E11</v>
      </c>
      <c r="H78" s="1">
        <v>7.57839378548E11</v>
      </c>
      <c r="I78" s="1">
        <v>7.57839378548E11</v>
      </c>
      <c r="J78" s="1">
        <v>0.0</v>
      </c>
      <c r="K78" s="1">
        <v>1.53637118726E11</v>
      </c>
      <c r="L78" s="1">
        <v>1.13896326575E11</v>
      </c>
      <c r="M78" s="1">
        <v>8.24589157E8</v>
      </c>
      <c r="N78" s="1">
        <v>0.0</v>
      </c>
      <c r="O78" s="1">
        <v>0.0</v>
      </c>
      <c r="P78" s="1">
        <v>4.7975443403E10</v>
      </c>
      <c r="Q78" s="1">
        <v>-9.059240409E9</v>
      </c>
      <c r="R78" s="1">
        <v>1.830045625E10</v>
      </c>
      <c r="S78" s="1">
        <v>1.830045625E10</v>
      </c>
      <c r="T78" s="1">
        <v>0.0</v>
      </c>
      <c r="U78" s="1">
        <v>3.1981989517E10</v>
      </c>
      <c r="V78" s="1">
        <v>7.111172202E9</v>
      </c>
      <c r="W78" s="1">
        <v>1.31491975E8</v>
      </c>
      <c r="X78" s="1">
        <v>0.0</v>
      </c>
      <c r="Y78" s="1">
        <v>0.0</v>
      </c>
      <c r="Z78" s="1">
        <v>7.43588034E8</v>
      </c>
      <c r="AA78" s="1">
        <v>2.3995737306E10</v>
      </c>
      <c r="AB78" s="1">
        <v>0.0</v>
      </c>
      <c r="AC78" s="1">
        <v>0.0</v>
      </c>
      <c r="AD78" s="1">
        <v>0.0</v>
      </c>
      <c r="AE78" s="1">
        <v>4.41783543359E11</v>
      </c>
      <c r="AF78" s="1">
        <v>1.66844756751E11</v>
      </c>
      <c r="AG78" s="1">
        <v>8.7171297228E10</v>
      </c>
      <c r="AH78" s="1">
        <v>1.3963852036E11</v>
      </c>
      <c r="AI78" s="1">
        <v>-5.2467223132E10</v>
      </c>
      <c r="AJ78" s="1">
        <v>0.0</v>
      </c>
      <c r="AK78" s="1">
        <v>0.0</v>
      </c>
      <c r="AL78" s="1">
        <v>0.0</v>
      </c>
      <c r="AM78" s="1">
        <v>7.9673459523E10</v>
      </c>
      <c r="AN78" s="1">
        <v>8.0678483489E10</v>
      </c>
      <c r="AO78" s="1">
        <v>-1.005023966E9</v>
      </c>
      <c r="AP78" s="1">
        <v>0.0</v>
      </c>
      <c r="AQ78" s="1">
        <v>0.0</v>
      </c>
      <c r="AR78" s="1">
        <v>0.0</v>
      </c>
      <c r="AS78" s="1">
        <v>0.0</v>
      </c>
      <c r="AT78" s="1">
        <v>2.026429201E11</v>
      </c>
      <c r="AU78" s="1">
        <v>0.0</v>
      </c>
      <c r="AV78" s="1">
        <v>2.523165E10</v>
      </c>
      <c r="AW78" s="1">
        <v>2.038596376E11</v>
      </c>
      <c r="AX78" s="1">
        <v>-2.64483675E10</v>
      </c>
      <c r="AY78" s="1">
        <v>9.371738413E9</v>
      </c>
      <c r="AZ78" s="1">
        <v>2.482269225E9</v>
      </c>
      <c r="BA78" s="1">
        <v>0.0</v>
      </c>
      <c r="BB78" s="1">
        <v>6.889469188E9</v>
      </c>
      <c r="BC78" s="1">
        <v>0.0</v>
      </c>
      <c r="BD78" s="1">
        <v>1.700122179461E12</v>
      </c>
      <c r="BE78" s="1">
        <v>8.89055586158E11</v>
      </c>
      <c r="BF78" s="1">
        <v>1.02381949733E11</v>
      </c>
      <c r="BG78" s="1">
        <v>0.0</v>
      </c>
      <c r="BH78" s="1">
        <v>6.474839159E9</v>
      </c>
      <c r="BI78" s="1">
        <v>4.231173427E9</v>
      </c>
      <c r="BJ78" s="1">
        <v>2.4874565372E10</v>
      </c>
      <c r="BK78" s="1">
        <v>3.4053785158E10</v>
      </c>
      <c r="BL78" s="1">
        <v>0.0</v>
      </c>
      <c r="BM78" s="1">
        <v>2.740640989E10</v>
      </c>
      <c r="BN78" s="1">
        <v>5.341176727E9</v>
      </c>
      <c r="BO78" s="1">
        <v>0.0</v>
      </c>
      <c r="BP78" s="1">
        <v>0.0</v>
      </c>
      <c r="BQ78" s="1">
        <v>0.0</v>
      </c>
      <c r="BR78" s="1">
        <v>1.926406654E9</v>
      </c>
      <c r="BS78" s="1">
        <v>5.182788E8</v>
      </c>
      <c r="BT78" s="1">
        <v>0.0</v>
      </c>
      <c r="BU78" s="1">
        <v>0.0</v>
      </c>
      <c r="BV78" s="1">
        <v>7.84747229771E11</v>
      </c>
      <c r="BW78" s="1">
        <v>5.77972884879E11</v>
      </c>
      <c r="BX78" s="1">
        <v>0.0</v>
      </c>
      <c r="BY78" s="1">
        <v>1.33504313876E11</v>
      </c>
      <c r="BZ78" s="1">
        <v>7.3270031016E10</v>
      </c>
      <c r="CA78" s="1">
        <v>0.0</v>
      </c>
      <c r="CB78" s="1">
        <v>0.0</v>
      </c>
      <c r="CC78" s="1">
        <v>8.11066593303E11</v>
      </c>
      <c r="CD78" s="1">
        <v>8.11066593303E11</v>
      </c>
      <c r="CE78" s="1">
        <v>7.1323913E11</v>
      </c>
      <c r="CF78" s="1">
        <v>0.0</v>
      </c>
      <c r="CG78" s="1">
        <v>0.0</v>
      </c>
      <c r="CH78" s="1">
        <v>0.0</v>
      </c>
      <c r="CI78" s="1">
        <v>1.00661299E9</v>
      </c>
      <c r="CJ78" s="1">
        <v>2.1146406789E10</v>
      </c>
      <c r="CK78" s="1">
        <v>0.0</v>
      </c>
      <c r="CL78" s="1">
        <v>1.565554373E10</v>
      </c>
      <c r="CM78" s="1">
        <v>6.0018899794E10</v>
      </c>
      <c r="CN78" s="1">
        <v>0.0</v>
      </c>
      <c r="CO78" s="1">
        <v>0.0</v>
      </c>
      <c r="CP78" s="1">
        <v>0.0</v>
      </c>
      <c r="CQ78" s="1">
        <v>1.700122179461E12</v>
      </c>
      <c r="CR78" s="73">
        <v>40736.59722222222</v>
      </c>
      <c r="CS78" s="73">
        <v>40179.0</v>
      </c>
      <c r="CT78" s="73">
        <v>40543.0</v>
      </c>
      <c r="CU78" s="1">
        <v>12.0</v>
      </c>
      <c r="CV78" s="1" t="s">
        <v>292</v>
      </c>
      <c r="CX78" s="1">
        <v>0.0</v>
      </c>
      <c r="CY78" s="1">
        <v>0.0</v>
      </c>
      <c r="CZ78" s="1">
        <v>3.0</v>
      </c>
      <c r="DA78" s="1" t="b">
        <v>0</v>
      </c>
      <c r="DB78" s="1" t="b">
        <v>1</v>
      </c>
    </row>
    <row r="79" ht="12.75" customHeight="1">
      <c r="A79" s="1" t="s">
        <v>48</v>
      </c>
      <c r="B79" s="1">
        <v>2009.0</v>
      </c>
      <c r="C79" s="1">
        <v>5.0</v>
      </c>
      <c r="D79" s="1">
        <v>8.30067986549E11</v>
      </c>
      <c r="E79" s="1">
        <v>2.04612867448E11</v>
      </c>
      <c r="F79" s="1">
        <v>7.8212867448E10</v>
      </c>
      <c r="G79" s="1">
        <v>1.264E11</v>
      </c>
      <c r="H79" s="1">
        <v>4.30399459104E11</v>
      </c>
      <c r="I79" s="1">
        <v>4.30399459104E11</v>
      </c>
      <c r="J79" s="1">
        <v>0.0</v>
      </c>
      <c r="K79" s="1">
        <v>1.42852791832E11</v>
      </c>
      <c r="L79" s="1">
        <v>1.18093833145E11</v>
      </c>
      <c r="M79" s="1">
        <v>6.70836419E8</v>
      </c>
      <c r="N79" s="1">
        <v>0.0</v>
      </c>
      <c r="O79" s="1">
        <v>0.0</v>
      </c>
      <c r="P79" s="1">
        <v>2.891043189E10</v>
      </c>
      <c r="Q79" s="1">
        <v>-4.822309622E9</v>
      </c>
      <c r="R79" s="1">
        <v>1.5403106022E10</v>
      </c>
      <c r="S79" s="1">
        <v>1.5403106022E10</v>
      </c>
      <c r="T79" s="1">
        <v>0.0</v>
      </c>
      <c r="U79" s="1">
        <v>3.6799762143E10</v>
      </c>
      <c r="V79" s="1">
        <v>9.909634757E9</v>
      </c>
      <c r="W79" s="1">
        <v>1.34433779E8</v>
      </c>
      <c r="X79" s="1">
        <v>0.0</v>
      </c>
      <c r="Y79" s="1">
        <v>0.0</v>
      </c>
      <c r="Z79" s="1">
        <v>6.60805034E8</v>
      </c>
      <c r="AA79" s="1">
        <v>2.6094888573E10</v>
      </c>
      <c r="AB79" s="1">
        <v>0.0</v>
      </c>
      <c r="AC79" s="1">
        <v>0.0</v>
      </c>
      <c r="AD79" s="1">
        <v>0.0</v>
      </c>
      <c r="AE79" s="1">
        <v>4.04489110222E11</v>
      </c>
      <c r="AF79" s="1">
        <v>1.33175118656E11</v>
      </c>
      <c r="AG79" s="1">
        <v>6.026512761E10</v>
      </c>
      <c r="AH79" s="1">
        <v>1.03252201102E11</v>
      </c>
      <c r="AI79" s="1">
        <v>-4.2987073492E10</v>
      </c>
      <c r="AJ79" s="1">
        <v>0.0</v>
      </c>
      <c r="AK79" s="1">
        <v>0.0</v>
      </c>
      <c r="AL79" s="1">
        <v>0.0</v>
      </c>
      <c r="AM79" s="1">
        <v>7.2909991046E10</v>
      </c>
      <c r="AN79" s="1">
        <v>7.3774510127E10</v>
      </c>
      <c r="AO79" s="1">
        <v>-8.64519081E8</v>
      </c>
      <c r="AP79" s="1">
        <v>0.0</v>
      </c>
      <c r="AQ79" s="1">
        <v>0.0</v>
      </c>
      <c r="AR79" s="1">
        <v>0.0</v>
      </c>
      <c r="AS79" s="1">
        <v>0.0</v>
      </c>
      <c r="AT79" s="1">
        <v>2.157635208E11</v>
      </c>
      <c r="AU79" s="1">
        <v>0.0</v>
      </c>
      <c r="AV79" s="1">
        <v>7.882065E10</v>
      </c>
      <c r="AW79" s="1">
        <v>1.592296496E11</v>
      </c>
      <c r="AX79" s="1">
        <v>-2.22867788E10</v>
      </c>
      <c r="AY79" s="1">
        <v>9.422632058E9</v>
      </c>
      <c r="AZ79" s="1">
        <v>2.586929583E9</v>
      </c>
      <c r="BA79" s="1">
        <v>0.0</v>
      </c>
      <c r="BB79" s="1">
        <v>6.835702475E9</v>
      </c>
      <c r="BC79" s="1">
        <v>0.0</v>
      </c>
      <c r="BD79" s="1">
        <v>1.234557096771E12</v>
      </c>
      <c r="BE79" s="1">
        <v>8.20171551413E11</v>
      </c>
      <c r="BF79" s="1">
        <v>1.34737410879E11</v>
      </c>
      <c r="BG79" s="1">
        <v>0.0</v>
      </c>
      <c r="BH79" s="1">
        <v>2.1218735125E10</v>
      </c>
      <c r="BI79" s="1">
        <v>2.7971273E9</v>
      </c>
      <c r="BJ79" s="1">
        <v>1.7037054441E10</v>
      </c>
      <c r="BK79" s="1">
        <v>2.2784938464E10</v>
      </c>
      <c r="BL79" s="1">
        <v>0.0</v>
      </c>
      <c r="BM79" s="1">
        <v>6.606120499E10</v>
      </c>
      <c r="BN79" s="1">
        <v>4.838350559E9</v>
      </c>
      <c r="BO79" s="1">
        <v>0.0</v>
      </c>
      <c r="BP79" s="1">
        <v>0.0</v>
      </c>
      <c r="BQ79" s="1">
        <v>0.0</v>
      </c>
      <c r="BR79" s="1">
        <v>1.385307462E9</v>
      </c>
      <c r="BS79" s="1">
        <v>3.52222513E8</v>
      </c>
      <c r="BT79" s="1">
        <v>0.0</v>
      </c>
      <c r="BU79" s="1">
        <v>0.0</v>
      </c>
      <c r="BV79" s="1">
        <v>6.84048833072E11</v>
      </c>
      <c r="BW79" s="1">
        <v>5.05784547665E11</v>
      </c>
      <c r="BX79" s="1">
        <v>0.0</v>
      </c>
      <c r="BY79" s="1">
        <v>5.5369368963E10</v>
      </c>
      <c r="BZ79" s="1">
        <v>1.22894916444E11</v>
      </c>
      <c r="CA79" s="1">
        <v>0.0</v>
      </c>
      <c r="CB79" s="1">
        <v>0.0</v>
      </c>
      <c r="CC79" s="1">
        <v>4.14385545358E11</v>
      </c>
      <c r="CD79" s="1">
        <v>4.14385545358E11</v>
      </c>
      <c r="CE79" s="1">
        <v>3.3832212E11</v>
      </c>
      <c r="CF79" s="1">
        <v>0.0</v>
      </c>
      <c r="CG79" s="1">
        <v>0.0</v>
      </c>
      <c r="CH79" s="1">
        <v>0.0</v>
      </c>
      <c r="CI79" s="1">
        <v>1.020285672E9</v>
      </c>
      <c r="CJ79" s="1">
        <v>1.970957216E10</v>
      </c>
      <c r="CK79" s="1">
        <v>0.0</v>
      </c>
      <c r="CL79" s="1">
        <v>1.2496654267E10</v>
      </c>
      <c r="CM79" s="1">
        <v>4.2836913259E10</v>
      </c>
      <c r="CN79" s="1">
        <v>0.0</v>
      </c>
      <c r="CO79" s="1">
        <v>0.0</v>
      </c>
      <c r="CP79" s="1">
        <v>0.0</v>
      </c>
      <c r="CQ79" s="1">
        <v>1.234557096771E12</v>
      </c>
      <c r="CR79" s="73">
        <v>40736.60138888889</v>
      </c>
      <c r="CS79" s="73">
        <v>39814.0</v>
      </c>
      <c r="CT79" s="73">
        <v>40178.0</v>
      </c>
      <c r="CU79" s="1">
        <v>12.0</v>
      </c>
      <c r="CV79" s="1" t="s">
        <v>292</v>
      </c>
      <c r="CX79" s="1">
        <v>0.0</v>
      </c>
      <c r="CZ79" s="1">
        <v>1.0</v>
      </c>
      <c r="DA79" s="1" t="b">
        <v>0</v>
      </c>
      <c r="DB79" s="1" t="b">
        <v>1</v>
      </c>
    </row>
    <row r="80" ht="12.75" customHeight="1">
      <c r="A80" s="1" t="s">
        <v>48</v>
      </c>
      <c r="B80" s="1">
        <v>2008.0</v>
      </c>
      <c r="C80" s="1">
        <v>5.0</v>
      </c>
      <c r="D80" s="1">
        <v>7.40722330963E11</v>
      </c>
      <c r="E80" s="1">
        <v>2.25136716617E11</v>
      </c>
      <c r="F80" s="1">
        <v>2.25136716617E11</v>
      </c>
      <c r="G80" s="1">
        <v>0.0</v>
      </c>
      <c r="H80" s="1">
        <v>3.54293534202E11</v>
      </c>
      <c r="I80" s="1">
        <v>3.54293534202E11</v>
      </c>
      <c r="J80" s="1">
        <v>0.0</v>
      </c>
      <c r="K80" s="1">
        <v>1.0747189924E11</v>
      </c>
      <c r="L80" s="1">
        <v>0.0</v>
      </c>
      <c r="M80" s="1">
        <v>0.0</v>
      </c>
      <c r="N80" s="1">
        <v>0.0</v>
      </c>
      <c r="O80" s="1">
        <v>0.0</v>
      </c>
      <c r="P80" s="1">
        <v>1.0747189924E11</v>
      </c>
      <c r="Q80" s="1">
        <v>0.0</v>
      </c>
      <c r="R80" s="1">
        <v>2.325584749E10</v>
      </c>
      <c r="S80" s="1">
        <v>2.325584749E10</v>
      </c>
      <c r="T80" s="1">
        <v>0.0</v>
      </c>
      <c r="U80" s="1">
        <v>3.0564333414E10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3.0564333414E10</v>
      </c>
      <c r="AB80" s="1">
        <v>0.0</v>
      </c>
      <c r="AC80" s="1">
        <v>0.0</v>
      </c>
      <c r="AD80" s="1">
        <v>0.0</v>
      </c>
      <c r="AE80" s="1">
        <v>2.74163479358E11</v>
      </c>
      <c r="AF80" s="1">
        <v>1.21245668603E11</v>
      </c>
      <c r="AG80" s="1">
        <v>1.21245668603E11</v>
      </c>
      <c r="AH80" s="1">
        <v>1.21245668603E11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1.305151503E11</v>
      </c>
      <c r="AU80" s="1">
        <v>0.0</v>
      </c>
      <c r="AV80" s="1">
        <v>3.970949E10</v>
      </c>
      <c r="AW80" s="1">
        <v>1.186201506E11</v>
      </c>
      <c r="AX80" s="1">
        <v>-2.78144903E10</v>
      </c>
      <c r="AY80" s="1">
        <v>1.0355487395E10</v>
      </c>
      <c r="AZ80" s="1">
        <v>3.87087422E9</v>
      </c>
      <c r="BA80" s="1">
        <v>0.0</v>
      </c>
      <c r="BB80" s="1">
        <v>6.484613175E9</v>
      </c>
      <c r="BC80" s="1">
        <v>0.0</v>
      </c>
      <c r="BD80" s="1">
        <v>1.014885810321E12</v>
      </c>
      <c r="BE80" s="1">
        <v>6.00547523337E11</v>
      </c>
      <c r="BF80" s="1">
        <v>5.4354001551E10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5.4354001551E10</v>
      </c>
      <c r="BN80" s="1">
        <v>0.0</v>
      </c>
      <c r="BO80" s="1">
        <v>0.0</v>
      </c>
      <c r="BP80" s="1">
        <v>0.0</v>
      </c>
      <c r="BQ80" s="1">
        <v>0.0</v>
      </c>
      <c r="BR80" s="1">
        <v>1.088704053E9</v>
      </c>
      <c r="BS80" s="1">
        <v>0.0</v>
      </c>
      <c r="BT80" s="1">
        <v>0.0</v>
      </c>
      <c r="BU80" s="1">
        <v>0.0</v>
      </c>
      <c r="BV80" s="1">
        <v>5.45104817733E11</v>
      </c>
      <c r="BW80" s="1">
        <v>5.45104817733E11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4.14338286984E11</v>
      </c>
      <c r="CD80" s="1">
        <v>4.10387276524E11</v>
      </c>
      <c r="CE80" s="1">
        <v>4.10387276524E11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3.95101046E9</v>
      </c>
      <c r="CO80" s="1">
        <v>3.95101046E9</v>
      </c>
      <c r="CP80" s="1">
        <v>0.0</v>
      </c>
      <c r="CQ80" s="1">
        <v>1.014885810321E12</v>
      </c>
      <c r="CR80" s="73">
        <v>40736.60902777778</v>
      </c>
      <c r="CS80" s="73">
        <v>39448.0</v>
      </c>
      <c r="CT80" s="73">
        <v>39813.0</v>
      </c>
      <c r="CU80" s="1">
        <v>12.0</v>
      </c>
      <c r="CV80" s="1" t="s">
        <v>294</v>
      </c>
      <c r="CX80" s="1">
        <v>0.0</v>
      </c>
      <c r="CZ80" s="1">
        <v>1.0</v>
      </c>
      <c r="DA80" s="1" t="b">
        <v>0</v>
      </c>
      <c r="DB80" s="1" t="b">
        <v>1</v>
      </c>
    </row>
    <row r="81" ht="12.75" customHeight="1">
      <c r="A81" s="1" t="s">
        <v>48</v>
      </c>
      <c r="B81" s="1">
        <v>2007.0</v>
      </c>
      <c r="C81" s="1">
        <v>5.0</v>
      </c>
      <c r="D81" s="1">
        <v>4.51679244343E11</v>
      </c>
      <c r="E81" s="1">
        <v>1.29311627357E11</v>
      </c>
      <c r="F81" s="1">
        <v>1.29311627357E11</v>
      </c>
      <c r="G81" s="1">
        <v>0.0</v>
      </c>
      <c r="H81" s="1">
        <v>1.92434246598E11</v>
      </c>
      <c r="I81" s="1">
        <v>1.92434246598E11</v>
      </c>
      <c r="J81" s="1">
        <v>0.0</v>
      </c>
      <c r="K81" s="1">
        <v>7.8393260593E10</v>
      </c>
      <c r="L81" s="1">
        <v>0.0</v>
      </c>
      <c r="M81" s="1">
        <v>0.0</v>
      </c>
      <c r="N81" s="1">
        <v>0.0</v>
      </c>
      <c r="O81" s="1">
        <v>0.0</v>
      </c>
      <c r="P81" s="1">
        <v>7.8393260593E10</v>
      </c>
      <c r="Q81" s="1">
        <v>0.0</v>
      </c>
      <c r="R81" s="1">
        <v>3.1112105676E10</v>
      </c>
      <c r="S81" s="1">
        <v>3.1112105676E10</v>
      </c>
      <c r="T81" s="1">
        <v>0.0</v>
      </c>
      <c r="U81" s="1">
        <v>2.0428004119E10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2.0428004119E10</v>
      </c>
      <c r="AB81" s="1">
        <v>0.0</v>
      </c>
      <c r="AC81" s="1">
        <v>0.0</v>
      </c>
      <c r="AD81" s="1">
        <v>0.0</v>
      </c>
      <c r="AE81" s="1">
        <v>2.53440744619E11</v>
      </c>
      <c r="AF81" s="1">
        <v>1.25244508144E11</v>
      </c>
      <c r="AG81" s="1">
        <v>4.3918975604E10</v>
      </c>
      <c r="AH81" s="1">
        <v>4.3918975604E10</v>
      </c>
      <c r="AI81" s="1">
        <v>0.0</v>
      </c>
      <c r="AJ81" s="1">
        <v>0.0</v>
      </c>
      <c r="AK81" s="1">
        <v>0.0</v>
      </c>
      <c r="AL81" s="1">
        <v>0.0</v>
      </c>
      <c r="AM81" s="1">
        <v>6.6875582296E10</v>
      </c>
      <c r="AN81" s="1">
        <v>6.6875582296E10</v>
      </c>
      <c r="AO81" s="1">
        <v>0.0</v>
      </c>
      <c r="AP81" s="1">
        <v>1.4449950244E10</v>
      </c>
      <c r="AQ81" s="1">
        <v>0.0</v>
      </c>
      <c r="AR81" s="1">
        <v>0.0</v>
      </c>
      <c r="AS81" s="1">
        <v>0.0</v>
      </c>
      <c r="AT81" s="1">
        <v>1.28196236475E11</v>
      </c>
      <c r="AU81" s="1">
        <v>0.0</v>
      </c>
      <c r="AV81" s="1">
        <v>3.990749E10</v>
      </c>
      <c r="AW81" s="1">
        <v>8.8288746475E10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7.05119988962E11</v>
      </c>
      <c r="BE81" s="1">
        <v>5.06354529725E11</v>
      </c>
      <c r="BF81" s="1">
        <v>5.5067760231E10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5.5067760231E10</v>
      </c>
      <c r="BN81" s="1">
        <v>0.0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4.51286769494E11</v>
      </c>
      <c r="BW81" s="1">
        <v>4.51286769494E11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1.98765459237E11</v>
      </c>
      <c r="CD81" s="1">
        <v>1.94651969427E11</v>
      </c>
      <c r="CE81" s="1">
        <v>1.4065662E11</v>
      </c>
      <c r="CF81" s="1">
        <v>0.0</v>
      </c>
      <c r="CG81" s="1">
        <v>0.0</v>
      </c>
      <c r="CH81" s="1">
        <v>0.0</v>
      </c>
      <c r="CI81" s="1">
        <v>0.0</v>
      </c>
      <c r="CJ81" s="1">
        <v>1.3926559034E10</v>
      </c>
      <c r="CK81" s="1">
        <v>0.0</v>
      </c>
      <c r="CL81" s="1">
        <v>8.029770973E9</v>
      </c>
      <c r="CM81" s="1">
        <v>3.203901942E10</v>
      </c>
      <c r="CN81" s="1">
        <v>4.11348981E9</v>
      </c>
      <c r="CO81" s="1">
        <v>4.11348981E9</v>
      </c>
      <c r="CP81" s="1">
        <v>0.0</v>
      </c>
      <c r="CQ81" s="1">
        <v>7.05119988962E11</v>
      </c>
      <c r="CR81" s="73">
        <v>40736.66180555556</v>
      </c>
      <c r="CS81" s="73">
        <v>39083.0</v>
      </c>
      <c r="CT81" s="73">
        <v>39447.0</v>
      </c>
      <c r="CU81" s="1">
        <v>12.0</v>
      </c>
      <c r="CV81" s="1" t="s">
        <v>589</v>
      </c>
      <c r="CX81" s="1">
        <v>0.0</v>
      </c>
      <c r="CZ81" s="1">
        <v>1.0</v>
      </c>
      <c r="DA81" s="1" t="b">
        <v>0</v>
      </c>
      <c r="DB81" s="1" t="b">
        <v>0</v>
      </c>
    </row>
    <row r="82" ht="12.75" customHeight="1">
      <c r="A82" s="1" t="s">
        <v>48</v>
      </c>
      <c r="B82" s="1">
        <v>2006.0</v>
      </c>
      <c r="C82" s="1">
        <v>5.0</v>
      </c>
      <c r="D82" s="1">
        <v>3.66177151631E11</v>
      </c>
      <c r="E82" s="1">
        <v>3.8559914462E10</v>
      </c>
      <c r="F82" s="1">
        <v>3.8559914462E10</v>
      </c>
      <c r="G82" s="1">
        <v>0.0</v>
      </c>
      <c r="H82" s="1">
        <v>2.47338983622E11</v>
      </c>
      <c r="I82" s="1">
        <v>2.47338983622E11</v>
      </c>
      <c r="J82" s="1">
        <v>0.0</v>
      </c>
      <c r="K82" s="1">
        <v>6.2811669239E10</v>
      </c>
      <c r="L82" s="1">
        <v>0.0</v>
      </c>
      <c r="M82" s="1">
        <v>0.0</v>
      </c>
      <c r="N82" s="1">
        <v>0.0</v>
      </c>
      <c r="O82" s="1">
        <v>0.0</v>
      </c>
      <c r="P82" s="1">
        <v>6.2811669239E10</v>
      </c>
      <c r="Q82" s="1">
        <v>0.0</v>
      </c>
      <c r="R82" s="1">
        <v>1.547318912E9</v>
      </c>
      <c r="S82" s="1">
        <v>1.547318912E9</v>
      </c>
      <c r="T82" s="1">
        <v>0.0</v>
      </c>
      <c r="U82" s="1">
        <v>1.5919265396E10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1.5919265396E10</v>
      </c>
      <c r="AB82" s="1">
        <v>0.0</v>
      </c>
      <c r="AC82" s="1">
        <v>0.0</v>
      </c>
      <c r="AD82" s="1">
        <v>0.0</v>
      </c>
      <c r="AE82" s="1">
        <v>2.14837138846E11</v>
      </c>
      <c r="AF82" s="1">
        <v>1.17876427836E11</v>
      </c>
      <c r="AG82" s="1">
        <v>4.0396516035E10</v>
      </c>
      <c r="AH82" s="1">
        <v>4.0396516035E10</v>
      </c>
      <c r="AI82" s="1">
        <v>0.0</v>
      </c>
      <c r="AJ82" s="1">
        <v>0.0</v>
      </c>
      <c r="AK82" s="1">
        <v>0.0</v>
      </c>
      <c r="AL82" s="1">
        <v>0.0</v>
      </c>
      <c r="AM82" s="1">
        <v>6.6885357464E10</v>
      </c>
      <c r="AN82" s="1">
        <v>6.6885357464E10</v>
      </c>
      <c r="AO82" s="1">
        <v>0.0</v>
      </c>
      <c r="AP82" s="1">
        <v>1.0594554337E10</v>
      </c>
      <c r="AQ82" s="1">
        <v>0.0</v>
      </c>
      <c r="AR82" s="1">
        <v>0.0</v>
      </c>
      <c r="AS82" s="1">
        <v>0.0</v>
      </c>
      <c r="AT82" s="1">
        <v>9.696071101E10</v>
      </c>
      <c r="AU82" s="1">
        <v>0.0</v>
      </c>
      <c r="AV82" s="1">
        <v>3.990749E10</v>
      </c>
      <c r="AW82" s="1">
        <v>5.705322101E10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5.81014290477E11</v>
      </c>
      <c r="BE82" s="1">
        <v>3.94479426425E11</v>
      </c>
      <c r="BF82" s="1">
        <v>4.1040459632E10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0.0</v>
      </c>
      <c r="BM82" s="1">
        <v>4.1040459632E10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3.53438966793E11</v>
      </c>
      <c r="BW82" s="1">
        <v>3.53438966793E11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1.86534864052E11</v>
      </c>
      <c r="CD82" s="1">
        <v>1.80024576063E11</v>
      </c>
      <c r="CE82" s="1">
        <v>1.4065662E11</v>
      </c>
      <c r="CF82" s="1">
        <v>0.0</v>
      </c>
      <c r="CG82" s="1">
        <v>0.0</v>
      </c>
      <c r="CH82" s="1">
        <v>0.0</v>
      </c>
      <c r="CI82" s="1">
        <v>0.0</v>
      </c>
      <c r="CJ82" s="1">
        <v>1.167303948E10</v>
      </c>
      <c r="CK82" s="1">
        <v>0.0</v>
      </c>
      <c r="CL82" s="1">
        <v>6.286480847E9</v>
      </c>
      <c r="CM82" s="1">
        <v>2.1408435736E10</v>
      </c>
      <c r="CN82" s="1">
        <v>6.510287989E9</v>
      </c>
      <c r="CO82" s="1">
        <v>6.510287989E9</v>
      </c>
      <c r="CP82" s="1">
        <v>0.0</v>
      </c>
      <c r="CQ82" s="1">
        <v>5.81014290477E11</v>
      </c>
      <c r="CR82" s="73">
        <v>40736.665972222225</v>
      </c>
      <c r="CS82" s="73">
        <v>38718.0</v>
      </c>
      <c r="CT82" s="73">
        <v>39082.0</v>
      </c>
      <c r="CU82" s="1">
        <v>12.0</v>
      </c>
      <c r="CV82" s="1" t="s">
        <v>589</v>
      </c>
      <c r="CX82" s="1">
        <v>0.0</v>
      </c>
      <c r="CZ82" s="1">
        <v>1.0</v>
      </c>
      <c r="DA82" s="1" t="b">
        <v>0</v>
      </c>
      <c r="DB82" s="1" t="b">
        <v>0</v>
      </c>
    </row>
    <row r="83" ht="12.75" customHeight="1">
      <c r="A83" s="1" t="s">
        <v>50</v>
      </c>
      <c r="B83" s="1">
        <v>2017.0</v>
      </c>
      <c r="C83" s="1">
        <v>5.0</v>
      </c>
      <c r="D83" s="1">
        <v>4.355044867692E12</v>
      </c>
      <c r="E83" s="1">
        <v>1.08166401355E11</v>
      </c>
      <c r="F83" s="1">
        <v>1.03841401355E11</v>
      </c>
      <c r="G83" s="1">
        <v>4.325E9</v>
      </c>
      <c r="H83" s="1">
        <v>2.471836460879E12</v>
      </c>
      <c r="I83" s="1">
        <v>2.87384199971E11</v>
      </c>
      <c r="J83" s="1">
        <v>-5.688220092E9</v>
      </c>
      <c r="K83" s="1">
        <v>7.60004899423E11</v>
      </c>
      <c r="L83" s="1">
        <v>4.57924172439E11</v>
      </c>
      <c r="M83" s="1">
        <v>1.45159083299E11</v>
      </c>
      <c r="N83" s="1">
        <v>0.0</v>
      </c>
      <c r="O83" s="1">
        <v>0.0</v>
      </c>
      <c r="P83" s="1">
        <v>2.22422365263E11</v>
      </c>
      <c r="Q83" s="1">
        <v>-6.5500721578E10</v>
      </c>
      <c r="R83" s="1">
        <v>9.346424435E9</v>
      </c>
      <c r="S83" s="1">
        <v>9.346424435E9</v>
      </c>
      <c r="T83" s="1">
        <v>0.0</v>
      </c>
      <c r="U83" s="1">
        <v>1.84574577135E11</v>
      </c>
      <c r="V83" s="1">
        <v>1.76674027242E11</v>
      </c>
      <c r="W83" s="1">
        <v>0.0</v>
      </c>
      <c r="X83" s="1">
        <v>6.166850082E9</v>
      </c>
      <c r="Y83" s="1">
        <v>1.733699811E9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1.043938002639E12</v>
      </c>
      <c r="AF83" s="1">
        <v>8.4919980334E10</v>
      </c>
      <c r="AG83" s="1">
        <v>7.5058333415E10</v>
      </c>
      <c r="AH83" s="1">
        <v>1.63289641505E11</v>
      </c>
      <c r="AI83" s="1">
        <v>-8.823130809E10</v>
      </c>
      <c r="AJ83" s="1">
        <v>0.0</v>
      </c>
      <c r="AK83" s="1">
        <v>0.0</v>
      </c>
      <c r="AL83" s="1">
        <v>0.0</v>
      </c>
      <c r="AM83" s="1">
        <v>9.861646919E9</v>
      </c>
      <c r="AN83" s="1">
        <v>1.5741792486E10</v>
      </c>
      <c r="AO83" s="1">
        <v>-5.880145567E9</v>
      </c>
      <c r="AP83" s="1">
        <v>0.0</v>
      </c>
      <c r="AQ83" s="1">
        <v>1.15891902279E11</v>
      </c>
      <c r="AR83" s="1">
        <v>1.21055366654E11</v>
      </c>
      <c r="AS83" s="1">
        <v>-5.163464375E9</v>
      </c>
      <c r="AT83" s="1">
        <v>7.76172899424E11</v>
      </c>
      <c r="AU83" s="1">
        <v>0.0</v>
      </c>
      <c r="AV83" s="1">
        <v>1.28546442525E11</v>
      </c>
      <c r="AW83" s="1">
        <v>2.4542979328E11</v>
      </c>
      <c r="AX83" s="1">
        <v>-7.287350619E10</v>
      </c>
      <c r="AY83" s="1">
        <v>3.0384412221E10</v>
      </c>
      <c r="AZ83" s="1">
        <v>2.8350995769E10</v>
      </c>
      <c r="BA83" s="1">
        <v>0.0</v>
      </c>
      <c r="BB83" s="1">
        <v>0.0</v>
      </c>
      <c r="BC83" s="1">
        <v>0.0</v>
      </c>
      <c r="BD83" s="1">
        <v>5.398982870331E12</v>
      </c>
      <c r="BE83" s="1">
        <v>3.497833280112E12</v>
      </c>
      <c r="BF83" s="1">
        <v>3.489490963504E12</v>
      </c>
      <c r="BG83" s="1">
        <v>1.97777181284E11</v>
      </c>
      <c r="BH83" s="1">
        <v>3.73657837794E11</v>
      </c>
      <c r="BI83" s="1">
        <v>7.116109079E9</v>
      </c>
      <c r="BJ83" s="1">
        <v>3.2039305278E10</v>
      </c>
      <c r="BK83" s="1">
        <v>4.7815610237E10</v>
      </c>
      <c r="BL83" s="1">
        <v>5.80399234E8</v>
      </c>
      <c r="BM83" s="1">
        <v>8.6924008371E10</v>
      </c>
      <c r="BN83" s="1">
        <v>1.37968001E8</v>
      </c>
      <c r="BO83" s="1">
        <v>0.0</v>
      </c>
      <c r="BP83" s="1">
        <v>0.0</v>
      </c>
      <c r="BQ83" s="1">
        <v>0.0</v>
      </c>
      <c r="BR83" s="1">
        <v>8.342316608E9</v>
      </c>
      <c r="BS83" s="1">
        <v>0.0</v>
      </c>
      <c r="BT83" s="1">
        <v>4.83691069E8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1.901149590219E12</v>
      </c>
      <c r="CD83" s="1">
        <v>1.901149590219E12</v>
      </c>
      <c r="CE83" s="1">
        <v>8.0395709E11</v>
      </c>
      <c r="CF83" s="1">
        <v>8.27943052804E11</v>
      </c>
      <c r="CG83" s="1">
        <v>0.0</v>
      </c>
      <c r="CH83" s="1">
        <v>0.0</v>
      </c>
      <c r="CI83" s="1">
        <v>0.0</v>
      </c>
      <c r="CJ83" s="1">
        <v>2.1059046903E10</v>
      </c>
      <c r="CK83" s="1">
        <v>0.0</v>
      </c>
      <c r="CL83" s="1">
        <v>4.8967380576E10</v>
      </c>
      <c r="CM83" s="1">
        <v>1.98191072708E11</v>
      </c>
      <c r="CN83" s="1">
        <v>0.0</v>
      </c>
      <c r="CO83" s="1">
        <v>0.0</v>
      </c>
      <c r="CP83" s="1">
        <v>0.0</v>
      </c>
      <c r="CQ83" s="1">
        <v>5.398982870331E12</v>
      </c>
      <c r="CR83" s="73">
        <v>43180.6125</v>
      </c>
      <c r="CS83" s="73">
        <v>42736.0</v>
      </c>
      <c r="CT83" s="73">
        <v>43100.0</v>
      </c>
      <c r="CU83" s="1">
        <v>12.0</v>
      </c>
      <c r="CV83" s="1" t="s">
        <v>590</v>
      </c>
      <c r="CX83" s="1">
        <v>0.0</v>
      </c>
      <c r="DA83" s="1" t="b">
        <v>0</v>
      </c>
      <c r="DB83" s="1" t="b">
        <v>1</v>
      </c>
    </row>
    <row r="84" ht="12.75" customHeight="1">
      <c r="A84" s="1" t="s">
        <v>50</v>
      </c>
      <c r="B84" s="1">
        <v>2016.0</v>
      </c>
      <c r="C84" s="1">
        <v>5.0</v>
      </c>
      <c r="D84" s="1">
        <v>3.473370523435E12</v>
      </c>
      <c r="E84" s="1">
        <v>7.7133874904E10</v>
      </c>
      <c r="F84" s="1">
        <v>7.6018874904E10</v>
      </c>
      <c r="G84" s="1">
        <v>1.115E9</v>
      </c>
      <c r="H84" s="1">
        <v>1.982137660115E12</v>
      </c>
      <c r="I84" s="1">
        <v>1.44941150633E11</v>
      </c>
      <c r="J84" s="1">
        <v>-2.63490518E8</v>
      </c>
      <c r="K84" s="1">
        <v>6.94291737291E11</v>
      </c>
      <c r="L84" s="1">
        <v>4.3806132769E11</v>
      </c>
      <c r="M84" s="1">
        <v>1.29056236255E11</v>
      </c>
      <c r="N84" s="1">
        <v>0.0</v>
      </c>
      <c r="O84" s="1">
        <v>0.0</v>
      </c>
      <c r="P84" s="1">
        <v>1.87801513376E11</v>
      </c>
      <c r="Q84" s="1">
        <v>-6.062734003E10</v>
      </c>
      <c r="R84" s="1">
        <v>1.1323211198E10</v>
      </c>
      <c r="S84" s="1">
        <v>1.1323211198E10</v>
      </c>
      <c r="T84" s="1">
        <v>0.0</v>
      </c>
      <c r="U84" s="1">
        <v>1.59743468236E11</v>
      </c>
      <c r="V84" s="1">
        <v>1.52346715012E11</v>
      </c>
      <c r="W84" s="1">
        <v>0.0</v>
      </c>
      <c r="X84" s="1">
        <v>5.966250049E9</v>
      </c>
      <c r="Y84" s="1">
        <v>1.430503175E9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1.467815257575E12</v>
      </c>
      <c r="AF84" s="1">
        <v>7.5935069042E10</v>
      </c>
      <c r="AG84" s="1">
        <v>6.9604129609E10</v>
      </c>
      <c r="AH84" s="1">
        <v>1.44672197526E11</v>
      </c>
      <c r="AI84" s="1">
        <v>-7.5068067917E10</v>
      </c>
      <c r="AJ84" s="1">
        <v>0.0</v>
      </c>
      <c r="AK84" s="1">
        <v>0.0</v>
      </c>
      <c r="AL84" s="1">
        <v>0.0</v>
      </c>
      <c r="AM84" s="1">
        <v>6.330939433E9</v>
      </c>
      <c r="AN84" s="1">
        <v>1.1115535367E10</v>
      </c>
      <c r="AO84" s="1">
        <v>-4.784595934E9</v>
      </c>
      <c r="AP84" s="1">
        <v>0.0</v>
      </c>
      <c r="AQ84" s="1">
        <v>1.10514416982E11</v>
      </c>
      <c r="AR84" s="1">
        <v>1.12838923737E11</v>
      </c>
      <c r="AS84" s="1">
        <v>-2.324506755E9</v>
      </c>
      <c r="AT84" s="1">
        <v>1.186848536029E12</v>
      </c>
      <c r="AU84" s="1">
        <v>0.0</v>
      </c>
      <c r="AV84" s="1">
        <v>1.26497109065E11</v>
      </c>
      <c r="AW84" s="1">
        <v>2.354585664E11</v>
      </c>
      <c r="AX84" s="1">
        <v>-2.8386511018E10</v>
      </c>
      <c r="AY84" s="1">
        <v>2.4603629649E10</v>
      </c>
      <c r="AZ84" s="1">
        <v>2.2216392596E10</v>
      </c>
      <c r="BA84" s="1">
        <v>5.6248601E7</v>
      </c>
      <c r="BB84" s="1">
        <v>0.0</v>
      </c>
      <c r="BC84" s="1">
        <v>0.0</v>
      </c>
      <c r="BD84" s="1">
        <v>4.94118578101E12</v>
      </c>
      <c r="BE84" s="1">
        <v>3.091928594676E12</v>
      </c>
      <c r="BF84" s="1">
        <v>3.08740866773E12</v>
      </c>
      <c r="BG84" s="1">
        <v>7.1702889871E10</v>
      </c>
      <c r="BH84" s="1">
        <v>2.40710876338E11</v>
      </c>
      <c r="BI84" s="1">
        <v>2.5806459846E10</v>
      </c>
      <c r="BJ84" s="1">
        <v>2.6069416789E10</v>
      </c>
      <c r="BK84" s="1">
        <v>5.3535799515E10</v>
      </c>
      <c r="BL84" s="1">
        <v>3.01382436E8</v>
      </c>
      <c r="BM84" s="1">
        <v>7.053177625E10</v>
      </c>
      <c r="BN84" s="1">
        <v>1.31574365E8</v>
      </c>
      <c r="BO84" s="1">
        <v>0.0</v>
      </c>
      <c r="BP84" s="1">
        <v>0.0</v>
      </c>
      <c r="BQ84" s="1">
        <v>0.0</v>
      </c>
      <c r="BR84" s="1">
        <v>4.519926946E9</v>
      </c>
      <c r="BS84" s="1">
        <v>0.0</v>
      </c>
      <c r="BT84" s="1">
        <v>4.83691069E8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0.0</v>
      </c>
      <c r="CB84" s="1">
        <v>0.0</v>
      </c>
      <c r="CC84" s="1">
        <v>1.849257186334E12</v>
      </c>
      <c r="CD84" s="1">
        <v>1.849257186334E12</v>
      </c>
      <c r="CE84" s="1">
        <v>8.0395709E11</v>
      </c>
      <c r="CF84" s="1">
        <v>8.27943052804E11</v>
      </c>
      <c r="CG84" s="1">
        <v>0.0</v>
      </c>
      <c r="CH84" s="1">
        <v>0.0</v>
      </c>
      <c r="CI84" s="1">
        <v>0.0</v>
      </c>
      <c r="CJ84" s="1">
        <v>1.9773444835E10</v>
      </c>
      <c r="CK84" s="1">
        <v>0.0</v>
      </c>
      <c r="CL84" s="1">
        <v>4.1540743782E10</v>
      </c>
      <c r="CM84" s="1">
        <v>1.54994146755E11</v>
      </c>
      <c r="CN84" s="1">
        <v>0.0</v>
      </c>
      <c r="CO84" s="1">
        <v>0.0</v>
      </c>
      <c r="CP84" s="1">
        <v>0.0</v>
      </c>
      <c r="CQ84" s="1">
        <v>4.94118578101E12</v>
      </c>
      <c r="CR84" s="73">
        <v>42821.461805555555</v>
      </c>
      <c r="CS84" s="73">
        <v>42370.0</v>
      </c>
      <c r="CT84" s="73">
        <v>42735.0</v>
      </c>
      <c r="CU84" s="1">
        <v>12.0</v>
      </c>
      <c r="CV84" s="1" t="s">
        <v>591</v>
      </c>
      <c r="CX84" s="1">
        <v>0.0</v>
      </c>
      <c r="DA84" s="1" t="b">
        <v>0</v>
      </c>
      <c r="DB84" s="1" t="b">
        <v>1</v>
      </c>
    </row>
    <row r="85" ht="12.75" customHeight="1">
      <c r="A85" s="1" t="s">
        <v>50</v>
      </c>
      <c r="B85" s="1">
        <v>2015.0</v>
      </c>
      <c r="C85" s="1">
        <v>5.0</v>
      </c>
      <c r="D85" s="1">
        <v>3.560223091177E12</v>
      </c>
      <c r="E85" s="1">
        <v>3.08443852767E11</v>
      </c>
      <c r="F85" s="1">
        <v>5.1293852767E10</v>
      </c>
      <c r="G85" s="1">
        <v>2.5715E11</v>
      </c>
      <c r="H85" s="1">
        <v>2.002798490107E12</v>
      </c>
      <c r="I85" s="1">
        <v>1.20222672796E11</v>
      </c>
      <c r="J85" s="1">
        <v>-1.74182689E8</v>
      </c>
      <c r="K85" s="1">
        <v>6.01071122261E11</v>
      </c>
      <c r="L85" s="1">
        <v>3.97523200932E11</v>
      </c>
      <c r="M85" s="1">
        <v>9.5427825767E10</v>
      </c>
      <c r="N85" s="1">
        <v>0.0</v>
      </c>
      <c r="O85" s="1">
        <v>0.0</v>
      </c>
      <c r="P85" s="1">
        <v>1.78531336165E11</v>
      </c>
      <c r="Q85" s="1">
        <v>-7.0411240603E10</v>
      </c>
      <c r="R85" s="1">
        <v>9.619317749E9</v>
      </c>
      <c r="S85" s="1">
        <v>9.695759296E9</v>
      </c>
      <c r="T85" s="1">
        <v>-7.6441547E7</v>
      </c>
      <c r="U85" s="1">
        <v>1.25000603189E11</v>
      </c>
      <c r="V85" s="1">
        <v>1.2334531604E11</v>
      </c>
      <c r="W85" s="1">
        <v>0.0</v>
      </c>
      <c r="X85" s="1">
        <v>5.80635286E8</v>
      </c>
      <c r="Y85" s="1">
        <v>1.074651863E9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7.27739601402E11</v>
      </c>
      <c r="AF85" s="1">
        <v>6.0214912967E10</v>
      </c>
      <c r="AG85" s="1">
        <v>5.7017008674E10</v>
      </c>
      <c r="AH85" s="1">
        <v>1.20770404758E11</v>
      </c>
      <c r="AI85" s="1">
        <v>-6.3753396084E10</v>
      </c>
      <c r="AJ85" s="1">
        <v>0.0</v>
      </c>
      <c r="AK85" s="1">
        <v>0.0</v>
      </c>
      <c r="AL85" s="1">
        <v>0.0</v>
      </c>
      <c r="AM85" s="1">
        <v>3.197904293E9</v>
      </c>
      <c r="AN85" s="1">
        <v>7.376063011E9</v>
      </c>
      <c r="AO85" s="1">
        <v>-4.178158718E9</v>
      </c>
      <c r="AP85" s="1">
        <v>0.0</v>
      </c>
      <c r="AQ85" s="1">
        <v>9.0333667176E10</v>
      </c>
      <c r="AR85" s="1">
        <v>9.0970255582E10</v>
      </c>
      <c r="AS85" s="1">
        <v>-6.36588406E8</v>
      </c>
      <c r="AT85" s="1">
        <v>5.16588413826E11</v>
      </c>
      <c r="AU85" s="1">
        <v>0.0</v>
      </c>
      <c r="AV85" s="1">
        <v>1.24501638493E11</v>
      </c>
      <c r="AW85" s="1">
        <v>1.74395785028E11</v>
      </c>
      <c r="AX85" s="1">
        <v>-4.2229009695E10</v>
      </c>
      <c r="AY85" s="1">
        <v>1.6897228255E10</v>
      </c>
      <c r="AZ85" s="1">
        <v>1.4226398286E10</v>
      </c>
      <c r="BA85" s="1">
        <v>4.2268586E7</v>
      </c>
      <c r="BB85" s="1">
        <v>0.0</v>
      </c>
      <c r="BC85" s="1">
        <v>0.0</v>
      </c>
      <c r="BD85" s="1">
        <v>4.287962692579E12</v>
      </c>
      <c r="BE85" s="1">
        <v>2.444581849388E12</v>
      </c>
      <c r="BF85" s="1">
        <v>2.441827672431E12</v>
      </c>
      <c r="BG85" s="1">
        <v>2.0298E9</v>
      </c>
      <c r="BH85" s="1">
        <v>1.57668805826E11</v>
      </c>
      <c r="BI85" s="1">
        <v>3.7374118199E10</v>
      </c>
      <c r="BJ85" s="1">
        <v>2.2490552994E10</v>
      </c>
      <c r="BK85" s="1">
        <v>5.6573774788E10</v>
      </c>
      <c r="BL85" s="1">
        <v>6.92255517E8</v>
      </c>
      <c r="BM85" s="1">
        <v>6.2900664294E10</v>
      </c>
      <c r="BN85" s="1">
        <v>2.4539637E7</v>
      </c>
      <c r="BO85" s="1">
        <v>0.0</v>
      </c>
      <c r="BP85" s="1">
        <v>0.0</v>
      </c>
      <c r="BQ85" s="1">
        <v>0.0</v>
      </c>
      <c r="BR85" s="1">
        <v>2.754176957E9</v>
      </c>
      <c r="BS85" s="1">
        <v>0.0</v>
      </c>
      <c r="BT85" s="1">
        <v>7.45253821E8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0.0</v>
      </c>
      <c r="CB85" s="1">
        <v>0.0</v>
      </c>
      <c r="CC85" s="1">
        <v>1.843380843191E12</v>
      </c>
      <c r="CD85" s="1">
        <v>1.843380843191E12</v>
      </c>
      <c r="CE85" s="1">
        <v>8.0395709E11</v>
      </c>
      <c r="CF85" s="1">
        <v>8.27943052804E11</v>
      </c>
      <c r="CG85" s="1">
        <v>0.0</v>
      </c>
      <c r="CH85" s="1">
        <v>0.0</v>
      </c>
      <c r="CI85" s="1">
        <v>0.0</v>
      </c>
      <c r="CJ85" s="1">
        <v>1.8168277954E10</v>
      </c>
      <c r="CK85" s="1">
        <v>0.0</v>
      </c>
      <c r="CL85" s="1">
        <v>3.6312733442E10</v>
      </c>
      <c r="CM85" s="1">
        <v>1.56055922056E11</v>
      </c>
      <c r="CN85" s="1">
        <v>0.0</v>
      </c>
      <c r="CO85" s="1">
        <v>0.0</v>
      </c>
      <c r="CP85" s="1">
        <v>0.0</v>
      </c>
      <c r="CQ85" s="1">
        <v>4.287962692579E12</v>
      </c>
      <c r="CR85" s="73">
        <v>42821.459027777775</v>
      </c>
      <c r="CS85" s="73">
        <v>42005.0</v>
      </c>
      <c r="CT85" s="73">
        <v>42369.0</v>
      </c>
      <c r="CU85" s="1">
        <v>12.0</v>
      </c>
      <c r="CV85" s="1" t="s">
        <v>592</v>
      </c>
      <c r="CX85" s="1">
        <v>0.0</v>
      </c>
      <c r="DA85" s="1" t="b">
        <v>0</v>
      </c>
      <c r="DB85" s="1" t="b">
        <v>1</v>
      </c>
    </row>
    <row r="86" ht="12.75" customHeight="1">
      <c r="A86" s="1" t="s">
        <v>50</v>
      </c>
      <c r="B86" s="1">
        <v>2014.0</v>
      </c>
      <c r="C86" s="1">
        <v>5.0</v>
      </c>
      <c r="D86" s="1">
        <v>1.63439130571E12</v>
      </c>
      <c r="E86" s="1">
        <v>4.2130918112E10</v>
      </c>
      <c r="F86" s="1">
        <v>4.2130918112E10</v>
      </c>
      <c r="G86" s="1">
        <v>0.0</v>
      </c>
      <c r="H86" s="1">
        <v>6.80651232938E11</v>
      </c>
      <c r="I86" s="1">
        <v>6.81370437856E11</v>
      </c>
      <c r="J86" s="1">
        <v>-7.19204918E8</v>
      </c>
      <c r="K86" s="1">
        <v>3.82076045131E11</v>
      </c>
      <c r="L86" s="1">
        <v>2.77260207452E11</v>
      </c>
      <c r="M86" s="1">
        <v>5.1186197278E10</v>
      </c>
      <c r="N86" s="1">
        <v>0.0</v>
      </c>
      <c r="O86" s="1">
        <v>0.0</v>
      </c>
      <c r="P86" s="1">
        <v>1.254970248E11</v>
      </c>
      <c r="Q86" s="1">
        <v>-7.1867384399E10</v>
      </c>
      <c r="R86" s="1">
        <v>8.049547373E9</v>
      </c>
      <c r="S86" s="1">
        <v>8.049547373E9</v>
      </c>
      <c r="T86" s="1">
        <v>0.0</v>
      </c>
      <c r="U86" s="1">
        <v>1.28567159055E11</v>
      </c>
      <c r="V86" s="1">
        <v>1.0933146734E11</v>
      </c>
      <c r="W86" s="1">
        <v>0.0</v>
      </c>
      <c r="X86" s="1">
        <v>6.64314689E8</v>
      </c>
      <c r="Y86" s="1">
        <v>6.0061314E8</v>
      </c>
      <c r="Z86" s="1">
        <v>0.0</v>
      </c>
      <c r="AA86" s="1">
        <v>1.7970763886E10</v>
      </c>
      <c r="AB86" s="1">
        <v>0.0</v>
      </c>
      <c r="AC86" s="1">
        <v>0.0</v>
      </c>
      <c r="AD86" s="1">
        <v>0.0</v>
      </c>
      <c r="AE86" s="1">
        <v>8.42017764213E11</v>
      </c>
      <c r="AF86" s="1">
        <v>2.1792660142E11</v>
      </c>
      <c r="AG86" s="1">
        <v>4.5634123234E10</v>
      </c>
      <c r="AH86" s="1">
        <v>9.9574881926E10</v>
      </c>
      <c r="AI86" s="1">
        <v>-5.3940758692E10</v>
      </c>
      <c r="AJ86" s="1">
        <v>0.0</v>
      </c>
      <c r="AK86" s="1">
        <v>0.0</v>
      </c>
      <c r="AL86" s="1">
        <v>0.0</v>
      </c>
      <c r="AM86" s="1">
        <v>4.6229303732E10</v>
      </c>
      <c r="AN86" s="1">
        <v>4.9523077011E10</v>
      </c>
      <c r="AO86" s="1">
        <v>-3.293773279E9</v>
      </c>
      <c r="AP86" s="1">
        <v>1.26063174454E11</v>
      </c>
      <c r="AQ86" s="1">
        <v>6.994763527E9</v>
      </c>
      <c r="AR86" s="1">
        <v>6.994763527E9</v>
      </c>
      <c r="AS86" s="1">
        <v>0.0</v>
      </c>
      <c r="AT86" s="1">
        <v>5.8688313376E11</v>
      </c>
      <c r="AU86" s="1">
        <v>0.0</v>
      </c>
      <c r="AV86" s="1">
        <v>1.13932253713E11</v>
      </c>
      <c r="AW86" s="1">
        <v>4.78439347222E11</v>
      </c>
      <c r="AX86" s="1">
        <v>-5.488467175E9</v>
      </c>
      <c r="AY86" s="1">
        <v>1.9433265506E10</v>
      </c>
      <c r="AZ86" s="1">
        <v>1.0471687209E10</v>
      </c>
      <c r="BA86" s="1">
        <v>0.0</v>
      </c>
      <c r="BB86" s="1">
        <v>0.0</v>
      </c>
      <c r="BC86" s="1">
        <v>5.985848983E9</v>
      </c>
      <c r="BD86" s="1">
        <v>2.476409069923E12</v>
      </c>
      <c r="BE86" s="1">
        <v>1.801490063534E12</v>
      </c>
      <c r="BF86" s="1">
        <v>1.751845734224E12</v>
      </c>
      <c r="BG86" s="1">
        <v>7.37734572E8</v>
      </c>
      <c r="BH86" s="1">
        <v>1.67471359841E11</v>
      </c>
      <c r="BI86" s="1">
        <v>7.984738038E9</v>
      </c>
      <c r="BJ86" s="1">
        <v>1.7018971968E10</v>
      </c>
      <c r="BK86" s="1">
        <v>5.0640495808E10</v>
      </c>
      <c r="BL86" s="1">
        <v>2.405397097E9</v>
      </c>
      <c r="BM86" s="1">
        <v>5.7067269186E10</v>
      </c>
      <c r="BN86" s="1">
        <v>4.18091519E8</v>
      </c>
      <c r="BO86" s="1">
        <v>0.0</v>
      </c>
      <c r="BP86" s="1">
        <v>0.0</v>
      </c>
      <c r="BQ86" s="1">
        <v>0.0</v>
      </c>
      <c r="BR86" s="1">
        <v>4.964432931E10</v>
      </c>
      <c r="BS86" s="1">
        <v>0.0</v>
      </c>
      <c r="BT86" s="1">
        <v>2.69875609E8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0.0</v>
      </c>
      <c r="CC86" s="1">
        <v>6.74024454021E11</v>
      </c>
      <c r="CD86" s="1">
        <v>6.74024454021E11</v>
      </c>
      <c r="CE86" s="1">
        <v>5.0395709E11</v>
      </c>
      <c r="CF86" s="1">
        <v>6.0296215488E10</v>
      </c>
      <c r="CG86" s="1">
        <v>0.0</v>
      </c>
      <c r="CH86" s="1">
        <v>0.0</v>
      </c>
      <c r="CI86" s="1">
        <v>0.0</v>
      </c>
      <c r="CJ86" s="1">
        <v>1.7511684675E10</v>
      </c>
      <c r="CK86" s="1">
        <v>0.0</v>
      </c>
      <c r="CL86" s="1">
        <v>2.8471899039E10</v>
      </c>
      <c r="CM86" s="1">
        <v>6.3787564819E10</v>
      </c>
      <c r="CN86" s="1">
        <v>0.0</v>
      </c>
      <c r="CO86" s="1">
        <v>0.0</v>
      </c>
      <c r="CP86" s="1">
        <v>8.94552368E8</v>
      </c>
      <c r="CQ86" s="1">
        <v>2.476409069923E12</v>
      </c>
      <c r="CR86" s="73">
        <v>42086.475694444445</v>
      </c>
      <c r="CS86" s="73">
        <v>41640.0</v>
      </c>
      <c r="CT86" s="73">
        <v>42004.0</v>
      </c>
      <c r="CU86" s="1">
        <v>12.0</v>
      </c>
      <c r="CV86" s="1" t="s">
        <v>593</v>
      </c>
      <c r="CX86" s="1">
        <v>0.0</v>
      </c>
      <c r="CY86" s="3" t="s">
        <v>594</v>
      </c>
      <c r="CZ86" s="1">
        <v>2.0</v>
      </c>
      <c r="DA86" s="1" t="b">
        <v>0</v>
      </c>
      <c r="DB86" s="1" t="b">
        <v>1</v>
      </c>
    </row>
    <row r="87" ht="12.75" customHeight="1">
      <c r="A87" s="1" t="s">
        <v>50</v>
      </c>
      <c r="B87" s="1">
        <v>2013.0</v>
      </c>
      <c r="C87" s="1">
        <v>5.0</v>
      </c>
      <c r="D87" s="1">
        <v>1.024438909153E12</v>
      </c>
      <c r="E87" s="1">
        <v>4.6283085159E10</v>
      </c>
      <c r="F87" s="1">
        <v>4.4083085159E10</v>
      </c>
      <c r="G87" s="1">
        <v>2.2E9</v>
      </c>
      <c r="H87" s="1">
        <v>6.27091744305E11</v>
      </c>
      <c r="I87" s="1">
        <v>6.27203364808E11</v>
      </c>
      <c r="J87" s="1">
        <v>-1.11620503E8</v>
      </c>
      <c r="K87" s="1">
        <v>3.19905275944E11</v>
      </c>
      <c r="L87" s="1">
        <v>1.95643607519E11</v>
      </c>
      <c r="M87" s="1">
        <v>5.6479039329E10</v>
      </c>
      <c r="N87" s="1">
        <v>0.0</v>
      </c>
      <c r="O87" s="1">
        <v>0.0</v>
      </c>
      <c r="P87" s="1">
        <v>1.17485569756E11</v>
      </c>
      <c r="Q87" s="1">
        <v>-4.970294066E10</v>
      </c>
      <c r="R87" s="1">
        <v>8.645993844E9</v>
      </c>
      <c r="S87" s="1">
        <v>8.645993844E9</v>
      </c>
      <c r="T87" s="1">
        <v>0.0</v>
      </c>
      <c r="U87" s="1">
        <v>2.2512809901E10</v>
      </c>
      <c r="V87" s="1">
        <v>1.031060826E9</v>
      </c>
      <c r="W87" s="1">
        <v>0.0</v>
      </c>
      <c r="X87" s="1">
        <v>0.0</v>
      </c>
      <c r="Y87" s="1">
        <v>6.69896921E8</v>
      </c>
      <c r="Z87" s="1">
        <v>3.197261263E9</v>
      </c>
      <c r="AA87" s="1">
        <v>1.7614590891E10</v>
      </c>
      <c r="AB87" s="1">
        <v>0.0</v>
      </c>
      <c r="AC87" s="1">
        <v>0.0</v>
      </c>
      <c r="AD87" s="1">
        <v>0.0</v>
      </c>
      <c r="AE87" s="1">
        <v>7.01900517781E11</v>
      </c>
      <c r="AF87" s="1">
        <v>8.1781062012E10</v>
      </c>
      <c r="AG87" s="1">
        <v>3.6047481458E10</v>
      </c>
      <c r="AH87" s="1">
        <v>8.2135211812E10</v>
      </c>
      <c r="AI87" s="1">
        <v>-4.6087730354E10</v>
      </c>
      <c r="AJ87" s="1">
        <v>0.0</v>
      </c>
      <c r="AK87" s="1">
        <v>0.0</v>
      </c>
      <c r="AL87" s="1">
        <v>0.0</v>
      </c>
      <c r="AM87" s="1">
        <v>4.5733580554E10</v>
      </c>
      <c r="AN87" s="1">
        <v>4.8244677011E10</v>
      </c>
      <c r="AO87" s="1">
        <v>-2.511096457E9</v>
      </c>
      <c r="AP87" s="1">
        <v>0.0</v>
      </c>
      <c r="AQ87" s="1">
        <v>6.994763527E9</v>
      </c>
      <c r="AR87" s="1">
        <v>6.994763527E9</v>
      </c>
      <c r="AS87" s="1">
        <v>0.0</v>
      </c>
      <c r="AT87" s="1">
        <v>4.63364809107E11</v>
      </c>
      <c r="AU87" s="1">
        <v>0.0</v>
      </c>
      <c r="AV87" s="1">
        <v>1.13046216392E11</v>
      </c>
      <c r="AW87" s="1">
        <v>3.56817037308E11</v>
      </c>
      <c r="AX87" s="1">
        <v>-6.498444593E9</v>
      </c>
      <c r="AY87" s="1">
        <v>2.5087498913E10</v>
      </c>
      <c r="AZ87" s="1">
        <v>9.407170673E9</v>
      </c>
      <c r="BA87" s="1">
        <v>0.0</v>
      </c>
      <c r="BB87" s="1">
        <v>1.568032824E10</v>
      </c>
      <c r="BC87" s="1">
        <v>0.0</v>
      </c>
      <c r="BD87" s="1">
        <v>1.726339426934E12</v>
      </c>
      <c r="BE87" s="1">
        <v>1.06660132146E12</v>
      </c>
      <c r="BF87" s="1">
        <v>2.03783360079E11</v>
      </c>
      <c r="BG87" s="1">
        <v>3.5E9</v>
      </c>
      <c r="BH87" s="1">
        <v>1.05857543552E11</v>
      </c>
      <c r="BI87" s="1">
        <v>4.344377211E9</v>
      </c>
      <c r="BJ87" s="1">
        <v>2.1348412599E10</v>
      </c>
      <c r="BK87" s="1">
        <v>3.0774926552E10</v>
      </c>
      <c r="BL87" s="1">
        <v>0.0</v>
      </c>
      <c r="BM87" s="1">
        <v>3.7958060528E10</v>
      </c>
      <c r="BN87" s="1">
        <v>39637.0</v>
      </c>
      <c r="BO87" s="1">
        <v>0.0</v>
      </c>
      <c r="BP87" s="1">
        <v>0.0</v>
      </c>
      <c r="BQ87" s="1">
        <v>0.0</v>
      </c>
      <c r="BR87" s="1">
        <v>3.7988677683E10</v>
      </c>
      <c r="BS87" s="1">
        <v>1.290163136E9</v>
      </c>
      <c r="BT87" s="1">
        <v>2.15900487E8</v>
      </c>
      <c r="BU87" s="1">
        <v>0.0</v>
      </c>
      <c r="BV87" s="1">
        <v>8.24829283698E11</v>
      </c>
      <c r="BW87" s="1">
        <v>6.34173247924E11</v>
      </c>
      <c r="BX87" s="1">
        <v>0.0</v>
      </c>
      <c r="BY87" s="1">
        <v>1.54148087038E11</v>
      </c>
      <c r="BZ87" s="1">
        <v>3.6507948736E10</v>
      </c>
      <c r="CA87" s="1">
        <v>0.0</v>
      </c>
      <c r="CB87" s="1">
        <v>0.0</v>
      </c>
      <c r="CC87" s="1">
        <v>6.58782932851E11</v>
      </c>
      <c r="CD87" s="1">
        <v>6.58782932851E11</v>
      </c>
      <c r="CE87" s="1">
        <v>5.0395709E11</v>
      </c>
      <c r="CF87" s="1">
        <v>6.0296215488E10</v>
      </c>
      <c r="CG87" s="1">
        <v>0.0</v>
      </c>
      <c r="CH87" s="1">
        <v>0.0</v>
      </c>
      <c r="CI87" s="1">
        <v>0.0</v>
      </c>
      <c r="CJ87" s="1">
        <v>1.7491684675E10</v>
      </c>
      <c r="CK87" s="1">
        <v>0.0</v>
      </c>
      <c r="CL87" s="1">
        <v>2.2476110676E10</v>
      </c>
      <c r="CM87" s="1">
        <v>5.4561832012E10</v>
      </c>
      <c r="CN87" s="1">
        <v>0.0</v>
      </c>
      <c r="CO87" s="1">
        <v>0.0</v>
      </c>
      <c r="CP87" s="1">
        <v>9.55172623E8</v>
      </c>
      <c r="CQ87" s="1">
        <v>1.726339426934E12</v>
      </c>
      <c r="CR87" s="73">
        <v>41730.67361111111</v>
      </c>
      <c r="CS87" s="73">
        <v>41275.0</v>
      </c>
      <c r="CT87" s="73">
        <v>41639.0</v>
      </c>
      <c r="CU87" s="1">
        <v>12.0</v>
      </c>
      <c r="CV87" s="1" t="s">
        <v>289</v>
      </c>
      <c r="CX87" s="1">
        <v>0.0</v>
      </c>
      <c r="CY87" s="1">
        <v>0.0</v>
      </c>
      <c r="CZ87" s="1">
        <v>3.0</v>
      </c>
      <c r="DA87" s="1" t="b">
        <v>0</v>
      </c>
      <c r="DB87" s="1" t="b">
        <v>1</v>
      </c>
    </row>
    <row r="88" ht="12.75" customHeight="1">
      <c r="A88" s="1" t="s">
        <v>50</v>
      </c>
      <c r="B88" s="1">
        <v>2012.0</v>
      </c>
      <c r="C88" s="1">
        <v>5.0</v>
      </c>
      <c r="D88" s="1">
        <v>1.090589267959E12</v>
      </c>
      <c r="E88" s="1">
        <v>7.2097225837E10</v>
      </c>
      <c r="F88" s="1">
        <v>5.4726741441E10</v>
      </c>
      <c r="G88" s="1">
        <v>1.7370484396E10</v>
      </c>
      <c r="H88" s="1">
        <v>6.56125301034E11</v>
      </c>
      <c r="I88" s="1">
        <v>6.56882129534E11</v>
      </c>
      <c r="J88" s="1">
        <v>-7.568285E8</v>
      </c>
      <c r="K88" s="1">
        <v>3.17455484654E11</v>
      </c>
      <c r="L88" s="1">
        <v>1.99080436331E11</v>
      </c>
      <c r="M88" s="1">
        <v>2.5229431736E10</v>
      </c>
      <c r="N88" s="1">
        <v>0.0</v>
      </c>
      <c r="O88" s="1">
        <v>1.1369563664E10</v>
      </c>
      <c r="P88" s="1">
        <v>1.10971130774E11</v>
      </c>
      <c r="Q88" s="1">
        <v>-2.9195077851E10</v>
      </c>
      <c r="R88" s="1">
        <v>2.482887336E10</v>
      </c>
      <c r="S88" s="1">
        <v>2.482887336E10</v>
      </c>
      <c r="T88" s="1">
        <v>0.0</v>
      </c>
      <c r="U88" s="1">
        <v>2.0082383074E10</v>
      </c>
      <c r="V88" s="1">
        <v>7.82976684E8</v>
      </c>
      <c r="W88" s="1">
        <v>0.0</v>
      </c>
      <c r="X88" s="1">
        <v>0.0</v>
      </c>
      <c r="Y88" s="1">
        <v>8.48947095E8</v>
      </c>
      <c r="Z88" s="1">
        <v>3.028775859E9</v>
      </c>
      <c r="AA88" s="1">
        <v>1.5421683436E10</v>
      </c>
      <c r="AB88" s="1">
        <v>0.0</v>
      </c>
      <c r="AC88" s="1">
        <v>0.0</v>
      </c>
      <c r="AD88" s="1">
        <v>0.0</v>
      </c>
      <c r="AE88" s="1">
        <v>5.68201562819E11</v>
      </c>
      <c r="AF88" s="1">
        <v>9.2371616021E10</v>
      </c>
      <c r="AG88" s="1">
        <v>4.605902676E10</v>
      </c>
      <c r="AH88" s="1">
        <v>9.1805958116E10</v>
      </c>
      <c r="AI88" s="1">
        <v>-4.5746931356E10</v>
      </c>
      <c r="AJ88" s="1">
        <v>0.0</v>
      </c>
      <c r="AK88" s="1">
        <v>0.0</v>
      </c>
      <c r="AL88" s="1">
        <v>0.0</v>
      </c>
      <c r="AM88" s="1">
        <v>4.6312589261E10</v>
      </c>
      <c r="AN88" s="1">
        <v>4.8137677011E10</v>
      </c>
      <c r="AO88" s="1">
        <v>-1.82508775E9</v>
      </c>
      <c r="AP88" s="1">
        <v>0.0</v>
      </c>
      <c r="AQ88" s="1">
        <v>6.994763527E9</v>
      </c>
      <c r="AR88" s="1">
        <v>6.994763527E9</v>
      </c>
      <c r="AS88" s="1">
        <v>0.0</v>
      </c>
      <c r="AT88" s="1">
        <v>3.32401846621E11</v>
      </c>
      <c r="AU88" s="1">
        <v>0.0</v>
      </c>
      <c r="AV88" s="1">
        <v>1.14581270187E11</v>
      </c>
      <c r="AW88" s="1">
        <v>2.22156058788E11</v>
      </c>
      <c r="AX88" s="1">
        <v>-4.335482354E9</v>
      </c>
      <c r="AY88" s="1">
        <v>2.6923970624E10</v>
      </c>
      <c r="AZ88" s="1">
        <v>1.1603302658E10</v>
      </c>
      <c r="BA88" s="1">
        <v>0.0</v>
      </c>
      <c r="BB88" s="1">
        <v>1.5320667966E10</v>
      </c>
      <c r="BC88" s="1">
        <v>0.0</v>
      </c>
      <c r="BD88" s="1">
        <v>1.658790830778E12</v>
      </c>
      <c r="BE88" s="1">
        <v>9.92700882163E11</v>
      </c>
      <c r="BF88" s="1">
        <v>1.85778090812E11</v>
      </c>
      <c r="BG88" s="1">
        <v>1.81E10</v>
      </c>
      <c r="BH88" s="1">
        <v>8.8518597724E10</v>
      </c>
      <c r="BI88" s="1">
        <v>6.466141274E9</v>
      </c>
      <c r="BJ88" s="1">
        <v>2.5393809814E10</v>
      </c>
      <c r="BK88" s="1">
        <v>2.7098706031E10</v>
      </c>
      <c r="BL88" s="1">
        <v>0.0</v>
      </c>
      <c r="BM88" s="1">
        <v>2.0196646332E10</v>
      </c>
      <c r="BN88" s="1">
        <v>4189637.0</v>
      </c>
      <c r="BO88" s="1">
        <v>0.0</v>
      </c>
      <c r="BP88" s="1">
        <v>0.0</v>
      </c>
      <c r="BQ88" s="1">
        <v>0.0</v>
      </c>
      <c r="BR88" s="1">
        <v>4.1820411077E10</v>
      </c>
      <c r="BS88" s="1">
        <v>4.41163136E8</v>
      </c>
      <c r="BT88" s="1">
        <v>0.0</v>
      </c>
      <c r="BU88" s="1">
        <v>0.0</v>
      </c>
      <c r="BV88" s="1">
        <v>7.65102380274E11</v>
      </c>
      <c r="BW88" s="1">
        <v>5.93979953708E11</v>
      </c>
      <c r="BX88" s="1">
        <v>0.0</v>
      </c>
      <c r="BY88" s="1">
        <v>1.47559532957E11</v>
      </c>
      <c r="BZ88" s="1">
        <v>2.3562893609E10</v>
      </c>
      <c r="CA88" s="1">
        <v>0.0</v>
      </c>
      <c r="CB88" s="1">
        <v>0.0</v>
      </c>
      <c r="CC88" s="1">
        <v>6.61779115796E11</v>
      </c>
      <c r="CD88" s="1">
        <v>6.61779115796E11</v>
      </c>
      <c r="CE88" s="1">
        <v>5.0395709E11</v>
      </c>
      <c r="CF88" s="1">
        <v>6.0296215488E10</v>
      </c>
      <c r="CG88" s="1">
        <v>0.0</v>
      </c>
      <c r="CH88" s="1">
        <v>0.0</v>
      </c>
      <c r="CI88" s="1">
        <v>0.0</v>
      </c>
      <c r="CJ88" s="1">
        <v>1.6833594811E10</v>
      </c>
      <c r="CK88" s="1">
        <v>0.0</v>
      </c>
      <c r="CL88" s="1">
        <v>2.2449937984E10</v>
      </c>
      <c r="CM88" s="1">
        <v>5.8242277513E10</v>
      </c>
      <c r="CN88" s="1">
        <v>0.0</v>
      </c>
      <c r="CO88" s="1">
        <v>0.0</v>
      </c>
      <c r="CP88" s="1">
        <v>4.310832819E9</v>
      </c>
      <c r="CQ88" s="1">
        <v>1.658790830778E12</v>
      </c>
      <c r="CR88" s="73">
        <v>41369.493055555555</v>
      </c>
      <c r="CS88" s="73">
        <v>40909.0</v>
      </c>
      <c r="CT88" s="73">
        <v>41274.0</v>
      </c>
      <c r="CU88" s="1">
        <v>12.0</v>
      </c>
      <c r="CV88" s="1" t="s">
        <v>342</v>
      </c>
      <c r="CX88" s="1">
        <v>0.0</v>
      </c>
      <c r="CY88" s="1">
        <v>0.0</v>
      </c>
      <c r="CZ88" s="1">
        <v>2.0</v>
      </c>
      <c r="DA88" s="1" t="b">
        <v>0</v>
      </c>
      <c r="DB88" s="1" t="b">
        <v>1</v>
      </c>
    </row>
    <row r="89" ht="12.75" customHeight="1">
      <c r="A89" s="1" t="s">
        <v>50</v>
      </c>
      <c r="B89" s="1">
        <v>2011.0</v>
      </c>
      <c r="C89" s="1">
        <v>5.0</v>
      </c>
      <c r="D89" s="1">
        <v>1.096982330931E12</v>
      </c>
      <c r="E89" s="1">
        <v>2.95255761644E11</v>
      </c>
      <c r="F89" s="1">
        <v>1.03985481174E11</v>
      </c>
      <c r="G89" s="1">
        <v>1.9127028047E11</v>
      </c>
      <c r="H89" s="1">
        <v>3.80667650912E11</v>
      </c>
      <c r="I89" s="1">
        <v>3.84788153994E11</v>
      </c>
      <c r="J89" s="1">
        <v>-4.120503082E9</v>
      </c>
      <c r="K89" s="1">
        <v>3.97750292516E11</v>
      </c>
      <c r="L89" s="1">
        <v>2.6036621684E11</v>
      </c>
      <c r="M89" s="1">
        <v>3.8059776652E10</v>
      </c>
      <c r="N89" s="1">
        <v>0.0</v>
      </c>
      <c r="O89" s="1">
        <v>0.0</v>
      </c>
      <c r="P89" s="1">
        <v>1.21447891994E11</v>
      </c>
      <c r="Q89" s="1">
        <v>-2.212359297E10</v>
      </c>
      <c r="R89" s="1">
        <v>7.273495875E9</v>
      </c>
      <c r="S89" s="1">
        <v>7.273495875E9</v>
      </c>
      <c r="T89" s="1">
        <v>0.0</v>
      </c>
      <c r="U89" s="1">
        <v>1.6035129984E10</v>
      </c>
      <c r="V89" s="1">
        <v>1.44828911E8</v>
      </c>
      <c r="W89" s="1">
        <v>0.0</v>
      </c>
      <c r="X89" s="1">
        <v>0.0</v>
      </c>
      <c r="Y89" s="1">
        <v>5.79894968E8</v>
      </c>
      <c r="Z89" s="1">
        <v>1.682870693E9</v>
      </c>
      <c r="AA89" s="1">
        <v>1.3627535412E10</v>
      </c>
      <c r="AB89" s="1">
        <v>0.0</v>
      </c>
      <c r="AC89" s="1">
        <v>0.0</v>
      </c>
      <c r="AD89" s="1">
        <v>0.0</v>
      </c>
      <c r="AE89" s="1">
        <v>5.16823463236E11</v>
      </c>
      <c r="AF89" s="1">
        <v>9.1927394782E10</v>
      </c>
      <c r="AG89" s="1">
        <v>4.6112444979E10</v>
      </c>
      <c r="AH89" s="1">
        <v>8.2402432349E10</v>
      </c>
      <c r="AI89" s="1">
        <v>-3.628998737E10</v>
      </c>
      <c r="AJ89" s="1">
        <v>0.0</v>
      </c>
      <c r="AK89" s="1">
        <v>0.0</v>
      </c>
      <c r="AL89" s="1">
        <v>0.0</v>
      </c>
      <c r="AM89" s="1">
        <v>4.5814949803E10</v>
      </c>
      <c r="AN89" s="1">
        <v>4.6844274011E10</v>
      </c>
      <c r="AO89" s="1">
        <v>-1.029324208E9</v>
      </c>
      <c r="AP89" s="1">
        <v>0.0</v>
      </c>
      <c r="AQ89" s="1">
        <v>6.994763527E9</v>
      </c>
      <c r="AR89" s="1">
        <v>6.994763527E9</v>
      </c>
      <c r="AS89" s="1">
        <v>0.0</v>
      </c>
      <c r="AT89" s="1">
        <v>3.28334166502E11</v>
      </c>
      <c r="AU89" s="1">
        <v>0.0</v>
      </c>
      <c r="AV89" s="1">
        <v>1.19287767563E11</v>
      </c>
      <c r="AW89" s="1">
        <v>2.11052427778E11</v>
      </c>
      <c r="AX89" s="1">
        <v>-2.006028839E9</v>
      </c>
      <c r="AY89" s="1">
        <v>2.6263689123E10</v>
      </c>
      <c r="AZ89" s="1">
        <v>1.031867344E10</v>
      </c>
      <c r="BA89" s="1">
        <v>0.0</v>
      </c>
      <c r="BB89" s="1">
        <v>5.945015683E9</v>
      </c>
      <c r="BC89" s="1">
        <v>1.0E10</v>
      </c>
      <c r="BD89" s="1">
        <v>1.613805794167E12</v>
      </c>
      <c r="BE89" s="1">
        <v>9.44190975857E11</v>
      </c>
      <c r="BF89" s="1">
        <v>2.15667195769E11</v>
      </c>
      <c r="BG89" s="1">
        <v>1.5979816516E10</v>
      </c>
      <c r="BH89" s="1">
        <v>1.19946567879E11</v>
      </c>
      <c r="BI89" s="1">
        <v>2.71089283E9</v>
      </c>
      <c r="BJ89" s="1">
        <v>2.359647572E10</v>
      </c>
      <c r="BK89" s="1">
        <v>3.2795251964E10</v>
      </c>
      <c r="BL89" s="1">
        <v>0.0</v>
      </c>
      <c r="BM89" s="1">
        <v>2.0249767362E10</v>
      </c>
      <c r="BN89" s="1">
        <v>3.88423498E8</v>
      </c>
      <c r="BO89" s="1">
        <v>0.0</v>
      </c>
      <c r="BP89" s="1">
        <v>0.0</v>
      </c>
      <c r="BQ89" s="1">
        <v>0.0</v>
      </c>
      <c r="BR89" s="1">
        <v>5.1713606943E10</v>
      </c>
      <c r="BS89" s="1">
        <v>2.7134321422E10</v>
      </c>
      <c r="BT89" s="1">
        <v>0.0</v>
      </c>
      <c r="BU89" s="1">
        <v>1.117789128E9</v>
      </c>
      <c r="BV89" s="1">
        <v>6.76810173145E11</v>
      </c>
      <c r="BW89" s="1">
        <v>4.4835432503E11</v>
      </c>
      <c r="BX89" s="1">
        <v>0.0</v>
      </c>
      <c r="BY89" s="1">
        <v>1.3706549731E11</v>
      </c>
      <c r="BZ89" s="1">
        <v>9.1390350805E10</v>
      </c>
      <c r="CA89" s="1">
        <v>0.0</v>
      </c>
      <c r="CB89" s="1">
        <v>0.0</v>
      </c>
      <c r="CC89" s="1">
        <v>6.63873741294E11</v>
      </c>
      <c r="CD89" s="1">
        <v>6.63873741294E11</v>
      </c>
      <c r="CE89" s="1">
        <v>4.5E11</v>
      </c>
      <c r="CF89" s="1">
        <v>1.14253305488E11</v>
      </c>
      <c r="CG89" s="1">
        <v>0.0</v>
      </c>
      <c r="CH89" s="1">
        <v>0.0</v>
      </c>
      <c r="CI89" s="1">
        <v>0.0</v>
      </c>
      <c r="CJ89" s="1">
        <v>1.6142724236E10</v>
      </c>
      <c r="CK89" s="1">
        <v>0.0</v>
      </c>
      <c r="CL89" s="1">
        <v>1.5814608483E10</v>
      </c>
      <c r="CM89" s="1">
        <v>6.7663103087E10</v>
      </c>
      <c r="CN89" s="1">
        <v>0.0</v>
      </c>
      <c r="CO89" s="1">
        <v>0.0</v>
      </c>
      <c r="CP89" s="1">
        <v>5.741077016E9</v>
      </c>
      <c r="CQ89" s="1">
        <v>1.613805794167E12</v>
      </c>
      <c r="CR89" s="73">
        <v>41011.45694444444</v>
      </c>
      <c r="CS89" s="73">
        <v>40544.0</v>
      </c>
      <c r="CT89" s="73">
        <v>40908.0</v>
      </c>
      <c r="CU89" s="1">
        <v>12.0</v>
      </c>
      <c r="CV89" s="1" t="s">
        <v>343</v>
      </c>
      <c r="CX89" s="1">
        <v>0.0</v>
      </c>
      <c r="CY89" s="1">
        <v>0.0</v>
      </c>
      <c r="CZ89" s="1">
        <v>2.0</v>
      </c>
      <c r="DA89" s="1" t="b">
        <v>0</v>
      </c>
      <c r="DB89" s="1" t="b">
        <v>1</v>
      </c>
    </row>
    <row r="90" ht="12.75" customHeight="1">
      <c r="A90" s="1" t="s">
        <v>50</v>
      </c>
      <c r="B90" s="1">
        <v>2010.0</v>
      </c>
      <c r="C90" s="1">
        <v>5.0</v>
      </c>
      <c r="D90" s="1">
        <v>9.85183082558E11</v>
      </c>
      <c r="E90" s="1">
        <v>1.97304823335E11</v>
      </c>
      <c r="F90" s="1">
        <v>4.2274823335E10</v>
      </c>
      <c r="G90" s="1">
        <v>1.5503E11</v>
      </c>
      <c r="H90" s="1">
        <v>5.00909260377E11</v>
      </c>
      <c r="I90" s="1">
        <v>5.02149947769E11</v>
      </c>
      <c r="J90" s="1">
        <v>-1.240687392E9</v>
      </c>
      <c r="K90" s="1">
        <v>2.77706001912E11</v>
      </c>
      <c r="L90" s="1">
        <v>1.63630850721E11</v>
      </c>
      <c r="M90" s="1">
        <v>2.3719055316E10</v>
      </c>
      <c r="N90" s="1">
        <v>0.0</v>
      </c>
      <c r="O90" s="1">
        <v>0.0</v>
      </c>
      <c r="P90" s="1">
        <v>1.0371632699E11</v>
      </c>
      <c r="Q90" s="1">
        <v>-1.3360231115E10</v>
      </c>
      <c r="R90" s="1">
        <v>2.366317754E9</v>
      </c>
      <c r="S90" s="1">
        <v>2.366317754E9</v>
      </c>
      <c r="T90" s="1">
        <v>0.0</v>
      </c>
      <c r="U90" s="1">
        <v>6.89667918E9</v>
      </c>
      <c r="V90" s="1">
        <v>1.3549409E8</v>
      </c>
      <c r="W90" s="1">
        <v>0.0</v>
      </c>
      <c r="X90" s="1">
        <v>1.082735331E9</v>
      </c>
      <c r="Y90" s="1">
        <v>1.16492985E9</v>
      </c>
      <c r="Z90" s="1">
        <v>0.0</v>
      </c>
      <c r="AA90" s="1">
        <v>4.513519909E9</v>
      </c>
      <c r="AB90" s="1">
        <v>0.0</v>
      </c>
      <c r="AC90" s="1">
        <v>0.0</v>
      </c>
      <c r="AD90" s="1">
        <v>0.0</v>
      </c>
      <c r="AE90" s="1">
        <v>4.86570638579E11</v>
      </c>
      <c r="AF90" s="1">
        <v>7.5548850321E10</v>
      </c>
      <c r="AG90" s="1">
        <v>2.9903944976E10</v>
      </c>
      <c r="AH90" s="1">
        <v>5.9427483126E10</v>
      </c>
      <c r="AI90" s="1">
        <v>-2.952353815E10</v>
      </c>
      <c r="AJ90" s="1">
        <v>0.0</v>
      </c>
      <c r="AK90" s="1">
        <v>0.0</v>
      </c>
      <c r="AL90" s="1">
        <v>0.0</v>
      </c>
      <c r="AM90" s="1">
        <v>4.5574633861E10</v>
      </c>
      <c r="AN90" s="1">
        <v>4.6147404E10</v>
      </c>
      <c r="AO90" s="1">
        <v>-5.72770139E8</v>
      </c>
      <c r="AP90" s="1">
        <v>7.0271484E7</v>
      </c>
      <c r="AQ90" s="1">
        <v>6.994763526E9</v>
      </c>
      <c r="AR90" s="1">
        <v>6.994763526E9</v>
      </c>
      <c r="AS90" s="1">
        <v>0.0</v>
      </c>
      <c r="AT90" s="1">
        <v>3.83795528808E11</v>
      </c>
      <c r="AU90" s="1">
        <v>0.0</v>
      </c>
      <c r="AV90" s="1">
        <v>1.17178199723E11</v>
      </c>
      <c r="AW90" s="1">
        <v>2.67396651111E11</v>
      </c>
      <c r="AX90" s="1">
        <v>-7.79322026E8</v>
      </c>
      <c r="AY90" s="1">
        <v>2.0231495924E10</v>
      </c>
      <c r="AZ90" s="1">
        <v>8.623453794E9</v>
      </c>
      <c r="BA90" s="1">
        <v>0.0</v>
      </c>
      <c r="BB90" s="1">
        <v>0.0</v>
      </c>
      <c r="BC90" s="1">
        <v>1.160804213E10</v>
      </c>
      <c r="BD90" s="1">
        <v>1.471753721137E12</v>
      </c>
      <c r="BE90" s="1">
        <v>8.01727867639E11</v>
      </c>
      <c r="BF90" s="1">
        <v>2.47191213008E11</v>
      </c>
      <c r="BG90" s="1">
        <v>1.00405824E11</v>
      </c>
      <c r="BH90" s="1">
        <v>6.6045343542E10</v>
      </c>
      <c r="BI90" s="1">
        <v>1.745550263E9</v>
      </c>
      <c r="BJ90" s="1">
        <v>2.4801192394E10</v>
      </c>
      <c r="BK90" s="1">
        <v>2.5314422649E10</v>
      </c>
      <c r="BL90" s="1">
        <v>1.919081914E9</v>
      </c>
      <c r="BM90" s="1">
        <v>2.5541850208E10</v>
      </c>
      <c r="BN90" s="1">
        <v>1.417948038E9</v>
      </c>
      <c r="BO90" s="1">
        <v>0.0</v>
      </c>
      <c r="BP90" s="1">
        <v>0.0</v>
      </c>
      <c r="BQ90" s="1">
        <v>0.0</v>
      </c>
      <c r="BR90" s="1">
        <v>1.0018857729E10</v>
      </c>
      <c r="BS90" s="1">
        <v>0.0</v>
      </c>
      <c r="BT90" s="1">
        <v>0.0</v>
      </c>
      <c r="BU90" s="1">
        <v>7.31333965E8</v>
      </c>
      <c r="BV90" s="1">
        <v>5.44517796902E11</v>
      </c>
      <c r="BW90" s="1">
        <v>2.78318419396E11</v>
      </c>
      <c r="BX90" s="1">
        <v>0.0</v>
      </c>
      <c r="BY90" s="1">
        <v>1.22705081721E11</v>
      </c>
      <c r="BZ90" s="1">
        <v>1.43494295785E11</v>
      </c>
      <c r="CA90" s="1">
        <v>0.0</v>
      </c>
      <c r="CB90" s="1">
        <v>0.0</v>
      </c>
      <c r="CC90" s="1">
        <v>6.66737523517E11</v>
      </c>
      <c r="CD90" s="1">
        <v>6.66737523517E11</v>
      </c>
      <c r="CE90" s="1">
        <v>4.5E11</v>
      </c>
      <c r="CF90" s="1">
        <v>1.14375E11</v>
      </c>
      <c r="CG90" s="1">
        <v>-2.01068212E8</v>
      </c>
      <c r="CH90" s="1">
        <v>0.0</v>
      </c>
      <c r="CI90" s="1">
        <v>-5.7044594E7</v>
      </c>
      <c r="CJ90" s="1">
        <v>1.5377483028E10</v>
      </c>
      <c r="CK90" s="1">
        <v>1.5814608483E10</v>
      </c>
      <c r="CL90" s="1">
        <v>0.0</v>
      </c>
      <c r="CM90" s="1">
        <v>7.1428544812E10</v>
      </c>
      <c r="CN90" s="1">
        <v>0.0</v>
      </c>
      <c r="CO90" s="1">
        <v>0.0</v>
      </c>
      <c r="CP90" s="1">
        <v>3.288329981E9</v>
      </c>
      <c r="CQ90" s="1">
        <v>1.471753721137E12</v>
      </c>
      <c r="CR90" s="73">
        <v>40652.782638888886</v>
      </c>
      <c r="CS90" s="73">
        <v>40179.0</v>
      </c>
      <c r="CT90" s="73">
        <v>40543.0</v>
      </c>
      <c r="CU90" s="1">
        <v>12.0</v>
      </c>
      <c r="CV90" s="1" t="s">
        <v>595</v>
      </c>
      <c r="CX90" s="1">
        <v>0.0</v>
      </c>
      <c r="CY90" s="1">
        <v>0.0</v>
      </c>
      <c r="CZ90" s="1">
        <v>2.0</v>
      </c>
      <c r="DA90" s="1" t="b">
        <v>0</v>
      </c>
      <c r="DB90" s="1" t="b">
        <v>1</v>
      </c>
    </row>
    <row r="91" ht="12.75" customHeight="1">
      <c r="A91" s="1" t="s">
        <v>50</v>
      </c>
      <c r="B91" s="1">
        <v>2009.0</v>
      </c>
      <c r="C91" s="1">
        <v>5.0</v>
      </c>
      <c r="D91" s="1">
        <v>6.65504949494E11</v>
      </c>
      <c r="E91" s="1">
        <v>9.9497839316E10</v>
      </c>
      <c r="F91" s="1">
        <v>3.9397839316E10</v>
      </c>
      <c r="G91" s="1">
        <v>6.01E10</v>
      </c>
      <c r="H91" s="1">
        <v>3.86663251932E11</v>
      </c>
      <c r="I91" s="1">
        <v>3.87401286119E11</v>
      </c>
      <c r="J91" s="1">
        <v>-7.38034187E8</v>
      </c>
      <c r="K91" s="1">
        <v>1.64246934676E11</v>
      </c>
      <c r="L91" s="1">
        <v>1.12504504538E11</v>
      </c>
      <c r="M91" s="1">
        <v>2.9661397268E10</v>
      </c>
      <c r="N91" s="1">
        <v>0.0</v>
      </c>
      <c r="O91" s="1">
        <v>0.0</v>
      </c>
      <c r="P91" s="1">
        <v>3.6141969214E10</v>
      </c>
      <c r="Q91" s="1">
        <v>-1.4060936344E10</v>
      </c>
      <c r="R91" s="1">
        <v>8.584068115E9</v>
      </c>
      <c r="S91" s="1">
        <v>8.584068115E9</v>
      </c>
      <c r="T91" s="1">
        <v>0.0</v>
      </c>
      <c r="U91" s="1">
        <v>6.512855455E9</v>
      </c>
      <c r="V91" s="1">
        <v>4.05912343E8</v>
      </c>
      <c r="W91" s="1">
        <v>0.0</v>
      </c>
      <c r="X91" s="1">
        <v>1.056738481E9</v>
      </c>
      <c r="Y91" s="1">
        <v>2.16546915E8</v>
      </c>
      <c r="Z91" s="1">
        <v>0.0</v>
      </c>
      <c r="AA91" s="1">
        <v>4.833657716E9</v>
      </c>
      <c r="AB91" s="1">
        <v>0.0</v>
      </c>
      <c r="AC91" s="1">
        <v>0.0</v>
      </c>
      <c r="AD91" s="1">
        <v>0.0</v>
      </c>
      <c r="AE91" s="1">
        <v>3.48343347878E11</v>
      </c>
      <c r="AF91" s="1">
        <v>8.1189533887E10</v>
      </c>
      <c r="AG91" s="1">
        <v>2.4287216353E10</v>
      </c>
      <c r="AH91" s="1">
        <v>4.8309375582E10</v>
      </c>
      <c r="AI91" s="1">
        <v>-2.4022159229E10</v>
      </c>
      <c r="AJ91" s="1">
        <v>0.0</v>
      </c>
      <c r="AK91" s="1">
        <v>0.0</v>
      </c>
      <c r="AL91" s="1">
        <v>0.0</v>
      </c>
      <c r="AM91" s="1">
        <v>5.3695567799E10</v>
      </c>
      <c r="AN91" s="1">
        <v>5.3962204E10</v>
      </c>
      <c r="AO91" s="1">
        <v>-2.66636201E8</v>
      </c>
      <c r="AP91" s="1">
        <v>3.206749735E9</v>
      </c>
      <c r="AQ91" s="1">
        <v>0.0</v>
      </c>
      <c r="AR91" s="1">
        <v>0.0</v>
      </c>
      <c r="AS91" s="1">
        <v>0.0</v>
      </c>
      <c r="AT91" s="1">
        <v>2.49815794449E11</v>
      </c>
      <c r="AU91" s="1">
        <v>0.0</v>
      </c>
      <c r="AV91" s="1">
        <v>6.726459458E10</v>
      </c>
      <c r="AW91" s="1">
        <v>1.82923311402E11</v>
      </c>
      <c r="AX91" s="1">
        <v>-3.72111533E8</v>
      </c>
      <c r="AY91" s="1">
        <v>1.7338019542E10</v>
      </c>
      <c r="AZ91" s="1">
        <v>5.97450096E9</v>
      </c>
      <c r="BA91" s="1">
        <v>0.0</v>
      </c>
      <c r="BB91" s="1">
        <v>0.0</v>
      </c>
      <c r="BC91" s="1">
        <v>1.1363518582E10</v>
      </c>
      <c r="BD91" s="1">
        <v>1.013848297372E12</v>
      </c>
      <c r="BE91" s="1">
        <v>5.2459664043E11</v>
      </c>
      <c r="BF91" s="1">
        <v>1.06867359334E11</v>
      </c>
      <c r="BG91" s="1">
        <v>5.117333332E9</v>
      </c>
      <c r="BH91" s="1">
        <v>5.735243755E10</v>
      </c>
      <c r="BI91" s="1">
        <v>3.521805405E9</v>
      </c>
      <c r="BJ91" s="1">
        <v>1.507399425E10</v>
      </c>
      <c r="BK91" s="1">
        <v>1.6309151259E10</v>
      </c>
      <c r="BL91" s="1">
        <v>1.11149618E9</v>
      </c>
      <c r="BM91" s="1">
        <v>8.381141358E9</v>
      </c>
      <c r="BN91" s="1">
        <v>0.0</v>
      </c>
      <c r="BO91" s="1">
        <v>0.0</v>
      </c>
      <c r="BP91" s="1">
        <v>0.0</v>
      </c>
      <c r="BQ91" s="1">
        <v>0.0</v>
      </c>
      <c r="BR91" s="1">
        <v>1.607716893E9</v>
      </c>
      <c r="BS91" s="1">
        <v>0.0</v>
      </c>
      <c r="BT91" s="1">
        <v>0.0</v>
      </c>
      <c r="BU91" s="1">
        <v>5.47474422E8</v>
      </c>
      <c r="BV91" s="1">
        <v>4.16121564203E11</v>
      </c>
      <c r="BW91" s="1">
        <v>1.82270341549E11</v>
      </c>
      <c r="BX91" s="1">
        <v>0.0</v>
      </c>
      <c r="BY91" s="1">
        <v>1.07685527549E11</v>
      </c>
      <c r="BZ91" s="1">
        <v>1.26165695105E11</v>
      </c>
      <c r="CA91" s="1">
        <v>0.0</v>
      </c>
      <c r="CB91" s="1">
        <v>0.0</v>
      </c>
      <c r="CC91" s="1">
        <v>4.8389073425E11</v>
      </c>
      <c r="CD91" s="1">
        <v>4.83538416347E11</v>
      </c>
      <c r="CE91" s="1">
        <v>3.0E11</v>
      </c>
      <c r="CF91" s="1">
        <v>1.14375E11</v>
      </c>
      <c r="CG91" s="1">
        <v>-2.01068212E8</v>
      </c>
      <c r="CH91" s="1">
        <v>0.0</v>
      </c>
      <c r="CI91" s="1">
        <v>-1.90538338E8</v>
      </c>
      <c r="CJ91" s="1">
        <v>1.4937483028E10</v>
      </c>
      <c r="CK91" s="1">
        <v>0.0</v>
      </c>
      <c r="CL91" s="1">
        <v>1.2044101089E10</v>
      </c>
      <c r="CM91" s="1">
        <v>4.257343878E10</v>
      </c>
      <c r="CN91" s="1">
        <v>3.52317903E8</v>
      </c>
      <c r="CO91" s="1">
        <v>3.52317903E8</v>
      </c>
      <c r="CP91" s="1">
        <v>5.360922692E9</v>
      </c>
      <c r="CQ91" s="1">
        <v>1.013848297372E12</v>
      </c>
      <c r="CR91" s="73">
        <v>40667.83819444444</v>
      </c>
      <c r="CS91" s="73">
        <v>39814.0</v>
      </c>
      <c r="CT91" s="73">
        <v>40178.0</v>
      </c>
      <c r="CU91" s="1">
        <v>12.0</v>
      </c>
      <c r="CV91" s="1" t="s">
        <v>282</v>
      </c>
      <c r="CW91" s="1" t="s">
        <v>596</v>
      </c>
      <c r="CX91" s="1">
        <v>0.0</v>
      </c>
      <c r="CY91" s="1">
        <v>0.0</v>
      </c>
      <c r="CZ91" s="1">
        <v>2.0</v>
      </c>
      <c r="DA91" s="1" t="b">
        <v>0</v>
      </c>
      <c r="DB91" s="1" t="b">
        <v>1</v>
      </c>
    </row>
    <row r="92" ht="12.75" customHeight="1">
      <c r="A92" s="1" t="s">
        <v>50</v>
      </c>
      <c r="B92" s="1">
        <v>2008.0</v>
      </c>
      <c r="C92" s="1">
        <v>5.0</v>
      </c>
      <c r="D92" s="1">
        <v>6.10903772222E11</v>
      </c>
      <c r="E92" s="1">
        <v>4.5807848045E10</v>
      </c>
      <c r="F92" s="1">
        <v>4.5807848045E10</v>
      </c>
      <c r="G92" s="1">
        <v>0.0</v>
      </c>
      <c r="H92" s="1">
        <v>4.26496989048E11</v>
      </c>
      <c r="I92" s="1">
        <v>4.28811709422E11</v>
      </c>
      <c r="J92" s="1">
        <v>-2.314720374E9</v>
      </c>
      <c r="K92" s="1">
        <v>1.32015517909E11</v>
      </c>
      <c r="L92" s="1">
        <v>8.2477287468E10</v>
      </c>
      <c r="M92" s="1">
        <v>1.3852228769E10</v>
      </c>
      <c r="N92" s="1">
        <v>0.0</v>
      </c>
      <c r="O92" s="1">
        <v>0.0</v>
      </c>
      <c r="P92" s="1">
        <v>4.8209911942E10</v>
      </c>
      <c r="Q92" s="1">
        <v>-1.252391027E10</v>
      </c>
      <c r="R92" s="1">
        <v>8.18463395E8</v>
      </c>
      <c r="S92" s="1">
        <v>8.18463395E8</v>
      </c>
      <c r="T92" s="1">
        <v>0.0</v>
      </c>
      <c r="U92" s="1">
        <v>5.764953825E9</v>
      </c>
      <c r="V92" s="1">
        <v>5.08003549E8</v>
      </c>
      <c r="W92" s="1">
        <v>0.0</v>
      </c>
      <c r="X92" s="1">
        <v>1.066397974E9</v>
      </c>
      <c r="Y92" s="1">
        <v>2.80621254E8</v>
      </c>
      <c r="Z92" s="1">
        <v>0.0</v>
      </c>
      <c r="AA92" s="1">
        <v>3.909931048E9</v>
      </c>
      <c r="AB92" s="1">
        <v>0.0</v>
      </c>
      <c r="AC92" s="1">
        <v>0.0</v>
      </c>
      <c r="AD92" s="1">
        <v>0.0</v>
      </c>
      <c r="AE92" s="1">
        <v>2.68922835397E11</v>
      </c>
      <c r="AF92" s="1">
        <v>6.6261253086E10</v>
      </c>
      <c r="AG92" s="1">
        <v>1.0160310542E10</v>
      </c>
      <c r="AH92" s="1">
        <v>3.189258581E10</v>
      </c>
      <c r="AI92" s="1">
        <v>-2.1732275268E10</v>
      </c>
      <c r="AJ92" s="1">
        <v>0.0</v>
      </c>
      <c r="AK92" s="1">
        <v>0.0</v>
      </c>
      <c r="AL92" s="1">
        <v>0.0</v>
      </c>
      <c r="AM92" s="1">
        <v>5.2986204E10</v>
      </c>
      <c r="AN92" s="1">
        <v>5.3252204E10</v>
      </c>
      <c r="AO92" s="1">
        <v>-2.66E8</v>
      </c>
      <c r="AP92" s="1">
        <v>3.114738544E9</v>
      </c>
      <c r="AQ92" s="1">
        <v>0.0</v>
      </c>
      <c r="AR92" s="1">
        <v>0.0</v>
      </c>
      <c r="AS92" s="1">
        <v>0.0</v>
      </c>
      <c r="AT92" s="1">
        <v>1.86241148337E11</v>
      </c>
      <c r="AU92" s="1">
        <v>0.0</v>
      </c>
      <c r="AV92" s="1">
        <v>3.2068181397E10</v>
      </c>
      <c r="AW92" s="1">
        <v>1.5417296694E11</v>
      </c>
      <c r="AX92" s="1">
        <v>0.0</v>
      </c>
      <c r="AY92" s="1">
        <v>1.6420433974E10</v>
      </c>
      <c r="AZ92" s="1">
        <v>5.865104595E9</v>
      </c>
      <c r="BA92" s="1">
        <v>0.0</v>
      </c>
      <c r="BB92" s="1">
        <v>0.0</v>
      </c>
      <c r="BC92" s="1">
        <v>1.0555329379E10</v>
      </c>
      <c r="BD92" s="1">
        <v>8.79826607619E11</v>
      </c>
      <c r="BE92" s="1">
        <v>4.00101213996E11</v>
      </c>
      <c r="BF92" s="1">
        <v>7.8689968331E10</v>
      </c>
      <c r="BG92" s="1">
        <v>0.0</v>
      </c>
      <c r="BH92" s="1">
        <v>3.6119563476E10</v>
      </c>
      <c r="BI92" s="1">
        <v>1.542604386E9</v>
      </c>
      <c r="BJ92" s="1">
        <v>1.9209550537E10</v>
      </c>
      <c r="BK92" s="1">
        <v>1.4249755349E10</v>
      </c>
      <c r="BL92" s="1">
        <v>3.3843785E7</v>
      </c>
      <c r="BM92" s="1">
        <v>7.534650798E9</v>
      </c>
      <c r="BN92" s="1">
        <v>0.0</v>
      </c>
      <c r="BO92" s="1">
        <v>0.0</v>
      </c>
      <c r="BP92" s="1">
        <v>0.0</v>
      </c>
      <c r="BQ92" s="1">
        <v>0.0</v>
      </c>
      <c r="BR92" s="1">
        <v>7.92630187E8</v>
      </c>
      <c r="BS92" s="1">
        <v>0.0</v>
      </c>
      <c r="BT92" s="1">
        <v>0.0</v>
      </c>
      <c r="BU92" s="1">
        <v>3.97321051E8</v>
      </c>
      <c r="BV92" s="1">
        <v>3.20618615478E11</v>
      </c>
      <c r="BW92" s="1">
        <v>1.31167920161E11</v>
      </c>
      <c r="BX92" s="1">
        <v>0.0</v>
      </c>
      <c r="BY92" s="1">
        <v>7.4513005145E10</v>
      </c>
      <c r="BZ92" s="1">
        <v>1.14937690172E11</v>
      </c>
      <c r="CA92" s="1">
        <v>0.0</v>
      </c>
      <c r="CB92" s="1">
        <v>0.0</v>
      </c>
      <c r="CC92" s="1">
        <v>4.77666698596E11</v>
      </c>
      <c r="CD92" s="1">
        <v>4.7479119431E11</v>
      </c>
      <c r="CE92" s="1">
        <v>3.0E11</v>
      </c>
      <c r="CF92" s="1">
        <v>1.14375E11</v>
      </c>
      <c r="CG92" s="1">
        <v>0.0</v>
      </c>
      <c r="CH92" s="1">
        <v>0.0</v>
      </c>
      <c r="CI92" s="1">
        <v>0.0</v>
      </c>
      <c r="CJ92" s="1">
        <v>1.4517639731E10</v>
      </c>
      <c r="CK92" s="1">
        <v>0.0</v>
      </c>
      <c r="CL92" s="1">
        <v>9.808402445E9</v>
      </c>
      <c r="CM92" s="1">
        <v>3.6090152134E10</v>
      </c>
      <c r="CN92" s="1">
        <v>2.875504286E9</v>
      </c>
      <c r="CO92" s="1">
        <v>2.875504286E9</v>
      </c>
      <c r="CP92" s="1">
        <v>2.058695027E9</v>
      </c>
      <c r="CQ92" s="1">
        <v>8.79826607619E11</v>
      </c>
      <c r="CR92" s="73">
        <v>40591.61875</v>
      </c>
      <c r="CS92" s="73">
        <v>39448.0</v>
      </c>
      <c r="CT92" s="73">
        <v>39813.0</v>
      </c>
      <c r="CU92" s="1">
        <v>12.0</v>
      </c>
      <c r="CV92" s="1" t="s">
        <v>282</v>
      </c>
      <c r="CX92" s="1">
        <v>0.0</v>
      </c>
      <c r="CZ92" s="1">
        <v>1.0</v>
      </c>
      <c r="DA92" s="1" t="b">
        <v>0</v>
      </c>
      <c r="DB92" s="1" t="b">
        <v>1</v>
      </c>
    </row>
    <row r="93" ht="12.75" customHeight="1">
      <c r="A93" s="1" t="s">
        <v>50</v>
      </c>
      <c r="B93" s="1">
        <v>2007.0</v>
      </c>
      <c r="C93" s="1">
        <v>5.0</v>
      </c>
      <c r="D93" s="1">
        <v>4.07447740664E11</v>
      </c>
      <c r="E93" s="1">
        <v>1.33944827776E11</v>
      </c>
      <c r="F93" s="1">
        <v>0.0</v>
      </c>
      <c r="G93" s="1">
        <v>0.0</v>
      </c>
      <c r="H93" s="1">
        <v>1.92371E11</v>
      </c>
      <c r="I93" s="1">
        <v>0.0</v>
      </c>
      <c r="J93" s="1">
        <v>0.0</v>
      </c>
      <c r="K93" s="1">
        <v>7.7248409368E10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9.32189798E8</v>
      </c>
      <c r="S93" s="1">
        <v>9.32189798E8</v>
      </c>
      <c r="T93" s="1">
        <v>0.0</v>
      </c>
      <c r="U93" s="1">
        <v>2.951313722E9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9.738581279E10</v>
      </c>
      <c r="AF93" s="1">
        <v>5.9709487049E10</v>
      </c>
      <c r="AG93" s="1">
        <v>9.270383049E9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4.9222064E10</v>
      </c>
      <c r="AN93" s="1">
        <v>0.0</v>
      </c>
      <c r="AO93" s="1">
        <v>0.0</v>
      </c>
      <c r="AP93" s="1">
        <v>1.21704E9</v>
      </c>
      <c r="AQ93" s="1">
        <v>0.0</v>
      </c>
      <c r="AR93" s="1">
        <v>0.0</v>
      </c>
      <c r="AS93" s="1">
        <v>0.0</v>
      </c>
      <c r="AT93" s="1">
        <v>2.442E10</v>
      </c>
      <c r="AU93" s="1">
        <v>0.0</v>
      </c>
      <c r="AV93" s="1">
        <v>0.0</v>
      </c>
      <c r="AW93" s="1">
        <v>0.0</v>
      </c>
      <c r="AX93" s="1">
        <v>0.0</v>
      </c>
      <c r="AY93" s="1">
        <v>1.3256325741E10</v>
      </c>
      <c r="AZ93" s="1">
        <v>0.0</v>
      </c>
      <c r="BA93" s="1">
        <v>0.0</v>
      </c>
      <c r="BB93" s="1">
        <v>0.0</v>
      </c>
      <c r="BC93" s="1">
        <v>0.0</v>
      </c>
      <c r="BD93" s="1">
        <v>5.04833553454E11</v>
      </c>
      <c r="BE93" s="1">
        <v>3.53617460303E11</v>
      </c>
      <c r="BF93" s="1">
        <v>4.6842213147E10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3.06775247156E11</v>
      </c>
      <c r="BW93" s="1">
        <v>0.0</v>
      </c>
      <c r="BX93" s="1">
        <v>0.0</v>
      </c>
      <c r="BY93" s="1">
        <v>0.0</v>
      </c>
      <c r="BZ93" s="1">
        <v>0.0</v>
      </c>
      <c r="CA93" s="1">
        <v>0.0</v>
      </c>
      <c r="CB93" s="1">
        <v>0.0</v>
      </c>
      <c r="CC93" s="1">
        <v>1.51216093151E11</v>
      </c>
      <c r="CD93" s="1">
        <v>1.46218815916E11</v>
      </c>
      <c r="CE93" s="1">
        <v>1.05E11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2.222682569E10</v>
      </c>
      <c r="CL93" s="1">
        <v>0.0</v>
      </c>
      <c r="CM93" s="1">
        <v>1.8991990226E10</v>
      </c>
      <c r="CN93" s="1">
        <v>4.997277235E9</v>
      </c>
      <c r="CO93" s="1">
        <v>4.997277235E9</v>
      </c>
      <c r="CP93" s="1">
        <v>0.0</v>
      </c>
      <c r="CQ93" s="1">
        <v>5.04833553454E11</v>
      </c>
      <c r="CR93" s="73">
        <v>42940.60972222222</v>
      </c>
      <c r="CS93" s="73">
        <v>39083.0</v>
      </c>
      <c r="CT93" s="73">
        <v>39447.0</v>
      </c>
      <c r="CU93" s="1">
        <v>12.0</v>
      </c>
      <c r="CV93" s="1" t="s">
        <v>346</v>
      </c>
      <c r="CX93" s="1">
        <v>0.0</v>
      </c>
      <c r="CZ93" s="1">
        <v>1.0</v>
      </c>
      <c r="DA93" s="1" t="b">
        <v>0</v>
      </c>
      <c r="DB93" s="1" t="b">
        <v>0</v>
      </c>
    </row>
    <row r="94" ht="12.75" customHeight="1">
      <c r="A94" s="1" t="s">
        <v>50</v>
      </c>
      <c r="B94" s="1">
        <v>2006.0</v>
      </c>
      <c r="C94" s="1">
        <v>5.0</v>
      </c>
      <c r="D94" s="1">
        <v>3.92876816914E11</v>
      </c>
      <c r="E94" s="1">
        <v>7.4016486615E10</v>
      </c>
      <c r="F94" s="1">
        <v>5.0916486615E10</v>
      </c>
      <c r="G94" s="1">
        <v>2.31E10</v>
      </c>
      <c r="H94" s="1">
        <v>2.383E11</v>
      </c>
      <c r="I94" s="1">
        <v>2.383E11</v>
      </c>
      <c r="J94" s="1">
        <v>0.0</v>
      </c>
      <c r="K94" s="1">
        <v>7.7793326512E10</v>
      </c>
      <c r="L94" s="1">
        <v>6.4221873023E10</v>
      </c>
      <c r="M94" s="1">
        <v>7.717268451E9</v>
      </c>
      <c r="N94" s="1">
        <v>0.0</v>
      </c>
      <c r="O94" s="1">
        <v>0.0</v>
      </c>
      <c r="P94" s="1">
        <v>1.1524704326E10</v>
      </c>
      <c r="Q94" s="1">
        <v>-5.670519288E9</v>
      </c>
      <c r="R94" s="1">
        <v>3.99666125E8</v>
      </c>
      <c r="S94" s="1">
        <v>3.99666125E8</v>
      </c>
      <c r="T94" s="1">
        <v>0.0</v>
      </c>
      <c r="U94" s="1">
        <v>2.367337662E9</v>
      </c>
      <c r="V94" s="1">
        <v>0.0</v>
      </c>
      <c r="W94" s="1">
        <v>0.0</v>
      </c>
      <c r="X94" s="1">
        <v>5.081766E7</v>
      </c>
      <c r="Y94" s="1">
        <v>0.0</v>
      </c>
      <c r="Z94" s="1">
        <v>9.7525888E7</v>
      </c>
      <c r="AA94" s="1">
        <v>2.218994114E9</v>
      </c>
      <c r="AB94" s="1">
        <v>0.0</v>
      </c>
      <c r="AC94" s="1">
        <v>0.0</v>
      </c>
      <c r="AD94" s="1">
        <v>0.0</v>
      </c>
      <c r="AE94" s="1">
        <v>8.6060258468E10</v>
      </c>
      <c r="AF94" s="1">
        <v>6.2311105937E10</v>
      </c>
      <c r="AG94" s="1">
        <v>1.3089041937E10</v>
      </c>
      <c r="AH94" s="1">
        <v>2.814899172E10</v>
      </c>
      <c r="AI94" s="1">
        <v>-1.5059949783E10</v>
      </c>
      <c r="AJ94" s="1">
        <v>0.0</v>
      </c>
      <c r="AK94" s="1">
        <v>0.0</v>
      </c>
      <c r="AL94" s="1">
        <v>0.0</v>
      </c>
      <c r="AM94" s="1">
        <v>4.9222064E10</v>
      </c>
      <c r="AN94" s="1">
        <v>4.9488064E10</v>
      </c>
      <c r="AO94" s="1">
        <v>-2.66E8</v>
      </c>
      <c r="AP94" s="1">
        <v>0.0</v>
      </c>
      <c r="AQ94" s="1">
        <v>0.0</v>
      </c>
      <c r="AR94" s="1">
        <v>0.0</v>
      </c>
      <c r="AS94" s="1">
        <v>0.0</v>
      </c>
      <c r="AT94" s="1">
        <v>1.564E10</v>
      </c>
      <c r="AU94" s="1">
        <v>0.0</v>
      </c>
      <c r="AV94" s="1">
        <v>1.364E10</v>
      </c>
      <c r="AW94" s="1">
        <v>2.0E9</v>
      </c>
      <c r="AX94" s="1">
        <v>0.0</v>
      </c>
      <c r="AY94" s="1">
        <v>8.109152531E9</v>
      </c>
      <c r="AZ94" s="1">
        <v>3.433737098E9</v>
      </c>
      <c r="BA94" s="1">
        <v>0.0</v>
      </c>
      <c r="BB94" s="1">
        <v>4.675415433E9</v>
      </c>
      <c r="BC94" s="1">
        <v>0.0</v>
      </c>
      <c r="BD94" s="1">
        <v>4.78937075382E11</v>
      </c>
      <c r="BE94" s="1">
        <v>3.52931288306E11</v>
      </c>
      <c r="BF94" s="1">
        <v>4.2544329183E10</v>
      </c>
      <c r="BG94" s="1">
        <v>0.0</v>
      </c>
      <c r="BH94" s="1">
        <v>2.0581911946E10</v>
      </c>
      <c r="BI94" s="1">
        <v>1.196604101E9</v>
      </c>
      <c r="BJ94" s="1">
        <v>6.188160163E9</v>
      </c>
      <c r="BK94" s="1">
        <v>1.4196678064E10</v>
      </c>
      <c r="BL94" s="1">
        <v>4.6811773E7</v>
      </c>
      <c r="BM94" s="1">
        <v>3.34163136E8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>
        <v>3.10386959123E11</v>
      </c>
      <c r="BW94" s="1">
        <v>1.09312833637E11</v>
      </c>
      <c r="BX94" s="1">
        <v>0.0</v>
      </c>
      <c r="BY94" s="1">
        <v>6.4282586695E10</v>
      </c>
      <c r="BZ94" s="1">
        <v>1.36791538791E11</v>
      </c>
      <c r="CA94" s="1">
        <v>0.0</v>
      </c>
      <c r="CB94" s="1">
        <v>0.0</v>
      </c>
      <c r="CC94" s="1">
        <v>1.26005787076E11</v>
      </c>
      <c r="CD94" s="1">
        <v>1.20347303828E11</v>
      </c>
      <c r="CE94" s="1">
        <v>8.30463E10</v>
      </c>
      <c r="CF94" s="1">
        <v>0.0</v>
      </c>
      <c r="CG94" s="1">
        <v>0.0</v>
      </c>
      <c r="CH94" s="1">
        <v>0.0</v>
      </c>
      <c r="CI94" s="1">
        <v>0.0</v>
      </c>
      <c r="CJ94" s="1">
        <v>1.3618217995E10</v>
      </c>
      <c r="CK94" s="1">
        <v>6.657322461E9</v>
      </c>
      <c r="CL94" s="1">
        <v>0.0</v>
      </c>
      <c r="CM94" s="1">
        <v>1.7025463372E10</v>
      </c>
      <c r="CN94" s="1">
        <v>5.658483248E9</v>
      </c>
      <c r="CO94" s="1">
        <v>5.658483248E9</v>
      </c>
      <c r="CP94" s="1">
        <v>0.0</v>
      </c>
      <c r="CQ94" s="1">
        <v>4.78937075382E11</v>
      </c>
      <c r="CR94" s="73">
        <v>40604.45416666667</v>
      </c>
      <c r="CS94" s="73">
        <v>38718.0</v>
      </c>
      <c r="CT94" s="73">
        <v>39082.0</v>
      </c>
      <c r="CU94" s="1">
        <v>12.0</v>
      </c>
      <c r="CV94" s="1" t="s">
        <v>347</v>
      </c>
      <c r="CX94" s="1">
        <v>0.0</v>
      </c>
      <c r="CY94" s="1">
        <v>0.0</v>
      </c>
      <c r="CZ94" s="1">
        <v>2.0</v>
      </c>
      <c r="DA94" s="1" t="b">
        <v>0</v>
      </c>
      <c r="DB94" s="1" t="b">
        <v>1</v>
      </c>
    </row>
    <row r="95" ht="12.75" customHeight="1">
      <c r="A95" s="1" t="s">
        <v>50</v>
      </c>
      <c r="B95" s="1">
        <v>2005.0</v>
      </c>
      <c r="C95" s="1">
        <v>5.0</v>
      </c>
      <c r="D95" s="1">
        <v>3.5891051469E11</v>
      </c>
      <c r="E95" s="1">
        <v>3.3900787545E10</v>
      </c>
      <c r="F95" s="1">
        <v>2.132950658E9</v>
      </c>
      <c r="G95" s="1">
        <v>3.1767836887E10</v>
      </c>
      <c r="H95" s="1">
        <v>2.60333E11</v>
      </c>
      <c r="I95" s="1">
        <v>2.60333E11</v>
      </c>
      <c r="J95" s="1">
        <v>0.0</v>
      </c>
      <c r="K95" s="1">
        <v>6.2796390726E10</v>
      </c>
      <c r="L95" s="1">
        <v>5.0686885386E10</v>
      </c>
      <c r="M95" s="1">
        <v>3.106982324E9</v>
      </c>
      <c r="N95" s="1">
        <v>0.0</v>
      </c>
      <c r="O95" s="1">
        <v>0.0</v>
      </c>
      <c r="P95" s="1">
        <v>9.783783164E9</v>
      </c>
      <c r="Q95" s="1">
        <v>-7.81260148E8</v>
      </c>
      <c r="R95" s="1">
        <v>4.91413856E8</v>
      </c>
      <c r="S95" s="1">
        <v>4.91413856E8</v>
      </c>
      <c r="T95" s="1">
        <v>0.0</v>
      </c>
      <c r="U95" s="1">
        <v>1.388922563E9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1.388922563E9</v>
      </c>
      <c r="AB95" s="1">
        <v>0.0</v>
      </c>
      <c r="AC95" s="1">
        <v>0.0</v>
      </c>
      <c r="AD95" s="1">
        <v>0.0</v>
      </c>
      <c r="AE95" s="1">
        <v>7.8598980706E10</v>
      </c>
      <c r="AF95" s="1">
        <v>5.6227494788E10</v>
      </c>
      <c r="AG95" s="1">
        <v>1.3263514124E10</v>
      </c>
      <c r="AH95" s="1">
        <v>2.4465211725E10</v>
      </c>
      <c r="AI95" s="1">
        <v>-1.1201697601E10</v>
      </c>
      <c r="AJ95" s="1">
        <v>0.0</v>
      </c>
      <c r="AK95" s="1">
        <v>0.0</v>
      </c>
      <c r="AL95" s="1">
        <v>0.0</v>
      </c>
      <c r="AM95" s="1">
        <v>4.2683180664E10</v>
      </c>
      <c r="AN95" s="1">
        <v>4.2860514E10</v>
      </c>
      <c r="AO95" s="1">
        <v>-1.77333336E8</v>
      </c>
      <c r="AP95" s="1">
        <v>2.808E8</v>
      </c>
      <c r="AQ95" s="1">
        <v>0.0</v>
      </c>
      <c r="AR95" s="1">
        <v>0.0</v>
      </c>
      <c r="AS95" s="1">
        <v>0.0</v>
      </c>
      <c r="AT95" s="1">
        <v>1.664E10</v>
      </c>
      <c r="AU95" s="1">
        <v>0.0</v>
      </c>
      <c r="AV95" s="1">
        <v>1.364E10</v>
      </c>
      <c r="AW95" s="1">
        <v>3.0E9</v>
      </c>
      <c r="AX95" s="1">
        <v>0.0</v>
      </c>
      <c r="AY95" s="1">
        <v>5.731485918E9</v>
      </c>
      <c r="AZ95" s="1">
        <v>1.743470837E9</v>
      </c>
      <c r="BA95" s="1">
        <v>0.0</v>
      </c>
      <c r="BB95" s="1">
        <v>3.988015081E9</v>
      </c>
      <c r="BC95" s="1">
        <v>0.0</v>
      </c>
      <c r="BD95" s="1">
        <v>4.37509495396E11</v>
      </c>
      <c r="BE95" s="1">
        <v>3.26599414476E11</v>
      </c>
      <c r="BF95" s="1">
        <v>4.1312915687E10</v>
      </c>
      <c r="BG95" s="1">
        <v>0.0</v>
      </c>
      <c r="BH95" s="1">
        <v>1.460003704E10</v>
      </c>
      <c r="BI95" s="1">
        <v>1.524298095E9</v>
      </c>
      <c r="BJ95" s="1">
        <v>1.1304980527E10</v>
      </c>
      <c r="BK95" s="1">
        <v>1.271577752E10</v>
      </c>
      <c r="BL95" s="1">
        <v>0.0</v>
      </c>
      <c r="BM95" s="1">
        <v>1.167822505E9</v>
      </c>
      <c r="BN95" s="1">
        <v>0.0</v>
      </c>
      <c r="BO95" s="1">
        <v>0.0</v>
      </c>
      <c r="BP95" s="1">
        <v>0.0</v>
      </c>
      <c r="BQ95" s="1">
        <v>0.0</v>
      </c>
      <c r="BR95" s="1">
        <v>3.89214614E8</v>
      </c>
      <c r="BS95" s="1">
        <v>3.401047E8</v>
      </c>
      <c r="BT95" s="1">
        <v>0.0</v>
      </c>
      <c r="BU95" s="1">
        <v>0.0</v>
      </c>
      <c r="BV95" s="1">
        <v>2.84897284175E11</v>
      </c>
      <c r="BW95" s="1">
        <v>1.03100373889E11</v>
      </c>
      <c r="BX95" s="1">
        <v>0.0</v>
      </c>
      <c r="BY95" s="1">
        <v>5.6328329873E10</v>
      </c>
      <c r="BZ95" s="1">
        <v>1.25468580413E11</v>
      </c>
      <c r="CA95" s="1">
        <v>0.0</v>
      </c>
      <c r="CB95" s="1">
        <v>0.0</v>
      </c>
      <c r="CC95" s="1">
        <v>1.1091008092E11</v>
      </c>
      <c r="CD95" s="1">
        <v>1.08530707806E11</v>
      </c>
      <c r="CE95" s="1">
        <v>7.0E10</v>
      </c>
      <c r="CF95" s="1">
        <v>0.0</v>
      </c>
      <c r="CG95" s="1">
        <v>0.0</v>
      </c>
      <c r="CH95" s="1">
        <v>0.0</v>
      </c>
      <c r="CI95" s="1">
        <v>0.0</v>
      </c>
      <c r="CJ95" s="1">
        <v>1.0068002559E10</v>
      </c>
      <c r="CK95" s="1">
        <v>0.0</v>
      </c>
      <c r="CL95" s="1">
        <v>5.757900725E9</v>
      </c>
      <c r="CM95" s="1">
        <v>2.2704804522E10</v>
      </c>
      <c r="CN95" s="1">
        <v>2.379373114E9</v>
      </c>
      <c r="CO95" s="1">
        <v>2.379373114E9</v>
      </c>
      <c r="CP95" s="1">
        <v>0.0</v>
      </c>
      <c r="CQ95" s="1">
        <v>4.37509495396E11</v>
      </c>
      <c r="CR95" s="73">
        <v>40604.4625</v>
      </c>
      <c r="CS95" s="73">
        <v>38353.0</v>
      </c>
      <c r="CT95" s="73">
        <v>38717.0</v>
      </c>
      <c r="CU95" s="1">
        <v>12.0</v>
      </c>
      <c r="CV95" s="1" t="s">
        <v>348</v>
      </c>
      <c r="CX95" s="1">
        <v>0.0</v>
      </c>
      <c r="CY95" s="1">
        <v>0.0</v>
      </c>
      <c r="CZ95" s="1">
        <v>2.0</v>
      </c>
      <c r="DA95" s="1" t="b">
        <v>0</v>
      </c>
      <c r="DB95" s="1" t="b">
        <v>1</v>
      </c>
    </row>
    <row r="96" ht="12.75" customHeight="1">
      <c r="A96" s="1" t="s">
        <v>50</v>
      </c>
      <c r="B96" s="1">
        <v>2004.0</v>
      </c>
      <c r="C96" s="1">
        <v>5.0</v>
      </c>
      <c r="D96" s="1">
        <v>2.90534041815E11</v>
      </c>
      <c r="E96" s="1">
        <v>2.5102087761E10</v>
      </c>
      <c r="F96" s="1">
        <v>1.29709863E9</v>
      </c>
      <c r="G96" s="1">
        <v>2.3804989131E10</v>
      </c>
      <c r="H96" s="1">
        <v>2.375E11</v>
      </c>
      <c r="I96" s="1">
        <v>2.375E11</v>
      </c>
      <c r="J96" s="1">
        <v>0.0</v>
      </c>
      <c r="K96" s="1">
        <v>2.5728259888E10</v>
      </c>
      <c r="L96" s="1">
        <v>1.8098729722E10</v>
      </c>
      <c r="M96" s="1">
        <v>1.015768213E9</v>
      </c>
      <c r="N96" s="1">
        <v>0.0</v>
      </c>
      <c r="O96" s="1">
        <v>0.0</v>
      </c>
      <c r="P96" s="1">
        <v>7.002177945E9</v>
      </c>
      <c r="Q96" s="1">
        <v>-3.88415992E8</v>
      </c>
      <c r="R96" s="1">
        <v>1.99065464E8</v>
      </c>
      <c r="S96" s="1">
        <v>1.99065464E8</v>
      </c>
      <c r="T96" s="1">
        <v>0.0</v>
      </c>
      <c r="U96" s="1">
        <v>2.004628702E9</v>
      </c>
      <c r="V96" s="1">
        <v>1.257827687E9</v>
      </c>
      <c r="W96" s="1">
        <v>0.0</v>
      </c>
      <c r="X96" s="1">
        <v>0.0</v>
      </c>
      <c r="Y96" s="1">
        <v>0.0</v>
      </c>
      <c r="Z96" s="1">
        <v>0.0</v>
      </c>
      <c r="AA96" s="1">
        <v>7.46801015E8</v>
      </c>
      <c r="AB96" s="1">
        <v>0.0</v>
      </c>
      <c r="AC96" s="1">
        <v>0.0</v>
      </c>
      <c r="AD96" s="1">
        <v>0.0</v>
      </c>
      <c r="AE96" s="1">
        <v>7.0266924432E10</v>
      </c>
      <c r="AF96" s="1">
        <v>5.0751069787E10</v>
      </c>
      <c r="AG96" s="1">
        <v>7.979222455E9</v>
      </c>
      <c r="AH96" s="1">
        <v>1.5735210009E10</v>
      </c>
      <c r="AI96" s="1">
        <v>-7.755987554E9</v>
      </c>
      <c r="AJ96" s="1">
        <v>0.0</v>
      </c>
      <c r="AK96" s="1">
        <v>0.0</v>
      </c>
      <c r="AL96" s="1">
        <v>0.0</v>
      </c>
      <c r="AM96" s="1">
        <v>4.2771847332E10</v>
      </c>
      <c r="AN96" s="1">
        <v>4.2860514E10</v>
      </c>
      <c r="AO96" s="1">
        <v>-8.8666668E7</v>
      </c>
      <c r="AP96" s="1">
        <v>0.0</v>
      </c>
      <c r="AQ96" s="1">
        <v>0.0</v>
      </c>
      <c r="AR96" s="1">
        <v>0.0</v>
      </c>
      <c r="AS96" s="1">
        <v>0.0</v>
      </c>
      <c r="AT96" s="1">
        <v>1.464E10</v>
      </c>
      <c r="AU96" s="1">
        <v>0.0</v>
      </c>
      <c r="AV96" s="1">
        <v>1.364E10</v>
      </c>
      <c r="AW96" s="1">
        <v>1.0E9</v>
      </c>
      <c r="AX96" s="1">
        <v>0.0</v>
      </c>
      <c r="AY96" s="1">
        <v>4.875854645E9</v>
      </c>
      <c r="AZ96" s="1">
        <v>9.082032E8</v>
      </c>
      <c r="BA96" s="1">
        <v>0.0</v>
      </c>
      <c r="BB96" s="1">
        <v>3.967651445E9</v>
      </c>
      <c r="BC96" s="1">
        <v>0.0</v>
      </c>
      <c r="BD96" s="1">
        <v>3.60800966247E11</v>
      </c>
      <c r="BE96" s="1">
        <v>2.43138180989E11</v>
      </c>
      <c r="BF96" s="1">
        <v>2.527077299E10</v>
      </c>
      <c r="BG96" s="1">
        <v>0.0</v>
      </c>
      <c r="BH96" s="1">
        <v>8.92219638E9</v>
      </c>
      <c r="BI96" s="1">
        <v>1.264002591E9</v>
      </c>
      <c r="BJ96" s="1">
        <v>6.572237504E9</v>
      </c>
      <c r="BK96" s="1">
        <v>7.913858715E9</v>
      </c>
      <c r="BL96" s="1">
        <v>0.0</v>
      </c>
      <c r="BM96" s="1">
        <v>5.984778E8</v>
      </c>
      <c r="BN96" s="1">
        <v>0.0</v>
      </c>
      <c r="BO96" s="1">
        <v>0.0</v>
      </c>
      <c r="BP96" s="1">
        <v>0.0</v>
      </c>
      <c r="BQ96" s="1">
        <v>0.0</v>
      </c>
      <c r="BR96" s="1">
        <v>5.64367126E8</v>
      </c>
      <c r="BS96" s="1">
        <v>3.42011409E8</v>
      </c>
      <c r="BT96" s="1">
        <v>0.0</v>
      </c>
      <c r="BU96" s="1">
        <v>0.0</v>
      </c>
      <c r="BV96" s="1">
        <v>2.17303040873E11</v>
      </c>
      <c r="BW96" s="1">
        <v>6.4555914094E10</v>
      </c>
      <c r="BX96" s="1">
        <v>0.0</v>
      </c>
      <c r="BY96" s="1">
        <v>5.2851534543E10</v>
      </c>
      <c r="BZ96" s="1">
        <v>9.9895592236E10</v>
      </c>
      <c r="CA96" s="1">
        <v>0.0</v>
      </c>
      <c r="CB96" s="1">
        <v>0.0</v>
      </c>
      <c r="CC96" s="1">
        <v>1.17662785258E11</v>
      </c>
      <c r="CD96" s="1">
        <v>1.1452248851E11</v>
      </c>
      <c r="CE96" s="1">
        <v>7.0E10</v>
      </c>
      <c r="CF96" s="1">
        <v>0.0</v>
      </c>
      <c r="CG96" s="1">
        <v>0.0</v>
      </c>
      <c r="CH96" s="1">
        <v>0.0</v>
      </c>
      <c r="CI96" s="1">
        <v>0.0</v>
      </c>
      <c r="CJ96" s="1">
        <v>6.904465188E9</v>
      </c>
      <c r="CK96" s="1">
        <v>0.0</v>
      </c>
      <c r="CL96" s="1">
        <v>4.57449558E9</v>
      </c>
      <c r="CM96" s="1">
        <v>3.3043527742E10</v>
      </c>
      <c r="CN96" s="1">
        <v>3.140296748E9</v>
      </c>
      <c r="CO96" s="1">
        <v>3.140296748E9</v>
      </c>
      <c r="CP96" s="1">
        <v>0.0</v>
      </c>
      <c r="CQ96" s="1">
        <v>3.60800966247E11</v>
      </c>
      <c r="CR96" s="73">
        <v>40604.46319444444</v>
      </c>
      <c r="CS96" s="73">
        <v>37987.0</v>
      </c>
      <c r="CT96" s="73">
        <v>38352.0</v>
      </c>
      <c r="CU96" s="1">
        <v>12.0</v>
      </c>
      <c r="CV96" s="1" t="s">
        <v>348</v>
      </c>
      <c r="CX96" s="1">
        <v>0.0</v>
      </c>
      <c r="CZ96" s="1">
        <v>1.0</v>
      </c>
      <c r="DA96" s="1" t="b">
        <v>0</v>
      </c>
      <c r="DB96" s="1" t="b">
        <v>1</v>
      </c>
    </row>
    <row r="97" ht="12.75" customHeight="1">
      <c r="A97" s="1" t="s">
        <v>52</v>
      </c>
      <c r="B97" s="1">
        <v>2017.0</v>
      </c>
      <c r="C97" s="1">
        <v>5.0</v>
      </c>
      <c r="D97" s="1">
        <v>1.500344479902E13</v>
      </c>
      <c r="E97" s="1">
        <v>1.21641758058E12</v>
      </c>
      <c r="F97" s="1">
        <v>5.5691758058E11</v>
      </c>
      <c r="G97" s="1">
        <v>6.595E11</v>
      </c>
      <c r="H97" s="1">
        <v>6.016310353419E12</v>
      </c>
      <c r="I97" s="1">
        <v>5.25024783392E11</v>
      </c>
      <c r="J97" s="1">
        <v>-2.4977929973E10</v>
      </c>
      <c r="K97" s="1">
        <v>7.525519567418E12</v>
      </c>
      <c r="L97" s="1">
        <v>7.330440085003E12</v>
      </c>
      <c r="M97" s="1">
        <v>2.27470886145E11</v>
      </c>
      <c r="N97" s="1">
        <v>0.0</v>
      </c>
      <c r="O97" s="1">
        <v>0.0</v>
      </c>
      <c r="P97" s="1">
        <v>2.727109043E11</v>
      </c>
      <c r="Q97" s="1">
        <v>-3.0510230803E11</v>
      </c>
      <c r="R97" s="1">
        <v>3.786156286E9</v>
      </c>
      <c r="S97" s="1">
        <v>3.786156286E9</v>
      </c>
      <c r="T97" s="1">
        <v>0.0</v>
      </c>
      <c r="U97" s="1">
        <v>2.41411141317E11</v>
      </c>
      <c r="V97" s="1">
        <v>1.65739863446E11</v>
      </c>
      <c r="W97" s="1">
        <v>0.0</v>
      </c>
      <c r="X97" s="1">
        <v>7.4969029456E10</v>
      </c>
      <c r="Y97" s="1">
        <v>7.02248415E8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4.623093862262E12</v>
      </c>
      <c r="AF97" s="1">
        <v>2.75912455257E11</v>
      </c>
      <c r="AG97" s="1">
        <v>1.94371613083E11</v>
      </c>
      <c r="AH97" s="1">
        <v>3.66840937272E11</v>
      </c>
      <c r="AI97" s="1">
        <v>-1.72469324189E11</v>
      </c>
      <c r="AJ97" s="1">
        <v>0.0</v>
      </c>
      <c r="AK97" s="1">
        <v>0.0</v>
      </c>
      <c r="AL97" s="1">
        <v>0.0</v>
      </c>
      <c r="AM97" s="1">
        <v>8.1540842174E10</v>
      </c>
      <c r="AN97" s="1">
        <v>1.865369431E11</v>
      </c>
      <c r="AO97" s="1">
        <v>-1.04996100926E11</v>
      </c>
      <c r="AP97" s="1">
        <v>0.0</v>
      </c>
      <c r="AQ97" s="1">
        <v>1.499947292796E12</v>
      </c>
      <c r="AR97" s="1">
        <v>1.621298874166E12</v>
      </c>
      <c r="AS97" s="1">
        <v>-1.2135158137E11</v>
      </c>
      <c r="AT97" s="1">
        <v>1.051391510701E12</v>
      </c>
      <c r="AU97" s="1">
        <v>0.0</v>
      </c>
      <c r="AV97" s="1">
        <v>0.0</v>
      </c>
      <c r="AW97" s="1">
        <v>1.84957401979E11</v>
      </c>
      <c r="AX97" s="1">
        <v>-1.13565891278E11</v>
      </c>
      <c r="AY97" s="1">
        <v>2.6731777013E10</v>
      </c>
      <c r="AZ97" s="1">
        <v>2.6731777013E10</v>
      </c>
      <c r="BA97" s="1">
        <v>0.0</v>
      </c>
      <c r="BB97" s="1">
        <v>0.0</v>
      </c>
      <c r="BC97" s="1">
        <v>0.0</v>
      </c>
      <c r="BD97" s="1">
        <v>1.9626538661282E13</v>
      </c>
      <c r="BE97" s="1">
        <v>1.279438142708E13</v>
      </c>
      <c r="BF97" s="1">
        <v>1.2431132370754E13</v>
      </c>
      <c r="BG97" s="1">
        <v>2.3E11</v>
      </c>
      <c r="BH97" s="1">
        <v>1.92484892562E12</v>
      </c>
      <c r="BI97" s="1">
        <v>1.486719983021E12</v>
      </c>
      <c r="BJ97" s="1">
        <v>1.14113063449E11</v>
      </c>
      <c r="BK97" s="1">
        <v>1.95380975836E11</v>
      </c>
      <c r="BL97" s="1">
        <v>2.5154514907E10</v>
      </c>
      <c r="BM97" s="1">
        <v>6.647524624E10</v>
      </c>
      <c r="BN97" s="1">
        <v>6.0429231384E10</v>
      </c>
      <c r="BO97" s="1">
        <v>0.0</v>
      </c>
      <c r="BP97" s="1">
        <v>0.0</v>
      </c>
      <c r="BQ97" s="1">
        <v>0.0</v>
      </c>
      <c r="BR97" s="1">
        <v>3.63249056326E11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0.0</v>
      </c>
      <c r="CB97" s="1">
        <v>0.0</v>
      </c>
      <c r="CC97" s="1">
        <v>6.832157234202E12</v>
      </c>
      <c r="CD97" s="1">
        <v>6.832157234202E12</v>
      </c>
      <c r="CE97" s="1">
        <v>2.34241867E12</v>
      </c>
      <c r="CF97" s="1">
        <v>3.32306251402E12</v>
      </c>
      <c r="CG97" s="1">
        <v>-2.12883100975E11</v>
      </c>
      <c r="CH97" s="1">
        <v>0.0</v>
      </c>
      <c r="CI97" s="1">
        <v>0.0</v>
      </c>
      <c r="CJ97" s="1">
        <v>1.79211820775E11</v>
      </c>
      <c r="CK97" s="1">
        <v>0.0</v>
      </c>
      <c r="CL97" s="1">
        <v>0.0</v>
      </c>
      <c r="CM97" s="1">
        <v>8.12533997212E11</v>
      </c>
      <c r="CN97" s="1">
        <v>0.0</v>
      </c>
      <c r="CO97" s="1">
        <v>0.0</v>
      </c>
      <c r="CP97" s="1">
        <v>0.0</v>
      </c>
      <c r="CQ97" s="1">
        <v>1.9626538661282E13</v>
      </c>
      <c r="CR97" s="73">
        <v>43305.42986111111</v>
      </c>
      <c r="CS97" s="73">
        <v>42736.0</v>
      </c>
      <c r="CT97" s="73">
        <v>43100.0</v>
      </c>
      <c r="CU97" s="1">
        <v>12.0</v>
      </c>
      <c r="CV97" s="1" t="s">
        <v>597</v>
      </c>
      <c r="CX97" s="1">
        <v>0.0</v>
      </c>
      <c r="DA97" s="1" t="b">
        <v>0</v>
      </c>
      <c r="DB97" s="1" t="b">
        <v>1</v>
      </c>
    </row>
    <row r="98" ht="12.75" customHeight="1">
      <c r="A98" s="1" t="s">
        <v>52</v>
      </c>
      <c r="B98" s="1">
        <v>2016.0</v>
      </c>
      <c r="C98" s="1">
        <v>5.0</v>
      </c>
      <c r="D98" s="1">
        <v>1.4126313759061E13</v>
      </c>
      <c r="E98" s="1">
        <v>7.06885123558E11</v>
      </c>
      <c r="F98" s="1">
        <v>2.10885123558E11</v>
      </c>
      <c r="G98" s="1">
        <v>4.96E11</v>
      </c>
      <c r="H98" s="1">
        <v>6.290261700621E12</v>
      </c>
      <c r="I98" s="1">
        <v>2.27513580247E11</v>
      </c>
      <c r="J98" s="1">
        <v>-2.2203514257E10</v>
      </c>
      <c r="K98" s="1">
        <v>6.857861819169E12</v>
      </c>
      <c r="L98" s="1">
        <v>6.228327995927E12</v>
      </c>
      <c r="M98" s="1">
        <v>2.45059667626E11</v>
      </c>
      <c r="N98" s="1">
        <v>0.0</v>
      </c>
      <c r="O98" s="1">
        <v>0.0</v>
      </c>
      <c r="P98" s="1">
        <v>6.93388502471E11</v>
      </c>
      <c r="Q98" s="1">
        <v>-3.08914346855E11</v>
      </c>
      <c r="R98" s="1">
        <v>8.218238815E9</v>
      </c>
      <c r="S98" s="1">
        <v>8.218238815E9</v>
      </c>
      <c r="T98" s="1">
        <v>0.0</v>
      </c>
      <c r="U98" s="1">
        <v>2.63086876898E11</v>
      </c>
      <c r="V98" s="1">
        <v>1.75093071207E11</v>
      </c>
      <c r="W98" s="1">
        <v>0.0</v>
      </c>
      <c r="X98" s="1">
        <v>7.0902129452E10</v>
      </c>
      <c r="Y98" s="1">
        <v>1.7091676239E10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2.516247016894E12</v>
      </c>
      <c r="AF98" s="1">
        <v>3.01785328644E11</v>
      </c>
      <c r="AG98" s="1">
        <v>2.12532063227E11</v>
      </c>
      <c r="AH98" s="1">
        <v>3.57573851065E11</v>
      </c>
      <c r="AI98" s="1">
        <v>-1.45041787838E11</v>
      </c>
      <c r="AJ98" s="1">
        <v>0.0</v>
      </c>
      <c r="AK98" s="1">
        <v>0.0</v>
      </c>
      <c r="AL98" s="1">
        <v>0.0</v>
      </c>
      <c r="AM98" s="1">
        <v>8.9253265417E10</v>
      </c>
      <c r="AN98" s="1">
        <v>1.676336135E11</v>
      </c>
      <c r="AO98" s="1">
        <v>-7.8380348083E10</v>
      </c>
      <c r="AP98" s="1">
        <v>0.0</v>
      </c>
      <c r="AQ98" s="1">
        <v>1.846052743414E12</v>
      </c>
      <c r="AR98" s="1">
        <v>1.933423583575E12</v>
      </c>
      <c r="AS98" s="1">
        <v>-8.7370840161E10</v>
      </c>
      <c r="AT98" s="1">
        <v>3.02031465624E11</v>
      </c>
      <c r="AU98" s="1">
        <v>0.0</v>
      </c>
      <c r="AV98" s="1">
        <v>0.0</v>
      </c>
      <c r="AW98" s="1">
        <v>4.55301399865E11</v>
      </c>
      <c r="AX98" s="1">
        <v>-3.13269934241E11</v>
      </c>
      <c r="AY98" s="1">
        <v>3.9824446172E10</v>
      </c>
      <c r="AZ98" s="1">
        <v>2.0989255406E10</v>
      </c>
      <c r="BA98" s="1">
        <v>1.8835190766E10</v>
      </c>
      <c r="BB98" s="1">
        <v>0.0</v>
      </c>
      <c r="BC98" s="1">
        <v>0.0</v>
      </c>
      <c r="BD98" s="1">
        <v>1.6642560775955E13</v>
      </c>
      <c r="BE98" s="1">
        <v>9.821118850467E12</v>
      </c>
      <c r="BF98" s="1">
        <v>9.712408608443E12</v>
      </c>
      <c r="BG98" s="1">
        <v>0.0</v>
      </c>
      <c r="BH98" s="1">
        <v>1.761423619445E12</v>
      </c>
      <c r="BI98" s="1">
        <v>3.63983345094E11</v>
      </c>
      <c r="BJ98" s="1">
        <v>1.19949475893E11</v>
      </c>
      <c r="BK98" s="1">
        <v>1.09669277404E11</v>
      </c>
      <c r="BL98" s="1">
        <v>2.792061302E9</v>
      </c>
      <c r="BM98" s="1">
        <v>4.9474872149E10</v>
      </c>
      <c r="BN98" s="1">
        <v>3.212344439E10</v>
      </c>
      <c r="BO98" s="1">
        <v>0.0</v>
      </c>
      <c r="BP98" s="1">
        <v>0.0</v>
      </c>
      <c r="BQ98" s="1">
        <v>0.0</v>
      </c>
      <c r="BR98" s="1">
        <v>1.08710242024E11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0.0</v>
      </c>
      <c r="CB98" s="1">
        <v>0.0</v>
      </c>
      <c r="CC98" s="1">
        <v>6.821441925488E12</v>
      </c>
      <c r="CD98" s="1">
        <v>6.821441925488E12</v>
      </c>
      <c r="CE98" s="1">
        <v>2.34241867E12</v>
      </c>
      <c r="CF98" s="1">
        <v>3.32306251402E12</v>
      </c>
      <c r="CG98" s="1">
        <v>-2.12883100975E11</v>
      </c>
      <c r="CH98" s="1">
        <v>0.0</v>
      </c>
      <c r="CI98" s="1">
        <v>0.0</v>
      </c>
      <c r="CJ98" s="1">
        <v>1.79211820775E11</v>
      </c>
      <c r="CK98" s="1">
        <v>0.0</v>
      </c>
      <c r="CL98" s="1">
        <v>0.0</v>
      </c>
      <c r="CM98" s="1">
        <v>8.29318903385E11</v>
      </c>
      <c r="CN98" s="1">
        <v>0.0</v>
      </c>
      <c r="CO98" s="1">
        <v>0.0</v>
      </c>
      <c r="CP98" s="1">
        <v>0.0</v>
      </c>
      <c r="CQ98" s="1">
        <v>1.6642560775955E13</v>
      </c>
      <c r="CR98" s="73">
        <v>42789.74166666667</v>
      </c>
      <c r="CS98" s="73">
        <v>42370.0</v>
      </c>
      <c r="CT98" s="73">
        <v>42735.0</v>
      </c>
      <c r="CU98" s="1">
        <v>12.0</v>
      </c>
      <c r="CV98" s="1" t="s">
        <v>598</v>
      </c>
      <c r="CX98" s="1">
        <v>0.0</v>
      </c>
      <c r="DA98" s="1" t="b">
        <v>0</v>
      </c>
      <c r="DB98" s="1" t="b">
        <v>1</v>
      </c>
    </row>
    <row r="99" ht="12.75" customHeight="1">
      <c r="A99" s="1" t="s">
        <v>52</v>
      </c>
      <c r="B99" s="1">
        <v>2015.0</v>
      </c>
      <c r="C99" s="1">
        <v>5.0</v>
      </c>
      <c r="D99" s="1">
        <v>1.2514972728777E13</v>
      </c>
      <c r="E99" s="1">
        <v>7.58738988078E11</v>
      </c>
      <c r="F99" s="1">
        <v>3.33738988078E11</v>
      </c>
      <c r="G99" s="1">
        <v>4.25E11</v>
      </c>
      <c r="H99" s="1">
        <v>5.833067587118E12</v>
      </c>
      <c r="I99" s="1">
        <v>1.58392135139E11</v>
      </c>
      <c r="J99" s="1">
        <v>-6.8044548021E10</v>
      </c>
      <c r="K99" s="1">
        <v>5.723479179426E12</v>
      </c>
      <c r="L99" s="1">
        <v>4.730246042495E12</v>
      </c>
      <c r="M99" s="1">
        <v>1.69838421326E11</v>
      </c>
      <c r="N99" s="1">
        <v>0.0</v>
      </c>
      <c r="O99" s="1">
        <v>0.0</v>
      </c>
      <c r="P99" s="1">
        <v>1.342028470328E12</v>
      </c>
      <c r="Q99" s="1">
        <v>-5.18633754723E11</v>
      </c>
      <c r="R99" s="1">
        <v>2.45789431E9</v>
      </c>
      <c r="S99" s="1">
        <v>2.45789431E9</v>
      </c>
      <c r="T99" s="1">
        <v>0.0</v>
      </c>
      <c r="U99" s="1">
        <v>1.97229079845E11</v>
      </c>
      <c r="V99" s="1">
        <v>1.53788546126E11</v>
      </c>
      <c r="W99" s="1">
        <v>0.0</v>
      </c>
      <c r="X99" s="1">
        <v>4.3440533719E10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2.980277086583E12</v>
      </c>
      <c r="AF99" s="1">
        <v>2.7738549282E11</v>
      </c>
      <c r="AG99" s="1">
        <v>2.16364497915E11</v>
      </c>
      <c r="AH99" s="1">
        <v>3.2889524373E11</v>
      </c>
      <c r="AI99" s="1">
        <v>-1.12530745815E11</v>
      </c>
      <c r="AJ99" s="1">
        <v>0.0</v>
      </c>
      <c r="AK99" s="1">
        <v>0.0</v>
      </c>
      <c r="AL99" s="1">
        <v>0.0</v>
      </c>
      <c r="AM99" s="1">
        <v>6.1020994905E10</v>
      </c>
      <c r="AN99" s="1">
        <v>1.18690662723E11</v>
      </c>
      <c r="AO99" s="1">
        <v>-5.7669667818E10</v>
      </c>
      <c r="AP99" s="1">
        <v>0.0</v>
      </c>
      <c r="AQ99" s="1">
        <v>1.567500699881E12</v>
      </c>
      <c r="AR99" s="1">
        <v>1.620880414166E12</v>
      </c>
      <c r="AS99" s="1">
        <v>-5.3379714285E10</v>
      </c>
      <c r="AT99" s="1">
        <v>1.067330493363E12</v>
      </c>
      <c r="AU99" s="1">
        <v>0.0</v>
      </c>
      <c r="AV99" s="1">
        <v>3.33172027732E11</v>
      </c>
      <c r="AW99" s="1">
        <v>5.68700276773E11</v>
      </c>
      <c r="AX99" s="1">
        <v>-1.14541811142E11</v>
      </c>
      <c r="AY99" s="1">
        <v>4.8005724298E10</v>
      </c>
      <c r="AZ99" s="1">
        <v>4.8005724298E10</v>
      </c>
      <c r="BA99" s="1">
        <v>0.0</v>
      </c>
      <c r="BB99" s="1">
        <v>0.0</v>
      </c>
      <c r="BC99" s="1">
        <v>0.0</v>
      </c>
      <c r="BD99" s="1">
        <v>1.549524981536E13</v>
      </c>
      <c r="BE99" s="1">
        <v>8.761286443885E12</v>
      </c>
      <c r="BF99" s="1">
        <v>8.361496285383E12</v>
      </c>
      <c r="BG99" s="1">
        <v>1.5E10</v>
      </c>
      <c r="BH99" s="1">
        <v>1.513912984878E12</v>
      </c>
      <c r="BI99" s="1">
        <v>1.55164227025E11</v>
      </c>
      <c r="BJ99" s="1">
        <v>5.0801301767E10</v>
      </c>
      <c r="BK99" s="1">
        <v>7.019434644E10</v>
      </c>
      <c r="BL99" s="1">
        <v>7.5297993929E10</v>
      </c>
      <c r="BM99" s="1">
        <v>1.77884825197E11</v>
      </c>
      <c r="BN99" s="1">
        <v>3.2110552454E10</v>
      </c>
      <c r="BO99" s="1">
        <v>0.0</v>
      </c>
      <c r="BP99" s="1">
        <v>0.0</v>
      </c>
      <c r="BQ99" s="1">
        <v>0.0</v>
      </c>
      <c r="BR99" s="1">
        <v>3.99790158502E11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0.0</v>
      </c>
      <c r="CB99" s="1">
        <v>0.0</v>
      </c>
      <c r="CC99" s="1">
        <v>6.733963371475E12</v>
      </c>
      <c r="CD99" s="1">
        <v>6.733963371475E12</v>
      </c>
      <c r="CE99" s="1">
        <v>2.34241867E12</v>
      </c>
      <c r="CF99" s="1">
        <v>3.32306251402E12</v>
      </c>
      <c r="CG99" s="1">
        <v>-2.12883100975E11</v>
      </c>
      <c r="CH99" s="1">
        <v>0.0</v>
      </c>
      <c r="CI99" s="1">
        <v>0.0</v>
      </c>
      <c r="CJ99" s="1">
        <v>1.79211820775E11</v>
      </c>
      <c r="CK99" s="1">
        <v>0.0</v>
      </c>
      <c r="CL99" s="1">
        <v>0.0</v>
      </c>
      <c r="CM99" s="1">
        <v>7.61177139042E11</v>
      </c>
      <c r="CN99" s="1">
        <v>0.0</v>
      </c>
      <c r="CO99" s="1">
        <v>0.0</v>
      </c>
      <c r="CP99" s="1">
        <v>0.0</v>
      </c>
      <c r="CQ99" s="1">
        <v>1.549524981536E13</v>
      </c>
      <c r="CR99" s="73">
        <v>42430.63263888889</v>
      </c>
      <c r="CS99" s="73">
        <v>42005.0</v>
      </c>
      <c r="CT99" s="73">
        <v>42369.0</v>
      </c>
      <c r="CU99" s="1">
        <v>12.0</v>
      </c>
      <c r="CV99" s="1" t="s">
        <v>351</v>
      </c>
      <c r="CX99" s="1">
        <v>0.0</v>
      </c>
      <c r="DA99" s="1" t="b">
        <v>0</v>
      </c>
      <c r="DB99" s="1" t="b">
        <v>1</v>
      </c>
    </row>
    <row r="100" ht="12.75" customHeight="1">
      <c r="A100" s="1" t="s">
        <v>52</v>
      </c>
      <c r="B100" s="1">
        <v>2014.0</v>
      </c>
      <c r="C100" s="1">
        <v>5.0</v>
      </c>
      <c r="D100" s="1">
        <v>1.3167914799013E13</v>
      </c>
      <c r="E100" s="1">
        <v>1.981204511746E12</v>
      </c>
      <c r="F100" s="1">
        <v>7.13824511746E11</v>
      </c>
      <c r="G100" s="1">
        <v>1.26738E12</v>
      </c>
      <c r="H100" s="1">
        <v>4.124327426893E12</v>
      </c>
      <c r="I100" s="1">
        <v>4.33785739649E12</v>
      </c>
      <c r="J100" s="1">
        <v>-2.13529969597E11</v>
      </c>
      <c r="K100" s="1">
        <v>6.822017548322E12</v>
      </c>
      <c r="L100" s="1">
        <v>6.809399005259E12</v>
      </c>
      <c r="M100" s="1">
        <v>1.6011647449E11</v>
      </c>
      <c r="N100" s="1">
        <v>0.0</v>
      </c>
      <c r="O100" s="1">
        <v>0.0</v>
      </c>
      <c r="P100" s="1">
        <v>5.9142102469E10</v>
      </c>
      <c r="Q100" s="1">
        <v>-2.06640033896E11</v>
      </c>
      <c r="R100" s="1">
        <v>2.11113932E9</v>
      </c>
      <c r="S100" s="1">
        <v>2.11113932E9</v>
      </c>
      <c r="T100" s="1">
        <v>0.0</v>
      </c>
      <c r="U100" s="1">
        <v>2.38254172732E11</v>
      </c>
      <c r="V100" s="1">
        <v>2.04062936668E11</v>
      </c>
      <c r="W100" s="1">
        <v>0.0</v>
      </c>
      <c r="X100" s="1">
        <v>1.840552246E9</v>
      </c>
      <c r="Y100" s="1">
        <v>0.0</v>
      </c>
      <c r="Z100" s="1">
        <v>0.0</v>
      </c>
      <c r="AA100" s="1">
        <v>3.2350683818E10</v>
      </c>
      <c r="AB100" s="1">
        <v>0.0</v>
      </c>
      <c r="AC100" s="1">
        <v>0.0</v>
      </c>
      <c r="AD100" s="1">
        <v>0.0</v>
      </c>
      <c r="AE100" s="1">
        <v>5.162503611894E12</v>
      </c>
      <c r="AF100" s="1">
        <v>9.90927819416E11</v>
      </c>
      <c r="AG100" s="1">
        <v>2.16117044728E11</v>
      </c>
      <c r="AH100" s="1">
        <v>3.46342799584E11</v>
      </c>
      <c r="AI100" s="1">
        <v>-1.30225754856E11</v>
      </c>
      <c r="AJ100" s="1">
        <v>0.0</v>
      </c>
      <c r="AK100" s="1">
        <v>0.0</v>
      </c>
      <c r="AL100" s="1">
        <v>0.0</v>
      </c>
      <c r="AM100" s="1">
        <v>8.3325486617E10</v>
      </c>
      <c r="AN100" s="1">
        <v>1.55273976177E11</v>
      </c>
      <c r="AO100" s="1">
        <v>-7.194848956E10</v>
      </c>
      <c r="AP100" s="1">
        <v>6.91485288071E11</v>
      </c>
      <c r="AQ100" s="1">
        <v>8.92790999983E11</v>
      </c>
      <c r="AR100" s="1">
        <v>9.15980376607E11</v>
      </c>
      <c r="AS100" s="1">
        <v>-2.3189376624E10</v>
      </c>
      <c r="AT100" s="1">
        <v>3.138748459472E12</v>
      </c>
      <c r="AU100" s="1">
        <v>0.0</v>
      </c>
      <c r="AV100" s="1">
        <v>7.3157256108E10</v>
      </c>
      <c r="AW100" s="1">
        <v>3.266602241269E12</v>
      </c>
      <c r="AX100" s="1">
        <v>-2.01011037905E11</v>
      </c>
      <c r="AY100" s="1">
        <v>1.40036333023E11</v>
      </c>
      <c r="AZ100" s="1">
        <v>1.06669285239E11</v>
      </c>
      <c r="BA100" s="1">
        <v>0.0</v>
      </c>
      <c r="BB100" s="1">
        <v>0.0</v>
      </c>
      <c r="BC100" s="1">
        <v>3.3367047784E10</v>
      </c>
      <c r="BD100" s="1">
        <v>1.8330418410907E13</v>
      </c>
      <c r="BE100" s="1">
        <v>1.1442921663816E13</v>
      </c>
      <c r="BF100" s="1">
        <v>1.0860475181987E13</v>
      </c>
      <c r="BG100" s="1">
        <v>0.0</v>
      </c>
      <c r="BH100" s="1">
        <v>1.581334210913E12</v>
      </c>
      <c r="BI100" s="1">
        <v>1.99863269988E11</v>
      </c>
      <c r="BJ100" s="1">
        <v>6.4174063426E10</v>
      </c>
      <c r="BK100" s="1">
        <v>3.2444188496E10</v>
      </c>
      <c r="BL100" s="1">
        <v>4.098395712E10</v>
      </c>
      <c r="BM100" s="1">
        <v>8.7334531869E10</v>
      </c>
      <c r="BN100" s="1">
        <v>8.661985943E9</v>
      </c>
      <c r="BO100" s="1">
        <v>0.0</v>
      </c>
      <c r="BP100" s="1">
        <v>0.0</v>
      </c>
      <c r="BQ100" s="1">
        <v>0.0</v>
      </c>
      <c r="BR100" s="1">
        <v>5.82446481829E11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0.0</v>
      </c>
      <c r="CB100" s="1">
        <v>0.0</v>
      </c>
      <c r="CC100" s="1">
        <v>6.191230749944E12</v>
      </c>
      <c r="CD100" s="1">
        <v>6.191230749944E12</v>
      </c>
      <c r="CE100" s="1">
        <v>2.34241867E12</v>
      </c>
      <c r="CF100" s="1">
        <v>3.32306251402E12</v>
      </c>
      <c r="CG100" s="1">
        <v>-1.62414980975E11</v>
      </c>
      <c r="CH100" s="1">
        <v>0.0</v>
      </c>
      <c r="CI100" s="1">
        <v>0.0</v>
      </c>
      <c r="CJ100" s="1">
        <v>1.79211820775E11</v>
      </c>
      <c r="CK100" s="1">
        <v>0.0</v>
      </c>
      <c r="CL100" s="1">
        <v>0.0</v>
      </c>
      <c r="CM100" s="1">
        <v>4.01714279684E11</v>
      </c>
      <c r="CN100" s="1">
        <v>0.0</v>
      </c>
      <c r="CO100" s="1">
        <v>0.0</v>
      </c>
      <c r="CP100" s="1">
        <v>6.96265997147E11</v>
      </c>
      <c r="CQ100" s="1">
        <v>1.8330418410907E13</v>
      </c>
      <c r="CR100" s="73">
        <v>42340.57152777778</v>
      </c>
      <c r="CS100" s="73">
        <v>41640.0</v>
      </c>
      <c r="CT100" s="73">
        <v>42004.0</v>
      </c>
      <c r="CU100" s="1">
        <v>12.0</v>
      </c>
      <c r="CV100" s="1" t="s">
        <v>599</v>
      </c>
      <c r="CX100" s="1">
        <v>0.0</v>
      </c>
      <c r="CY100" s="1">
        <v>0.0</v>
      </c>
      <c r="CZ100" s="1">
        <v>2.0</v>
      </c>
      <c r="DA100" s="1" t="b">
        <v>0</v>
      </c>
      <c r="DB100" s="1" t="b">
        <v>1</v>
      </c>
    </row>
    <row r="101" ht="12.75" customHeight="1">
      <c r="A101" s="1" t="s">
        <v>52</v>
      </c>
      <c r="B101" s="1">
        <v>2013.0</v>
      </c>
      <c r="C101" s="1">
        <v>5.0</v>
      </c>
      <c r="D101" s="1">
        <v>1.0290581231152E13</v>
      </c>
      <c r="E101" s="1">
        <v>2.672078875363E12</v>
      </c>
      <c r="F101" s="1">
        <v>5.30568875363E11</v>
      </c>
      <c r="G101" s="1">
        <v>2.14151E12</v>
      </c>
      <c r="H101" s="1">
        <v>6.135134387096E12</v>
      </c>
      <c r="I101" s="1">
        <v>6.327438523951E12</v>
      </c>
      <c r="J101" s="1">
        <v>-1.92304136855E11</v>
      </c>
      <c r="K101" s="1">
        <v>1.411581033655E12</v>
      </c>
      <c r="L101" s="1">
        <v>1.37544086503E12</v>
      </c>
      <c r="M101" s="1">
        <v>1.43617919273E11</v>
      </c>
      <c r="N101" s="1">
        <v>0.0</v>
      </c>
      <c r="O101" s="1">
        <v>0.0</v>
      </c>
      <c r="P101" s="1">
        <v>1.03824919718E11</v>
      </c>
      <c r="Q101" s="1">
        <v>-2.11302670366E11</v>
      </c>
      <c r="R101" s="1">
        <v>2.44735677E9</v>
      </c>
      <c r="S101" s="1">
        <v>2.44735677E9</v>
      </c>
      <c r="T101" s="1">
        <v>0.0</v>
      </c>
      <c r="U101" s="1">
        <v>6.9339578268E10</v>
      </c>
      <c r="V101" s="1">
        <v>2.8232403747E10</v>
      </c>
      <c r="W101" s="1">
        <v>0.0</v>
      </c>
      <c r="X101" s="1">
        <v>5.93935066E9</v>
      </c>
      <c r="Y101" s="1">
        <v>0.0</v>
      </c>
      <c r="Z101" s="1">
        <v>0.0</v>
      </c>
      <c r="AA101" s="1">
        <v>3.5167823861E10</v>
      </c>
      <c r="AB101" s="1">
        <v>0.0</v>
      </c>
      <c r="AC101" s="1">
        <v>0.0</v>
      </c>
      <c r="AD101" s="1">
        <v>0.0</v>
      </c>
      <c r="AE101" s="1">
        <v>2.109292573464E12</v>
      </c>
      <c r="AF101" s="1">
        <v>1.377941529079E12</v>
      </c>
      <c r="AG101" s="1">
        <v>1.22772727289E11</v>
      </c>
      <c r="AH101" s="1">
        <v>2.16018932399E11</v>
      </c>
      <c r="AI101" s="1">
        <v>-9.324620511E10</v>
      </c>
      <c r="AJ101" s="1">
        <v>0.0</v>
      </c>
      <c r="AK101" s="1">
        <v>0.0</v>
      </c>
      <c r="AL101" s="1">
        <v>0.0</v>
      </c>
      <c r="AM101" s="1">
        <v>9.0543652731E10</v>
      </c>
      <c r="AN101" s="1">
        <v>1.32312192048E11</v>
      </c>
      <c r="AO101" s="1">
        <v>-4.1768539317E10</v>
      </c>
      <c r="AP101" s="1">
        <v>1.164625149059E12</v>
      </c>
      <c r="AQ101" s="1">
        <v>0.0</v>
      </c>
      <c r="AR101" s="1">
        <v>0.0</v>
      </c>
      <c r="AS101" s="1">
        <v>0.0</v>
      </c>
      <c r="AT101" s="1">
        <v>5.96723428748E11</v>
      </c>
      <c r="AU101" s="1">
        <v>0.0</v>
      </c>
      <c r="AV101" s="1">
        <v>1.99045745661E11</v>
      </c>
      <c r="AW101" s="1">
        <v>5.90804798705E11</v>
      </c>
      <c r="AX101" s="1">
        <v>-1.93127115618E11</v>
      </c>
      <c r="AY101" s="1">
        <v>1.34627615637E11</v>
      </c>
      <c r="AZ101" s="1">
        <v>1.04062011034E11</v>
      </c>
      <c r="BA101" s="1">
        <v>0.0</v>
      </c>
      <c r="BB101" s="1">
        <v>0.0</v>
      </c>
      <c r="BC101" s="1">
        <v>3.0565604603E10</v>
      </c>
      <c r="BD101" s="1">
        <v>1.2399873804616E13</v>
      </c>
      <c r="BE101" s="1">
        <v>5.479960157619E12</v>
      </c>
      <c r="BF101" s="1">
        <v>4.930377481511E12</v>
      </c>
      <c r="BG101" s="1">
        <v>7.0E10</v>
      </c>
      <c r="BH101" s="1">
        <v>1.512631360878E12</v>
      </c>
      <c r="BI101" s="1">
        <v>4.6957534322E10</v>
      </c>
      <c r="BJ101" s="1">
        <v>1.03864808487E11</v>
      </c>
      <c r="BK101" s="1">
        <v>4.5762942364E10</v>
      </c>
      <c r="BL101" s="1">
        <v>5.2581227508E10</v>
      </c>
      <c r="BM101" s="1">
        <v>3.02452370434E11</v>
      </c>
      <c r="BN101" s="1">
        <v>1.3584310524E10</v>
      </c>
      <c r="BO101" s="1">
        <v>0.0</v>
      </c>
      <c r="BP101" s="1">
        <v>0.0</v>
      </c>
      <c r="BQ101" s="1">
        <v>0.0</v>
      </c>
      <c r="BR101" s="1">
        <v>5.49582676108E11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0.0</v>
      </c>
      <c r="CB101" s="1">
        <v>0.0</v>
      </c>
      <c r="CC101" s="1">
        <v>6.174698734599E12</v>
      </c>
      <c r="CD101" s="1">
        <v>6.174698734599E12</v>
      </c>
      <c r="CE101" s="1">
        <v>2.34241867E12</v>
      </c>
      <c r="CF101" s="1">
        <v>3.32306251402E12</v>
      </c>
      <c r="CG101" s="1">
        <v>-1.57228060975E11</v>
      </c>
      <c r="CH101" s="1">
        <v>0.0</v>
      </c>
      <c r="CI101" s="1">
        <v>0.0</v>
      </c>
      <c r="CJ101" s="1">
        <v>1.79211820775E11</v>
      </c>
      <c r="CK101" s="1">
        <v>0.0</v>
      </c>
      <c r="CL101" s="1">
        <v>0.0</v>
      </c>
      <c r="CM101" s="1">
        <v>3.98932352379E11</v>
      </c>
      <c r="CN101" s="1">
        <v>0.0</v>
      </c>
      <c r="CO101" s="1">
        <v>0.0</v>
      </c>
      <c r="CP101" s="1">
        <v>7.45214912398E11</v>
      </c>
      <c r="CQ101" s="1">
        <v>1.2399873804616E13</v>
      </c>
      <c r="CR101" s="73">
        <v>42338.59027777778</v>
      </c>
      <c r="CS101" s="73">
        <v>41275.0</v>
      </c>
      <c r="CT101" s="73">
        <v>41639.0</v>
      </c>
      <c r="CU101" s="1">
        <v>12.0</v>
      </c>
      <c r="CV101" s="1" t="s">
        <v>600</v>
      </c>
      <c r="CX101" s="1">
        <v>0.0</v>
      </c>
      <c r="CY101" s="1">
        <v>0.0</v>
      </c>
      <c r="CZ101" s="1">
        <v>5.0</v>
      </c>
      <c r="DA101" s="1" t="b">
        <v>0</v>
      </c>
      <c r="DB101" s="1" t="b">
        <v>1</v>
      </c>
    </row>
    <row r="102" ht="12.75" customHeight="1">
      <c r="A102" s="1" t="s">
        <v>52</v>
      </c>
      <c r="B102" s="1">
        <v>2012.0</v>
      </c>
      <c r="C102" s="1">
        <v>5.0</v>
      </c>
      <c r="D102" s="1">
        <v>8.389906062676E12</v>
      </c>
      <c r="E102" s="1">
        <v>1.773518264884E12</v>
      </c>
      <c r="F102" s="1">
        <v>1.007638264884E12</v>
      </c>
      <c r="G102" s="1">
        <v>7.6588E11</v>
      </c>
      <c r="H102" s="1">
        <v>5.275830007058E12</v>
      </c>
      <c r="I102" s="1">
        <v>5.356403269249E12</v>
      </c>
      <c r="J102" s="1">
        <v>-8.0573262191E10</v>
      </c>
      <c r="K102" s="1">
        <v>1.173648940979E12</v>
      </c>
      <c r="L102" s="1">
        <v>1.124067119187E12</v>
      </c>
      <c r="M102" s="1">
        <v>6.830537824E10</v>
      </c>
      <c r="N102" s="1">
        <v>0.0</v>
      </c>
      <c r="O102" s="1">
        <v>0.0</v>
      </c>
      <c r="P102" s="1">
        <v>1.52113621922E11</v>
      </c>
      <c r="Q102" s="1">
        <v>-1.7083717837E11</v>
      </c>
      <c r="R102" s="1">
        <v>1.98970267E9</v>
      </c>
      <c r="S102" s="1">
        <v>1.98970267E9</v>
      </c>
      <c r="T102" s="1">
        <v>0.0</v>
      </c>
      <c r="U102" s="1">
        <v>1.64919147085E11</v>
      </c>
      <c r="V102" s="1">
        <v>1.0773744766E10</v>
      </c>
      <c r="W102" s="1">
        <v>0.0</v>
      </c>
      <c r="X102" s="1">
        <v>9.0089890454E10</v>
      </c>
      <c r="Y102" s="1">
        <v>0.0</v>
      </c>
      <c r="Z102" s="1">
        <v>0.0</v>
      </c>
      <c r="AA102" s="1">
        <v>6.4055511865E10</v>
      </c>
      <c r="AB102" s="1">
        <v>0.0</v>
      </c>
      <c r="AC102" s="1">
        <v>0.0</v>
      </c>
      <c r="AD102" s="1">
        <v>0.0</v>
      </c>
      <c r="AE102" s="1">
        <v>2.381298366116E12</v>
      </c>
      <c r="AF102" s="1">
        <v>1.031461314679E12</v>
      </c>
      <c r="AG102" s="1">
        <v>5.7066158279E10</v>
      </c>
      <c r="AH102" s="1">
        <v>1.45610883373E11</v>
      </c>
      <c r="AI102" s="1">
        <v>-8.8544725094E10</v>
      </c>
      <c r="AJ102" s="1">
        <v>0.0</v>
      </c>
      <c r="AK102" s="1">
        <v>0.0</v>
      </c>
      <c r="AL102" s="1">
        <v>0.0</v>
      </c>
      <c r="AM102" s="1">
        <v>4.250751547E10</v>
      </c>
      <c r="AN102" s="1">
        <v>6.5947176822E10</v>
      </c>
      <c r="AO102" s="1">
        <v>-2.3439661352E10</v>
      </c>
      <c r="AP102" s="1">
        <v>9.3188764093E11</v>
      </c>
      <c r="AQ102" s="1">
        <v>0.0</v>
      </c>
      <c r="AR102" s="1">
        <v>0.0</v>
      </c>
      <c r="AS102" s="1">
        <v>0.0</v>
      </c>
      <c r="AT102" s="1">
        <v>1.218758136997E12</v>
      </c>
      <c r="AU102" s="1">
        <v>0.0</v>
      </c>
      <c r="AV102" s="1">
        <v>4.10428986379E11</v>
      </c>
      <c r="AW102" s="1">
        <v>9.84682218956E11</v>
      </c>
      <c r="AX102" s="1">
        <v>-1.76353068338E11</v>
      </c>
      <c r="AY102" s="1">
        <v>1.3107891444E11</v>
      </c>
      <c r="AZ102" s="1">
        <v>1.14687513742E11</v>
      </c>
      <c r="BA102" s="1">
        <v>0.0</v>
      </c>
      <c r="BB102" s="1">
        <v>0.0</v>
      </c>
      <c r="BC102" s="1">
        <v>1.6391400698E10</v>
      </c>
      <c r="BD102" s="1">
        <v>1.0771204428792E13</v>
      </c>
      <c r="BE102" s="1">
        <v>4.687926552028E12</v>
      </c>
      <c r="BF102" s="1">
        <v>4.18563709883E12</v>
      </c>
      <c r="BG102" s="1">
        <v>0.0</v>
      </c>
      <c r="BH102" s="1">
        <v>1.108156127879E12</v>
      </c>
      <c r="BI102" s="1">
        <v>6.28864751E9</v>
      </c>
      <c r="BJ102" s="1">
        <v>6.8211080677E10</v>
      </c>
      <c r="BK102" s="1">
        <v>5.4871056492E10</v>
      </c>
      <c r="BL102" s="1">
        <v>1.111462844E10</v>
      </c>
      <c r="BM102" s="1">
        <v>1.166029434723E12</v>
      </c>
      <c r="BN102" s="1">
        <v>1.3158310655E10</v>
      </c>
      <c r="BO102" s="1">
        <v>0.0</v>
      </c>
      <c r="BP102" s="1">
        <v>0.0</v>
      </c>
      <c r="BQ102" s="1">
        <v>0.0</v>
      </c>
      <c r="BR102" s="1">
        <v>5.02289453198E11</v>
      </c>
      <c r="BS102" s="1">
        <v>0.0</v>
      </c>
      <c r="BT102" s="1">
        <v>0.0</v>
      </c>
      <c r="BU102" s="1">
        <v>2.232701991E9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0.0</v>
      </c>
      <c r="CB102" s="1">
        <v>0.0</v>
      </c>
      <c r="CC102" s="1">
        <v>6.083277876764E12</v>
      </c>
      <c r="CD102" s="1">
        <v>6.083277876764E12</v>
      </c>
      <c r="CE102" s="1">
        <v>2.34241867E12</v>
      </c>
      <c r="CF102" s="1">
        <v>3.32306251402E12</v>
      </c>
      <c r="CG102" s="1">
        <v>-1.38219350615E11</v>
      </c>
      <c r="CH102" s="1">
        <v>0.0</v>
      </c>
      <c r="CI102" s="1">
        <v>0.0</v>
      </c>
      <c r="CJ102" s="1">
        <v>1.79211820775E11</v>
      </c>
      <c r="CK102" s="1">
        <v>0.0</v>
      </c>
      <c r="CL102" s="1">
        <v>6.9119766469E10</v>
      </c>
      <c r="CM102" s="1">
        <v>3.07684456115E11</v>
      </c>
      <c r="CN102" s="1">
        <v>0.0</v>
      </c>
      <c r="CO102" s="1">
        <v>0.0</v>
      </c>
      <c r="CP102" s="1">
        <v>0.0</v>
      </c>
      <c r="CQ102" s="1">
        <v>1.0771204428792E13</v>
      </c>
      <c r="CR102" s="73">
        <v>41492.45416666667</v>
      </c>
      <c r="CS102" s="73">
        <v>40909.0</v>
      </c>
      <c r="CT102" s="73">
        <v>41274.0</v>
      </c>
      <c r="CU102" s="1">
        <v>12.0</v>
      </c>
      <c r="CV102" s="1" t="s">
        <v>601</v>
      </c>
      <c r="CX102" s="1">
        <v>0.0</v>
      </c>
      <c r="CY102" s="1">
        <v>0.0</v>
      </c>
      <c r="CZ102" s="1">
        <v>4.0</v>
      </c>
      <c r="DA102" s="1" t="b">
        <v>0</v>
      </c>
      <c r="DB102" s="1" t="b">
        <v>1</v>
      </c>
    </row>
    <row r="103" ht="12.75" customHeight="1">
      <c r="A103" s="1" t="s">
        <v>52</v>
      </c>
      <c r="B103" s="1">
        <v>2011.0</v>
      </c>
      <c r="C103" s="1">
        <v>5.0</v>
      </c>
      <c r="D103" s="1">
        <v>6.060882350961E12</v>
      </c>
      <c r="E103" s="1">
        <v>6.86565126049E11</v>
      </c>
      <c r="F103" s="1">
        <v>2.72565126049E11</v>
      </c>
      <c r="G103" s="1">
        <v>4.14E11</v>
      </c>
      <c r="H103" s="1">
        <v>4.182683563297E12</v>
      </c>
      <c r="I103" s="1">
        <v>4.292244806144E12</v>
      </c>
      <c r="J103" s="1">
        <v>-1.09561242847E11</v>
      </c>
      <c r="K103" s="1">
        <v>1.111821008652E12</v>
      </c>
      <c r="L103" s="1">
        <v>1.034158831183E12</v>
      </c>
      <c r="M103" s="1">
        <v>6.7559720527E10</v>
      </c>
      <c r="N103" s="1">
        <v>0.0</v>
      </c>
      <c r="O103" s="1">
        <v>0.0</v>
      </c>
      <c r="P103" s="1">
        <v>5.57745384E10</v>
      </c>
      <c r="Q103" s="1">
        <v>-4.5672081458E10</v>
      </c>
      <c r="R103" s="1">
        <v>1.02368935E9</v>
      </c>
      <c r="S103" s="1">
        <v>1.02368935E9</v>
      </c>
      <c r="T103" s="1">
        <v>0.0</v>
      </c>
      <c r="U103" s="1">
        <v>7.8788963613E10</v>
      </c>
      <c r="V103" s="1">
        <v>7.548820316E9</v>
      </c>
      <c r="W103" s="1">
        <v>0.0</v>
      </c>
      <c r="X103" s="1">
        <v>5.464493851E9</v>
      </c>
      <c r="Y103" s="1">
        <v>0.0</v>
      </c>
      <c r="Z103" s="1">
        <v>0.0</v>
      </c>
      <c r="AA103" s="1">
        <v>6.5775649446E10</v>
      </c>
      <c r="AB103" s="1">
        <v>0.0</v>
      </c>
      <c r="AC103" s="1">
        <v>0.0</v>
      </c>
      <c r="AD103" s="1">
        <v>0.0</v>
      </c>
      <c r="AE103" s="1">
        <v>2.133987828873E12</v>
      </c>
      <c r="AF103" s="1">
        <v>5.40205128532E11</v>
      </c>
      <c r="AG103" s="1">
        <v>4.7541099023E10</v>
      </c>
      <c r="AH103" s="1">
        <v>1.23855970314E11</v>
      </c>
      <c r="AI103" s="1">
        <v>-7.6314871291E10</v>
      </c>
      <c r="AJ103" s="1">
        <v>0.0</v>
      </c>
      <c r="AK103" s="1">
        <v>0.0</v>
      </c>
      <c r="AL103" s="1">
        <v>0.0</v>
      </c>
      <c r="AM103" s="1">
        <v>4.1262425272E10</v>
      </c>
      <c r="AN103" s="1">
        <v>5.6520325422E10</v>
      </c>
      <c r="AO103" s="1">
        <v>-1.525790015E10</v>
      </c>
      <c r="AP103" s="1">
        <v>4.51401604237E11</v>
      </c>
      <c r="AQ103" s="1">
        <v>0.0</v>
      </c>
      <c r="AR103" s="1">
        <v>0.0</v>
      </c>
      <c r="AS103" s="1">
        <v>0.0</v>
      </c>
      <c r="AT103" s="1">
        <v>1.443645584415E12</v>
      </c>
      <c r="AU103" s="1">
        <v>0.0</v>
      </c>
      <c r="AV103" s="1">
        <v>4.21007557671E11</v>
      </c>
      <c r="AW103" s="1">
        <v>1.145091899026E12</v>
      </c>
      <c r="AX103" s="1">
        <v>-1.22453872282E11</v>
      </c>
      <c r="AY103" s="1">
        <v>1.50137115926E11</v>
      </c>
      <c r="AZ103" s="1">
        <v>1.35345435486E11</v>
      </c>
      <c r="BA103" s="1">
        <v>0.0</v>
      </c>
      <c r="BB103" s="1">
        <v>0.0</v>
      </c>
      <c r="BC103" s="1">
        <v>1.479168044E10</v>
      </c>
      <c r="BD103" s="1">
        <v>8.194870179834E12</v>
      </c>
      <c r="BE103" s="1">
        <v>2.733521213907E12</v>
      </c>
      <c r="BF103" s="1">
        <v>2.731262122357E12</v>
      </c>
      <c r="BG103" s="1">
        <v>0.0</v>
      </c>
      <c r="BH103" s="1">
        <v>9.45537876105E11</v>
      </c>
      <c r="BI103" s="1">
        <v>2.0540927887E10</v>
      </c>
      <c r="BJ103" s="1">
        <v>4.4006838543E10</v>
      </c>
      <c r="BK103" s="1">
        <v>4.6533322682E10</v>
      </c>
      <c r="BL103" s="1">
        <v>2.689572627E9</v>
      </c>
      <c r="BM103" s="1">
        <v>2.6068572336E11</v>
      </c>
      <c r="BN103" s="1">
        <v>2.7697001105E10</v>
      </c>
      <c r="BO103" s="1">
        <v>0.0</v>
      </c>
      <c r="BP103" s="1">
        <v>0.0</v>
      </c>
      <c r="BQ103" s="1">
        <v>0.0</v>
      </c>
      <c r="BR103" s="1">
        <v>2.25909155E9</v>
      </c>
      <c r="BS103" s="1">
        <v>0.0</v>
      </c>
      <c r="BT103" s="1">
        <v>0.0</v>
      </c>
      <c r="BU103" s="1">
        <v>2.24609155E9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0.0</v>
      </c>
      <c r="CB103" s="1">
        <v>0.0</v>
      </c>
      <c r="CC103" s="1">
        <v>5.461348965927E12</v>
      </c>
      <c r="CD103" s="1">
        <v>5.461348965927E12</v>
      </c>
      <c r="CE103" s="1">
        <v>2.12947152E12</v>
      </c>
      <c r="CF103" s="1">
        <v>2.974771778198E12</v>
      </c>
      <c r="CG103" s="1">
        <v>-1.2432242735E11</v>
      </c>
      <c r="CH103" s="1">
        <v>0.0</v>
      </c>
      <c r="CI103" s="1">
        <v>-3.470275408E9</v>
      </c>
      <c r="CJ103" s="1">
        <v>1.79211820775E11</v>
      </c>
      <c r="CK103" s="1">
        <v>5.1638058907E10</v>
      </c>
      <c r="CL103" s="1">
        <v>0.0</v>
      </c>
      <c r="CM103" s="1">
        <v>2.54048490805E11</v>
      </c>
      <c r="CN103" s="1">
        <v>0.0</v>
      </c>
      <c r="CO103" s="1">
        <v>0.0</v>
      </c>
      <c r="CP103" s="1">
        <v>0.0</v>
      </c>
      <c r="CQ103" s="1">
        <v>8.194870179834E12</v>
      </c>
      <c r="CR103" s="73">
        <v>41138.63055555556</v>
      </c>
      <c r="CS103" s="73">
        <v>40544.0</v>
      </c>
      <c r="CT103" s="73">
        <v>40908.0</v>
      </c>
      <c r="CU103" s="1">
        <v>12.0</v>
      </c>
      <c r="CV103" s="1" t="s">
        <v>354</v>
      </c>
      <c r="CX103" s="1">
        <v>0.0</v>
      </c>
      <c r="CY103" s="1">
        <v>0.0</v>
      </c>
      <c r="CZ103" s="1">
        <v>2.0</v>
      </c>
      <c r="DA103" s="1" t="b">
        <v>0</v>
      </c>
      <c r="DB103" s="1" t="b">
        <v>1</v>
      </c>
    </row>
    <row r="104" ht="12.75" customHeight="1">
      <c r="A104" s="1" t="s">
        <v>52</v>
      </c>
      <c r="B104" s="1">
        <v>2010.0</v>
      </c>
      <c r="C104" s="1">
        <v>5.0</v>
      </c>
      <c r="D104" s="1">
        <v>4.650480740255E12</v>
      </c>
      <c r="E104" s="1">
        <v>5.6148492426E11</v>
      </c>
      <c r="F104" s="1">
        <v>2.0148492426E11</v>
      </c>
      <c r="G104" s="1">
        <v>3.6E11</v>
      </c>
      <c r="H104" s="1">
        <v>3.172764166694E12</v>
      </c>
      <c r="I104" s="1">
        <v>3.205596950907E12</v>
      </c>
      <c r="J104" s="1">
        <v>-3.2832784213E10</v>
      </c>
      <c r="K104" s="1">
        <v>8.63550928596E11</v>
      </c>
      <c r="L104" s="1">
        <v>7.3175114254E11</v>
      </c>
      <c r="M104" s="1">
        <v>9.2590931857E10</v>
      </c>
      <c r="N104" s="1">
        <v>0.0</v>
      </c>
      <c r="O104" s="1">
        <v>0.0</v>
      </c>
      <c r="P104" s="1">
        <v>6.1413845696E10</v>
      </c>
      <c r="Q104" s="1">
        <v>-2.2204991497E10</v>
      </c>
      <c r="R104" s="1">
        <v>8.58E7</v>
      </c>
      <c r="S104" s="1">
        <v>8.58E7</v>
      </c>
      <c r="T104" s="1">
        <v>0.0</v>
      </c>
      <c r="U104" s="1">
        <v>5.2594920705E10</v>
      </c>
      <c r="V104" s="1">
        <v>1.0140863892E10</v>
      </c>
      <c r="W104" s="1">
        <v>1.8144967605E10</v>
      </c>
      <c r="X104" s="1">
        <v>0.0</v>
      </c>
      <c r="Y104" s="1">
        <v>0.0</v>
      </c>
      <c r="Z104" s="1">
        <v>0.0</v>
      </c>
      <c r="AA104" s="1">
        <v>2.4309089208E10</v>
      </c>
      <c r="AB104" s="1">
        <v>0.0</v>
      </c>
      <c r="AC104" s="1">
        <v>0.0</v>
      </c>
      <c r="AD104" s="1">
        <v>0.0</v>
      </c>
      <c r="AE104" s="1">
        <v>1.802621718182E12</v>
      </c>
      <c r="AF104" s="1">
        <v>3.19852848801E11</v>
      </c>
      <c r="AG104" s="1">
        <v>4.604720634E10</v>
      </c>
      <c r="AH104" s="1">
        <v>1.12220314737E11</v>
      </c>
      <c r="AI104" s="1">
        <v>-6.6173108397E10</v>
      </c>
      <c r="AJ104" s="1">
        <v>0.0</v>
      </c>
      <c r="AK104" s="1">
        <v>0.0</v>
      </c>
      <c r="AL104" s="1">
        <v>0.0</v>
      </c>
      <c r="AM104" s="1">
        <v>4.3328011151E10</v>
      </c>
      <c r="AN104" s="1">
        <v>5.2335778511E10</v>
      </c>
      <c r="AO104" s="1">
        <v>-9.00776736E9</v>
      </c>
      <c r="AP104" s="1">
        <v>2.3047763131E11</v>
      </c>
      <c r="AQ104" s="1">
        <v>0.0</v>
      </c>
      <c r="AR104" s="1">
        <v>0.0</v>
      </c>
      <c r="AS104" s="1">
        <v>0.0</v>
      </c>
      <c r="AT104" s="1">
        <v>1.309775007664E12</v>
      </c>
      <c r="AU104" s="1">
        <v>0.0</v>
      </c>
      <c r="AV104" s="1">
        <v>2.491161942E11</v>
      </c>
      <c r="AW104" s="1">
        <v>1.096115166466E12</v>
      </c>
      <c r="AX104" s="1">
        <v>-3.5456353002E10</v>
      </c>
      <c r="AY104" s="1">
        <v>1.72993861717E11</v>
      </c>
      <c r="AZ104" s="1">
        <v>1.64081910726E11</v>
      </c>
      <c r="BA104" s="1">
        <v>0.0</v>
      </c>
      <c r="BB104" s="1">
        <v>6.0E9</v>
      </c>
      <c r="BC104" s="1">
        <v>2.911950991E9</v>
      </c>
      <c r="BD104" s="1">
        <v>6.453102458437E12</v>
      </c>
      <c r="BE104" s="1">
        <v>2.845714660847E12</v>
      </c>
      <c r="BF104" s="1">
        <v>1.656186306367E12</v>
      </c>
      <c r="BG104" s="1">
        <v>0.0</v>
      </c>
      <c r="BH104" s="1">
        <v>6.64613209604E11</v>
      </c>
      <c r="BI104" s="1">
        <v>4.491878E9</v>
      </c>
      <c r="BJ104" s="1">
        <v>1.9173956209E10</v>
      </c>
      <c r="BK104" s="1">
        <v>2.431780062E10</v>
      </c>
      <c r="BL104" s="1">
        <v>0.0</v>
      </c>
      <c r="BM104" s="1">
        <v>9.19924124315E11</v>
      </c>
      <c r="BN104" s="1">
        <v>2.3665337619E10</v>
      </c>
      <c r="BO104" s="1">
        <v>0.0</v>
      </c>
      <c r="BP104" s="1">
        <v>0.0</v>
      </c>
      <c r="BQ104" s="1">
        <v>0.0</v>
      </c>
      <c r="BR104" s="1">
        <v>2.2914711E9</v>
      </c>
      <c r="BS104" s="1">
        <v>0.0</v>
      </c>
      <c r="BT104" s="1">
        <v>0.0</v>
      </c>
      <c r="BU104" s="1">
        <v>2.25710785E9</v>
      </c>
      <c r="BV104" s="1">
        <v>1.18723688338E12</v>
      </c>
      <c r="BW104" s="1">
        <v>8.5609932388E11</v>
      </c>
      <c r="BX104" s="1">
        <v>0.0</v>
      </c>
      <c r="BY104" s="1">
        <v>2.63105850886E11</v>
      </c>
      <c r="BZ104" s="1">
        <v>6.8031708614E10</v>
      </c>
      <c r="CA104" s="1">
        <v>0.0</v>
      </c>
      <c r="CB104" s="1">
        <v>0.0</v>
      </c>
      <c r="CC104" s="1">
        <v>3.60738779759E12</v>
      </c>
      <c r="CD104" s="1">
        <v>3.60738779759E12</v>
      </c>
      <c r="CE104" s="1">
        <v>1.59710364E12</v>
      </c>
      <c r="CF104" s="1">
        <v>1.622092724471E12</v>
      </c>
      <c r="CG104" s="1">
        <v>-1.48544483E10</v>
      </c>
      <c r="CH104" s="1">
        <v>0.0</v>
      </c>
      <c r="CI104" s="1">
        <v>-9.463613253E9</v>
      </c>
      <c r="CJ104" s="1">
        <v>1.79564189409E11</v>
      </c>
      <c r="CK104" s="1">
        <v>0.0</v>
      </c>
      <c r="CL104" s="1">
        <v>3.6870953284E10</v>
      </c>
      <c r="CM104" s="1">
        <v>1.96074351979E11</v>
      </c>
      <c r="CN104" s="1">
        <v>0.0</v>
      </c>
      <c r="CO104" s="1">
        <v>0.0</v>
      </c>
      <c r="CP104" s="1">
        <v>0.0</v>
      </c>
      <c r="CQ104" s="1">
        <v>6.453102458437E12</v>
      </c>
      <c r="CR104" s="73">
        <v>41129.4</v>
      </c>
      <c r="CS104" s="73">
        <v>40179.0</v>
      </c>
      <c r="CT104" s="73">
        <v>40543.0</v>
      </c>
      <c r="CU104" s="1">
        <v>12.0</v>
      </c>
      <c r="CV104" s="1" t="s">
        <v>355</v>
      </c>
      <c r="CX104" s="1">
        <v>0.0</v>
      </c>
      <c r="CY104" s="1">
        <v>0.0</v>
      </c>
      <c r="CZ104" s="1">
        <v>3.0</v>
      </c>
      <c r="DA104" s="1" t="b">
        <v>0</v>
      </c>
      <c r="DB104" s="1" t="b">
        <v>1</v>
      </c>
    </row>
    <row r="105" ht="12.75" customHeight="1">
      <c r="A105" s="1" t="s">
        <v>52</v>
      </c>
      <c r="B105" s="1">
        <v>2009.0</v>
      </c>
      <c r="C105" s="1">
        <v>5.0</v>
      </c>
      <c r="D105" s="1">
        <v>4.3731739547E12</v>
      </c>
      <c r="E105" s="1">
        <v>1.478791102325E12</v>
      </c>
      <c r="F105" s="1">
        <v>2.30977102325E11</v>
      </c>
      <c r="G105" s="1">
        <v>1.247814E12</v>
      </c>
      <c r="H105" s="1">
        <v>2.138879258469E12</v>
      </c>
      <c r="I105" s="1">
        <v>2.162079672778E12</v>
      </c>
      <c r="J105" s="1">
        <v>-2.3200414309E10</v>
      </c>
      <c r="K105" s="1">
        <v>7.11864757086E11</v>
      </c>
      <c r="L105" s="1">
        <v>6.22590247113E11</v>
      </c>
      <c r="M105" s="1">
        <v>7.4757087384E10</v>
      </c>
      <c r="N105" s="1">
        <v>0.0</v>
      </c>
      <c r="O105" s="1">
        <v>0.0</v>
      </c>
      <c r="P105" s="1">
        <v>2.9412433199E10</v>
      </c>
      <c r="Q105" s="1">
        <v>-1.489501061E10</v>
      </c>
      <c r="R105" s="1">
        <v>3.33351296E8</v>
      </c>
      <c r="S105" s="1">
        <v>3.33351296E8</v>
      </c>
      <c r="T105" s="1">
        <v>0.0</v>
      </c>
      <c r="U105" s="1">
        <v>4.3305485524E10</v>
      </c>
      <c r="V105" s="1">
        <v>1.2348100455E10</v>
      </c>
      <c r="W105" s="1">
        <v>0.0</v>
      </c>
      <c r="X105" s="1">
        <v>0.0</v>
      </c>
      <c r="Y105" s="1">
        <v>0.0</v>
      </c>
      <c r="Z105" s="1">
        <v>5.79252605E8</v>
      </c>
      <c r="AA105" s="1">
        <v>3.0378132464E10</v>
      </c>
      <c r="AB105" s="1">
        <v>0.0</v>
      </c>
      <c r="AC105" s="1">
        <v>0.0</v>
      </c>
      <c r="AD105" s="1">
        <v>0.0</v>
      </c>
      <c r="AE105" s="1">
        <v>1.549197910334E12</v>
      </c>
      <c r="AF105" s="1">
        <v>8.7681222415E10</v>
      </c>
      <c r="AG105" s="1">
        <v>4.8342115293E10</v>
      </c>
      <c r="AH105" s="1">
        <v>1.0871410077E11</v>
      </c>
      <c r="AI105" s="1">
        <v>-6.0371985477E10</v>
      </c>
      <c r="AJ105" s="1">
        <v>0.0</v>
      </c>
      <c r="AK105" s="1">
        <v>0.0</v>
      </c>
      <c r="AL105" s="1">
        <v>0.0</v>
      </c>
      <c r="AM105" s="1">
        <v>3.8006698032E10</v>
      </c>
      <c r="AN105" s="1">
        <v>4.3343240511E10</v>
      </c>
      <c r="AO105" s="1">
        <v>-5.336542479E9</v>
      </c>
      <c r="AP105" s="1">
        <v>1.33240909E9</v>
      </c>
      <c r="AQ105" s="1">
        <v>0.0</v>
      </c>
      <c r="AR105" s="1">
        <v>0.0</v>
      </c>
      <c r="AS105" s="1">
        <v>0.0</v>
      </c>
      <c r="AT105" s="1">
        <v>1.261480311199E12</v>
      </c>
      <c r="AU105" s="1">
        <v>0.0</v>
      </c>
      <c r="AV105" s="1">
        <v>4.066973042E11</v>
      </c>
      <c r="AW105" s="1">
        <v>8.5944064128E11</v>
      </c>
      <c r="AX105" s="1">
        <v>-4.657634281E9</v>
      </c>
      <c r="AY105" s="1">
        <v>2.0003637672E11</v>
      </c>
      <c r="AZ105" s="1">
        <v>1.91337824029E11</v>
      </c>
      <c r="BA105" s="1">
        <v>0.0</v>
      </c>
      <c r="BB105" s="1">
        <v>6.0E9</v>
      </c>
      <c r="BC105" s="1">
        <v>2.698552691E9</v>
      </c>
      <c r="BD105" s="1">
        <v>5.922371865034E12</v>
      </c>
      <c r="BE105" s="1">
        <v>3.494699212356E12</v>
      </c>
      <c r="BF105" s="1">
        <v>2.602491836981E12</v>
      </c>
      <c r="BG105" s="1">
        <v>0.0</v>
      </c>
      <c r="BH105" s="1">
        <v>5.77313464266E11</v>
      </c>
      <c r="BI105" s="1">
        <v>2.8502493218E10</v>
      </c>
      <c r="BJ105" s="1">
        <v>1.6609715219E10</v>
      </c>
      <c r="BK105" s="1">
        <v>3.6332724293E10</v>
      </c>
      <c r="BL105" s="1">
        <v>0.0</v>
      </c>
      <c r="BM105" s="1">
        <v>1.943733439985E12</v>
      </c>
      <c r="BN105" s="1">
        <v>0.0</v>
      </c>
      <c r="BO105" s="1">
        <v>0.0</v>
      </c>
      <c r="BP105" s="1">
        <v>0.0</v>
      </c>
      <c r="BQ105" s="1">
        <v>0.0</v>
      </c>
      <c r="BR105" s="1">
        <v>2.469158625E9</v>
      </c>
      <c r="BS105" s="1">
        <v>0.0</v>
      </c>
      <c r="BT105" s="1">
        <v>0.0</v>
      </c>
      <c r="BU105" s="1">
        <v>2.432158625E9</v>
      </c>
      <c r="BV105" s="1">
        <v>8.8973821675E11</v>
      </c>
      <c r="BW105" s="1">
        <v>6.22800833132E11</v>
      </c>
      <c r="BX105" s="1">
        <v>0.0</v>
      </c>
      <c r="BY105" s="1">
        <v>2.01899517555E11</v>
      </c>
      <c r="BZ105" s="1">
        <v>6.5037866063E10</v>
      </c>
      <c r="CA105" s="1">
        <v>0.0</v>
      </c>
      <c r="CB105" s="1">
        <v>0.0</v>
      </c>
      <c r="CC105" s="1">
        <v>2.427672652678E12</v>
      </c>
      <c r="CD105" s="1">
        <v>2.415668703575E12</v>
      </c>
      <c r="CE105" s="1">
        <v>1.0355E12</v>
      </c>
      <c r="CF105" s="1">
        <v>1.0499877738E12</v>
      </c>
      <c r="CG105" s="1">
        <v>0.0</v>
      </c>
      <c r="CH105" s="1">
        <v>0.0</v>
      </c>
      <c r="CI105" s="1">
        <v>-1.3804144101E10</v>
      </c>
      <c r="CJ105" s="1">
        <v>1.39825636177E11</v>
      </c>
      <c r="CK105" s="1">
        <v>0.0</v>
      </c>
      <c r="CL105" s="1">
        <v>2.4008271568E10</v>
      </c>
      <c r="CM105" s="1">
        <v>1.80151166131E11</v>
      </c>
      <c r="CN105" s="1">
        <v>1.2003949103E10</v>
      </c>
      <c r="CO105" s="1">
        <v>1.2003949103E10</v>
      </c>
      <c r="CP105" s="1">
        <v>0.0</v>
      </c>
      <c r="CQ105" s="1">
        <v>5.922371865034E12</v>
      </c>
      <c r="CR105" s="73">
        <v>41129.399305555555</v>
      </c>
      <c r="CS105" s="73">
        <v>39814.0</v>
      </c>
      <c r="CT105" s="73">
        <v>40178.0</v>
      </c>
      <c r="CU105" s="1">
        <v>12.0</v>
      </c>
      <c r="CV105" s="1" t="s">
        <v>383</v>
      </c>
      <c r="CX105" s="1">
        <v>0.0</v>
      </c>
      <c r="CY105" s="1">
        <v>0.0</v>
      </c>
      <c r="CZ105" s="1">
        <v>2.0</v>
      </c>
      <c r="DA105" s="1" t="b">
        <v>0</v>
      </c>
      <c r="DB105" s="1" t="b">
        <v>1</v>
      </c>
    </row>
    <row r="106" ht="12.75" customHeight="1">
      <c r="A106" s="1" t="s">
        <v>52</v>
      </c>
      <c r="B106" s="1">
        <v>2008.0</v>
      </c>
      <c r="C106" s="1">
        <v>5.0</v>
      </c>
      <c r="D106" s="1">
        <v>3.563870157984E12</v>
      </c>
      <c r="E106" s="1">
        <v>8.33561025759E11</v>
      </c>
      <c r="F106" s="1">
        <v>2.30187525759E11</v>
      </c>
      <c r="G106" s="1">
        <v>6.033735E11</v>
      </c>
      <c r="H106" s="1">
        <v>2.260742889542E12</v>
      </c>
      <c r="I106" s="1">
        <v>2.292643687425E12</v>
      </c>
      <c r="J106" s="1">
        <v>-3.1900797883E10</v>
      </c>
      <c r="K106" s="1">
        <v>4.46409607448E11</v>
      </c>
      <c r="L106" s="1">
        <v>4.14665507517E11</v>
      </c>
      <c r="M106" s="1">
        <v>2.164573233E9</v>
      </c>
      <c r="N106" s="1">
        <v>0.0</v>
      </c>
      <c r="O106" s="1">
        <v>0.0</v>
      </c>
      <c r="P106" s="1">
        <v>3.6691658247E10</v>
      </c>
      <c r="Q106" s="1">
        <v>-7.112131549E9</v>
      </c>
      <c r="R106" s="1">
        <v>0.0</v>
      </c>
      <c r="S106" s="1">
        <v>0.0</v>
      </c>
      <c r="T106" s="1">
        <v>0.0</v>
      </c>
      <c r="U106" s="1">
        <v>2.3156635235E10</v>
      </c>
      <c r="V106" s="1">
        <v>9.523668886E9</v>
      </c>
      <c r="W106" s="1">
        <v>0.0</v>
      </c>
      <c r="X106" s="1">
        <v>0.0</v>
      </c>
      <c r="Y106" s="1">
        <v>0.0</v>
      </c>
      <c r="Z106" s="1">
        <v>3.49780205E8</v>
      </c>
      <c r="AA106" s="1">
        <v>1.3283186144E10</v>
      </c>
      <c r="AB106" s="1">
        <v>0.0</v>
      </c>
      <c r="AC106" s="1">
        <v>0.0</v>
      </c>
      <c r="AD106" s="1">
        <v>0.0</v>
      </c>
      <c r="AE106" s="1">
        <v>1.354490610203E12</v>
      </c>
      <c r="AF106" s="1">
        <v>2.84571786097E11</v>
      </c>
      <c r="AG106" s="1">
        <v>6.4910889965E10</v>
      </c>
      <c r="AH106" s="1">
        <v>1.10423171422E11</v>
      </c>
      <c r="AI106" s="1">
        <v>-4.5512281457E10</v>
      </c>
      <c r="AJ106" s="1">
        <v>0.0</v>
      </c>
      <c r="AK106" s="1">
        <v>0.0</v>
      </c>
      <c r="AL106" s="1">
        <v>0.0</v>
      </c>
      <c r="AM106" s="1">
        <v>2.19660896132E11</v>
      </c>
      <c r="AN106" s="1">
        <v>2.22497973125E11</v>
      </c>
      <c r="AO106" s="1">
        <v>-2.837076993E9</v>
      </c>
      <c r="AP106" s="1">
        <v>0.0</v>
      </c>
      <c r="AQ106" s="1">
        <v>0.0</v>
      </c>
      <c r="AR106" s="1">
        <v>0.0</v>
      </c>
      <c r="AS106" s="1">
        <v>0.0</v>
      </c>
      <c r="AT106" s="1">
        <v>1.061443433448E12</v>
      </c>
      <c r="AU106" s="1">
        <v>0.0</v>
      </c>
      <c r="AV106" s="1">
        <v>1.563672E11</v>
      </c>
      <c r="AW106" s="1">
        <v>9.22092855909E11</v>
      </c>
      <c r="AX106" s="1">
        <v>-1.7016622461E10</v>
      </c>
      <c r="AY106" s="1">
        <v>8.475390658E9</v>
      </c>
      <c r="AZ106" s="1">
        <v>2.74747473E8</v>
      </c>
      <c r="BA106" s="1">
        <v>0.0</v>
      </c>
      <c r="BB106" s="1">
        <v>8.200643185E9</v>
      </c>
      <c r="BC106" s="1">
        <v>0.0</v>
      </c>
      <c r="BD106" s="1">
        <v>4.918360768187E12</v>
      </c>
      <c r="BE106" s="1">
        <v>2.630338752346E12</v>
      </c>
      <c r="BF106" s="1">
        <v>1.970619571064E12</v>
      </c>
      <c r="BG106" s="1">
        <v>0.0</v>
      </c>
      <c r="BH106" s="1">
        <v>2.37592570593E11</v>
      </c>
      <c r="BI106" s="1">
        <v>9.62028851E8</v>
      </c>
      <c r="BJ106" s="1">
        <v>1.3658287912E10</v>
      </c>
      <c r="BK106" s="1">
        <v>1.1269570568E10</v>
      </c>
      <c r="BL106" s="1">
        <v>0.0</v>
      </c>
      <c r="BM106" s="1">
        <v>1.70713711314E12</v>
      </c>
      <c r="BN106" s="1">
        <v>0.0</v>
      </c>
      <c r="BO106" s="1">
        <v>0.0</v>
      </c>
      <c r="BP106" s="1">
        <v>0.0</v>
      </c>
      <c r="BQ106" s="1">
        <v>0.0</v>
      </c>
      <c r="BR106" s="1">
        <v>2.1764931E9</v>
      </c>
      <c r="BS106" s="1">
        <v>0.0</v>
      </c>
      <c r="BT106" s="1">
        <v>0.0</v>
      </c>
      <c r="BU106" s="1">
        <v>2.1764931E9</v>
      </c>
      <c r="BV106" s="1">
        <v>6.57542688182E11</v>
      </c>
      <c r="BW106" s="1">
        <v>4.73456872467E11</v>
      </c>
      <c r="BX106" s="1">
        <v>0.0</v>
      </c>
      <c r="BY106" s="1">
        <v>1.20483459735E11</v>
      </c>
      <c r="BZ106" s="1">
        <v>6.360235598E10</v>
      </c>
      <c r="CA106" s="1">
        <v>0.0</v>
      </c>
      <c r="CB106" s="1">
        <v>0.0</v>
      </c>
      <c r="CC106" s="1">
        <v>2.288022015841E12</v>
      </c>
      <c r="CD106" s="1">
        <v>2.284311686518E12</v>
      </c>
      <c r="CE106" s="1">
        <v>1.0355E12</v>
      </c>
      <c r="CF106" s="1">
        <v>1.0499877738E12</v>
      </c>
      <c r="CG106" s="1">
        <v>0.0</v>
      </c>
      <c r="CH106" s="1">
        <v>0.0</v>
      </c>
      <c r="CI106" s="1">
        <v>0.0</v>
      </c>
      <c r="CJ106" s="1">
        <v>6.9990166798E10</v>
      </c>
      <c r="CK106" s="1">
        <v>0.0</v>
      </c>
      <c r="CL106" s="1">
        <v>1.5179987611E10</v>
      </c>
      <c r="CM106" s="1">
        <v>1.13653758309E11</v>
      </c>
      <c r="CN106" s="1">
        <v>3.710329323E9</v>
      </c>
      <c r="CO106" s="1">
        <v>3.710329323E9</v>
      </c>
      <c r="CP106" s="1">
        <v>0.0</v>
      </c>
      <c r="CQ106" s="1">
        <v>4.918360768187E12</v>
      </c>
      <c r="CR106" s="73">
        <v>41129.399305555555</v>
      </c>
      <c r="CS106" s="73">
        <v>39448.0</v>
      </c>
      <c r="CT106" s="73">
        <v>39813.0</v>
      </c>
      <c r="CU106" s="1">
        <v>12.0</v>
      </c>
      <c r="CV106" s="1" t="s">
        <v>383</v>
      </c>
      <c r="CX106" s="1">
        <v>0.0</v>
      </c>
      <c r="CY106" s="1">
        <v>0.0</v>
      </c>
      <c r="CZ106" s="1">
        <v>2.0</v>
      </c>
      <c r="DA106" s="1" t="b">
        <v>0</v>
      </c>
      <c r="DB106" s="1" t="b">
        <v>1</v>
      </c>
    </row>
    <row r="107" ht="12.75" customHeight="1">
      <c r="A107" s="1" t="s">
        <v>52</v>
      </c>
      <c r="B107" s="1">
        <v>2007.0</v>
      </c>
      <c r="C107" s="1">
        <v>5.0</v>
      </c>
      <c r="D107" s="1">
        <v>3.702303747883E12</v>
      </c>
      <c r="E107" s="1">
        <v>1.158716050708E12</v>
      </c>
      <c r="F107" s="1">
        <v>3.14621050708E11</v>
      </c>
      <c r="G107" s="1">
        <v>8.44095E11</v>
      </c>
      <c r="H107" s="1">
        <v>2.17296998E12</v>
      </c>
      <c r="I107" s="1">
        <v>2.185874361692E12</v>
      </c>
      <c r="J107" s="1">
        <v>-1.2904381692E10</v>
      </c>
      <c r="K107" s="1">
        <v>3.55816137661E11</v>
      </c>
      <c r="L107" s="1">
        <v>3.32058957795E11</v>
      </c>
      <c r="M107" s="1">
        <v>0.0</v>
      </c>
      <c r="N107" s="1">
        <v>0.0</v>
      </c>
      <c r="O107" s="1">
        <v>0.0</v>
      </c>
      <c r="P107" s="1">
        <v>2.6085792027E10</v>
      </c>
      <c r="Q107" s="1">
        <v>-2.328612161E9</v>
      </c>
      <c r="R107" s="1">
        <v>0.0</v>
      </c>
      <c r="S107" s="1">
        <v>0.0</v>
      </c>
      <c r="T107" s="1">
        <v>0.0</v>
      </c>
      <c r="U107" s="1">
        <v>1.4801579514E10</v>
      </c>
      <c r="V107" s="1">
        <v>5.389139729E9</v>
      </c>
      <c r="W107" s="1">
        <v>0.0</v>
      </c>
      <c r="X107" s="1">
        <v>0.0</v>
      </c>
      <c r="Y107" s="1">
        <v>0.0</v>
      </c>
      <c r="Z107" s="1">
        <v>1.68123355E8</v>
      </c>
      <c r="AA107" s="1">
        <v>9.24431643E9</v>
      </c>
      <c r="AB107" s="1">
        <v>0.0</v>
      </c>
      <c r="AC107" s="1">
        <v>0.0</v>
      </c>
      <c r="AD107" s="1">
        <v>0.0</v>
      </c>
      <c r="AE107" s="1">
        <v>8.16967225734E11</v>
      </c>
      <c r="AF107" s="1">
        <v>2.79563274471E11</v>
      </c>
      <c r="AG107" s="1">
        <v>5.5775237135E10</v>
      </c>
      <c r="AH107" s="1">
        <v>8.8312294273E10</v>
      </c>
      <c r="AI107" s="1">
        <v>-3.2537057138E10</v>
      </c>
      <c r="AJ107" s="1">
        <v>0.0</v>
      </c>
      <c r="AK107" s="1">
        <v>0.0</v>
      </c>
      <c r="AL107" s="1">
        <v>0.0</v>
      </c>
      <c r="AM107" s="1">
        <v>2.16669251965E11</v>
      </c>
      <c r="AN107" s="1">
        <v>2.17881939503E11</v>
      </c>
      <c r="AO107" s="1">
        <v>-1.212687538E9</v>
      </c>
      <c r="AP107" s="1">
        <v>7.118785371E9</v>
      </c>
      <c r="AQ107" s="1">
        <v>0.0</v>
      </c>
      <c r="AR107" s="1">
        <v>0.0</v>
      </c>
      <c r="AS107" s="1">
        <v>0.0</v>
      </c>
      <c r="AT107" s="1">
        <v>5.31403951263E11</v>
      </c>
      <c r="AU107" s="1">
        <v>0.0</v>
      </c>
      <c r="AV107" s="1">
        <v>1.25489397112E11</v>
      </c>
      <c r="AW107" s="1">
        <v>4.05914554151E11</v>
      </c>
      <c r="AX107" s="1">
        <v>0.0</v>
      </c>
      <c r="AY107" s="1">
        <v>6.0E9</v>
      </c>
      <c r="AZ107" s="1">
        <v>0.0</v>
      </c>
      <c r="BA107" s="1">
        <v>0.0</v>
      </c>
      <c r="BB107" s="1">
        <v>0.0</v>
      </c>
      <c r="BC107" s="1">
        <v>6.0E9</v>
      </c>
      <c r="BD107" s="1">
        <v>4.519270973617E12</v>
      </c>
      <c r="BE107" s="1">
        <v>2.764876874827E12</v>
      </c>
      <c r="BF107" s="1">
        <v>2.335806176093E12</v>
      </c>
      <c r="BG107" s="1">
        <v>0.0</v>
      </c>
      <c r="BH107" s="1">
        <v>1.41641195089E11</v>
      </c>
      <c r="BI107" s="1">
        <v>1.1669352E8</v>
      </c>
      <c r="BJ107" s="1">
        <v>6.78417004E8</v>
      </c>
      <c r="BK107" s="1">
        <v>8.449852893E9</v>
      </c>
      <c r="BL107" s="1">
        <v>0.0</v>
      </c>
      <c r="BM107" s="1">
        <v>2.184920017587E12</v>
      </c>
      <c r="BN107" s="1">
        <v>0.0</v>
      </c>
      <c r="BO107" s="1">
        <v>0.0</v>
      </c>
      <c r="BP107" s="1">
        <v>0.0</v>
      </c>
      <c r="BQ107" s="1">
        <v>0.0</v>
      </c>
      <c r="BR107" s="1">
        <v>1.246422625E9</v>
      </c>
      <c r="BS107" s="1">
        <v>0.0</v>
      </c>
      <c r="BT107" s="1">
        <v>0.0</v>
      </c>
      <c r="BU107" s="1">
        <v>1.229216625E9</v>
      </c>
      <c r="BV107" s="1">
        <v>4.27824276109E11</v>
      </c>
      <c r="BW107" s="1">
        <v>2.43385826069E11</v>
      </c>
      <c r="BX107" s="1">
        <v>0.0</v>
      </c>
      <c r="BY107" s="1">
        <v>4.3625561313E10</v>
      </c>
      <c r="BZ107" s="1">
        <v>1.40812888727E11</v>
      </c>
      <c r="CA107" s="1">
        <v>0.0</v>
      </c>
      <c r="CB107" s="1">
        <v>0.0</v>
      </c>
      <c r="CC107" s="1">
        <v>1.75439409879E12</v>
      </c>
      <c r="CD107" s="1">
        <v>1.743068552334E12</v>
      </c>
      <c r="CE107" s="1">
        <v>8.9E11</v>
      </c>
      <c r="CF107" s="1">
        <v>6.630002738E11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1.2498244071E10</v>
      </c>
      <c r="CM107" s="1">
        <v>1.77570034463E11</v>
      </c>
      <c r="CN107" s="1">
        <v>1.1325546456E10</v>
      </c>
      <c r="CO107" s="1">
        <v>1.1325546456E10</v>
      </c>
      <c r="CP107" s="1">
        <v>0.0</v>
      </c>
      <c r="CQ107" s="1">
        <v>4.519270973617E12</v>
      </c>
      <c r="CR107" s="73">
        <v>41129.436111111114</v>
      </c>
      <c r="CS107" s="73">
        <v>39083.0</v>
      </c>
      <c r="CT107" s="73">
        <v>39447.0</v>
      </c>
      <c r="CU107" s="1">
        <v>12.0</v>
      </c>
      <c r="CV107" s="1" t="s">
        <v>602</v>
      </c>
      <c r="CX107" s="1">
        <v>0.0</v>
      </c>
      <c r="CY107" s="1">
        <v>0.0</v>
      </c>
      <c r="CZ107" s="1">
        <v>2.0</v>
      </c>
      <c r="DA107" s="1" t="b">
        <v>0</v>
      </c>
      <c r="DB107" s="1" t="b">
        <v>1</v>
      </c>
    </row>
    <row r="108" ht="12.75" customHeight="1">
      <c r="A108" s="1" t="s">
        <v>52</v>
      </c>
      <c r="B108" s="1">
        <v>2006.0</v>
      </c>
      <c r="C108" s="1">
        <v>5.0</v>
      </c>
      <c r="D108" s="1">
        <v>7.55392111201E11</v>
      </c>
      <c r="E108" s="1">
        <v>5.9737141989E10</v>
      </c>
      <c r="F108" s="1">
        <v>5.9737141989E10</v>
      </c>
      <c r="G108" s="1">
        <v>0.0</v>
      </c>
      <c r="H108" s="1">
        <v>5.82158374692E11</v>
      </c>
      <c r="I108" s="1">
        <v>5.82158374692E11</v>
      </c>
      <c r="J108" s="1">
        <v>0.0</v>
      </c>
      <c r="K108" s="1">
        <v>9.8688335574E10</v>
      </c>
      <c r="L108" s="1">
        <v>9.1906033595E10</v>
      </c>
      <c r="M108" s="1">
        <v>0.0</v>
      </c>
      <c r="N108" s="1">
        <v>0.0</v>
      </c>
      <c r="O108" s="1">
        <v>0.0</v>
      </c>
      <c r="P108" s="1">
        <v>6.782301979E9</v>
      </c>
      <c r="Q108" s="1">
        <v>0.0</v>
      </c>
      <c r="R108" s="1">
        <v>0.0</v>
      </c>
      <c r="S108" s="1">
        <v>0.0</v>
      </c>
      <c r="T108" s="1">
        <v>0.0</v>
      </c>
      <c r="U108" s="1">
        <v>1.4808258946E10</v>
      </c>
      <c r="V108" s="1">
        <v>5.282021559E9</v>
      </c>
      <c r="W108" s="1">
        <v>0.0</v>
      </c>
      <c r="X108" s="1">
        <v>0.0</v>
      </c>
      <c r="Y108" s="1">
        <v>0.0</v>
      </c>
      <c r="Z108" s="1">
        <v>5.02884315E9</v>
      </c>
      <c r="AA108" s="1">
        <v>4.497394237E9</v>
      </c>
      <c r="AB108" s="1">
        <v>0.0</v>
      </c>
      <c r="AC108" s="1">
        <v>0.0</v>
      </c>
      <c r="AD108" s="1">
        <v>0.0</v>
      </c>
      <c r="AE108" s="1">
        <v>4.39891905709E11</v>
      </c>
      <c r="AF108" s="1">
        <v>2.63421320676E11</v>
      </c>
      <c r="AG108" s="1">
        <v>4.4529541349E10</v>
      </c>
      <c r="AH108" s="1">
        <v>6.867036142E10</v>
      </c>
      <c r="AI108" s="1">
        <v>-2.4140820071E10</v>
      </c>
      <c r="AJ108" s="1">
        <v>0.0</v>
      </c>
      <c r="AK108" s="1">
        <v>0.0</v>
      </c>
      <c r="AL108" s="1">
        <v>0.0</v>
      </c>
      <c r="AM108" s="1">
        <v>2.1455626439E11</v>
      </c>
      <c r="AN108" s="1">
        <v>2.14887813813E11</v>
      </c>
      <c r="AO108" s="1">
        <v>-3.31549423E8</v>
      </c>
      <c r="AP108" s="1">
        <v>4.335514937E9</v>
      </c>
      <c r="AQ108" s="1">
        <v>0.0</v>
      </c>
      <c r="AR108" s="1">
        <v>0.0</v>
      </c>
      <c r="AS108" s="1">
        <v>0.0</v>
      </c>
      <c r="AT108" s="1">
        <v>1.72970585033E11</v>
      </c>
      <c r="AU108" s="1">
        <v>0.0</v>
      </c>
      <c r="AV108" s="1">
        <v>0.0</v>
      </c>
      <c r="AW108" s="1">
        <v>1.72970585033E11</v>
      </c>
      <c r="AX108" s="1">
        <v>0.0</v>
      </c>
      <c r="AY108" s="1">
        <v>3.5E9</v>
      </c>
      <c r="AZ108" s="1">
        <v>0.0</v>
      </c>
      <c r="BA108" s="1">
        <v>0.0</v>
      </c>
      <c r="BB108" s="1">
        <v>3.5E9</v>
      </c>
      <c r="BC108" s="1">
        <v>0.0</v>
      </c>
      <c r="BD108" s="1">
        <v>1.19528401691E12</v>
      </c>
      <c r="BE108" s="1">
        <v>4.77068116511E11</v>
      </c>
      <c r="BF108" s="1">
        <v>1.29025864825E11</v>
      </c>
      <c r="BG108" s="1">
        <v>0.0</v>
      </c>
      <c r="BH108" s="1">
        <v>7.1871823069E10</v>
      </c>
      <c r="BI108" s="1">
        <v>2.455078015E9</v>
      </c>
      <c r="BJ108" s="1">
        <v>7.87546089E8</v>
      </c>
      <c r="BK108" s="1">
        <v>1.112401746E10</v>
      </c>
      <c r="BL108" s="1">
        <v>0.0</v>
      </c>
      <c r="BM108" s="1">
        <v>4.2787400192E10</v>
      </c>
      <c r="BN108" s="1">
        <v>0.0</v>
      </c>
      <c r="BO108" s="1">
        <v>0.0</v>
      </c>
      <c r="BP108" s="1">
        <v>0.0</v>
      </c>
      <c r="BQ108" s="1">
        <v>0.0</v>
      </c>
      <c r="BR108" s="1">
        <v>2.172133014E9</v>
      </c>
      <c r="BS108" s="1">
        <v>0.0</v>
      </c>
      <c r="BT108" s="1">
        <v>0.0</v>
      </c>
      <c r="BU108" s="1">
        <v>2.154927014E9</v>
      </c>
      <c r="BV108" s="1">
        <v>3.45870118672E11</v>
      </c>
      <c r="BW108" s="1">
        <v>1.5379663035E11</v>
      </c>
      <c r="BX108" s="1">
        <v>0.0</v>
      </c>
      <c r="BY108" s="1">
        <v>4.1166720916E10</v>
      </c>
      <c r="BZ108" s="1">
        <v>1.50906767406E11</v>
      </c>
      <c r="CA108" s="1">
        <v>0.0</v>
      </c>
      <c r="CB108" s="1">
        <v>0.0</v>
      </c>
      <c r="CC108" s="1">
        <v>7.18215900399E11</v>
      </c>
      <c r="CD108" s="1">
        <v>7.15970308151E11</v>
      </c>
      <c r="CE108" s="1">
        <v>4.47285956076E11</v>
      </c>
      <c r="CF108" s="1">
        <v>0.0</v>
      </c>
      <c r="CG108" s="1">
        <v>0.0</v>
      </c>
      <c r="CH108" s="1">
        <v>3.0115E9</v>
      </c>
      <c r="CI108" s="1">
        <v>2.13785395213E11</v>
      </c>
      <c r="CJ108" s="1">
        <v>3.3949507075E10</v>
      </c>
      <c r="CK108" s="1">
        <v>1.0911228955E10</v>
      </c>
      <c r="CL108" s="1">
        <v>7.026720832E9</v>
      </c>
      <c r="CM108" s="1">
        <v>0.0</v>
      </c>
      <c r="CN108" s="1">
        <v>2.245592248E9</v>
      </c>
      <c r="CO108" s="1">
        <v>2.245592248E9</v>
      </c>
      <c r="CP108" s="1">
        <v>0.0</v>
      </c>
      <c r="CQ108" s="1">
        <v>1.19528401691E12</v>
      </c>
      <c r="CR108" s="73">
        <v>40520.40902777778</v>
      </c>
      <c r="CS108" s="73">
        <v>38718.0</v>
      </c>
      <c r="CT108" s="73">
        <v>39082.0</v>
      </c>
      <c r="CU108" s="1">
        <v>12.0</v>
      </c>
      <c r="CV108" s="1" t="s">
        <v>357</v>
      </c>
      <c r="CX108" s="1">
        <v>0.0</v>
      </c>
      <c r="CZ108" s="1">
        <v>1.0</v>
      </c>
      <c r="DA108" s="1" t="b">
        <v>0</v>
      </c>
      <c r="DB108" s="1" t="b">
        <v>1</v>
      </c>
    </row>
    <row r="109" ht="12.75" customHeight="1">
      <c r="A109" s="1" t="s">
        <v>52</v>
      </c>
      <c r="B109" s="1">
        <v>2005.0</v>
      </c>
      <c r="C109" s="1">
        <v>5.0</v>
      </c>
      <c r="D109" s="1">
        <v>3.3571009405E11</v>
      </c>
      <c r="E109" s="1">
        <v>3.2591261563E10</v>
      </c>
      <c r="F109" s="1">
        <v>3.2591261563E10</v>
      </c>
      <c r="G109" s="1">
        <v>0.0</v>
      </c>
      <c r="H109" s="1">
        <v>2.18249984058E11</v>
      </c>
      <c r="I109" s="1">
        <v>2.18249984058E11</v>
      </c>
      <c r="J109" s="1">
        <v>0.0</v>
      </c>
      <c r="K109" s="1">
        <v>8.0712877833E10</v>
      </c>
      <c r="L109" s="1">
        <v>7.1212218463E10</v>
      </c>
      <c r="M109" s="1">
        <v>4.114606718E9</v>
      </c>
      <c r="N109" s="1">
        <v>0.0</v>
      </c>
      <c r="O109" s="1">
        <v>0.0</v>
      </c>
      <c r="P109" s="1">
        <v>5.386052652E9</v>
      </c>
      <c r="Q109" s="1">
        <v>0.0</v>
      </c>
      <c r="R109" s="1">
        <v>0.0</v>
      </c>
      <c r="S109" s="1">
        <v>0.0</v>
      </c>
      <c r="T109" s="1">
        <v>0.0</v>
      </c>
      <c r="U109" s="1">
        <v>4.155970596E9</v>
      </c>
      <c r="V109" s="1">
        <v>3.963337666E9</v>
      </c>
      <c r="W109" s="1">
        <v>0.0</v>
      </c>
      <c r="X109" s="1">
        <v>0.0</v>
      </c>
      <c r="Y109" s="1">
        <v>0.0</v>
      </c>
      <c r="Z109" s="1">
        <v>0.0</v>
      </c>
      <c r="AA109" s="1">
        <v>1.9263293E8</v>
      </c>
      <c r="AB109" s="1">
        <v>0.0</v>
      </c>
      <c r="AC109" s="1">
        <v>0.0</v>
      </c>
      <c r="AD109" s="1">
        <v>0.0</v>
      </c>
      <c r="AE109" s="1">
        <v>1.26675099077E11</v>
      </c>
      <c r="AF109" s="1">
        <v>3.2639565943E10</v>
      </c>
      <c r="AG109" s="1">
        <v>3.1903686399E10</v>
      </c>
      <c r="AH109" s="1">
        <v>5.179238442E10</v>
      </c>
      <c r="AI109" s="1">
        <v>-1.9888698021E10</v>
      </c>
      <c r="AJ109" s="1">
        <v>0.0</v>
      </c>
      <c r="AK109" s="1">
        <v>0.0</v>
      </c>
      <c r="AL109" s="1">
        <v>0.0</v>
      </c>
      <c r="AM109" s="1">
        <v>7.35879544E8</v>
      </c>
      <c r="AN109" s="1">
        <v>7.804486E8</v>
      </c>
      <c r="AO109" s="1">
        <v>-4.4569056E7</v>
      </c>
      <c r="AP109" s="1">
        <v>0.0</v>
      </c>
      <c r="AQ109" s="1">
        <v>0.0</v>
      </c>
      <c r="AR109" s="1">
        <v>0.0</v>
      </c>
      <c r="AS109" s="1">
        <v>0.0</v>
      </c>
      <c r="AT109" s="1">
        <v>8.7045192728E10</v>
      </c>
      <c r="AU109" s="1">
        <v>0.0</v>
      </c>
      <c r="AV109" s="1">
        <v>0.0</v>
      </c>
      <c r="AW109" s="1">
        <v>8.7045192728E10</v>
      </c>
      <c r="AX109" s="1">
        <v>0.0</v>
      </c>
      <c r="AY109" s="1">
        <v>3.5E9</v>
      </c>
      <c r="AZ109" s="1">
        <v>0.0</v>
      </c>
      <c r="BA109" s="1">
        <v>0.0</v>
      </c>
      <c r="BB109" s="1">
        <v>3.5E9</v>
      </c>
      <c r="BC109" s="1">
        <v>0.0</v>
      </c>
      <c r="BD109" s="1">
        <v>4.62385193127E11</v>
      </c>
      <c r="BE109" s="1">
        <v>3.07318443491E11</v>
      </c>
      <c r="BF109" s="1">
        <v>8.4260132112E10</v>
      </c>
      <c r="BG109" s="1">
        <v>0.0</v>
      </c>
      <c r="BH109" s="1">
        <v>6.4653069739E10</v>
      </c>
      <c r="BI109" s="1">
        <v>3.534971023E9</v>
      </c>
      <c r="BJ109" s="1">
        <v>4.342249641E9</v>
      </c>
      <c r="BK109" s="1">
        <v>0.0</v>
      </c>
      <c r="BL109" s="1">
        <v>0.0</v>
      </c>
      <c r="BM109" s="1">
        <v>1.1729841709E10</v>
      </c>
      <c r="BN109" s="1">
        <v>0.0</v>
      </c>
      <c r="BO109" s="1">
        <v>0.0</v>
      </c>
      <c r="BP109" s="1">
        <v>0.0</v>
      </c>
      <c r="BQ109" s="1">
        <v>0.0</v>
      </c>
      <c r="BR109" s="1">
        <v>2.172133014E9</v>
      </c>
      <c r="BS109" s="1">
        <v>0.0</v>
      </c>
      <c r="BT109" s="1">
        <v>0.0</v>
      </c>
      <c r="BU109" s="1">
        <v>0.0</v>
      </c>
      <c r="BV109" s="1">
        <v>2.20886178365E11</v>
      </c>
      <c r="BW109" s="1">
        <v>2.20886178365E11</v>
      </c>
      <c r="BX109" s="1">
        <v>0.0</v>
      </c>
      <c r="BY109" s="1">
        <v>0.0</v>
      </c>
      <c r="BZ109" s="1">
        <v>0.0</v>
      </c>
      <c r="CA109" s="1">
        <v>0.0</v>
      </c>
      <c r="CB109" s="1">
        <v>0.0</v>
      </c>
      <c r="CC109" s="1">
        <v>1.55066749636E11</v>
      </c>
      <c r="CD109" s="1">
        <v>1.49026823257E11</v>
      </c>
      <c r="CE109" s="1">
        <v>6.9773444372E10</v>
      </c>
      <c r="CF109" s="1">
        <v>0.0</v>
      </c>
      <c r="CG109" s="1">
        <v>0.0</v>
      </c>
      <c r="CH109" s="1">
        <v>1.21595E10</v>
      </c>
      <c r="CI109" s="1">
        <v>0.0</v>
      </c>
      <c r="CJ109" s="1">
        <v>5.1340842036E10</v>
      </c>
      <c r="CK109" s="1">
        <v>1.0911228955E10</v>
      </c>
      <c r="CL109" s="1">
        <v>4.841807894E9</v>
      </c>
      <c r="CM109" s="1">
        <v>0.0</v>
      </c>
      <c r="CN109" s="1">
        <v>6.039926379E9</v>
      </c>
      <c r="CO109" s="1">
        <v>6.039926379E9</v>
      </c>
      <c r="CP109" s="1">
        <v>0.0</v>
      </c>
      <c r="CQ109" s="1">
        <v>4.62385193127E11</v>
      </c>
      <c r="CR109" s="73">
        <v>40668.396527777775</v>
      </c>
      <c r="CS109" s="73">
        <v>38353.0</v>
      </c>
      <c r="CT109" s="73">
        <v>38717.0</v>
      </c>
      <c r="CU109" s="1">
        <v>12.0</v>
      </c>
      <c r="CV109" s="1" t="s">
        <v>603</v>
      </c>
      <c r="CW109" s="1" t="s">
        <v>604</v>
      </c>
      <c r="CX109" s="1">
        <v>0.0</v>
      </c>
      <c r="CZ109" s="1">
        <v>1.0</v>
      </c>
      <c r="DA109" s="1" t="b">
        <v>0</v>
      </c>
      <c r="DB109" s="1" t="b">
        <v>1</v>
      </c>
    </row>
    <row r="110" ht="12.75" customHeight="1">
      <c r="A110" s="1" t="s">
        <v>54</v>
      </c>
      <c r="B110" s="1">
        <v>2017.0</v>
      </c>
      <c r="C110" s="1">
        <v>5.0</v>
      </c>
      <c r="D110" s="1">
        <v>6.38454176586E11</v>
      </c>
      <c r="E110" s="1">
        <v>1.7417524625E10</v>
      </c>
      <c r="F110" s="1">
        <v>1.7417524625E10</v>
      </c>
      <c r="G110" s="1">
        <v>0.0</v>
      </c>
      <c r="H110" s="1">
        <v>4.6626474599E10</v>
      </c>
      <c r="I110" s="1">
        <v>4.9301036096E10</v>
      </c>
      <c r="J110" s="1">
        <v>-2.674561497E9</v>
      </c>
      <c r="K110" s="1">
        <v>4.41276061123E11</v>
      </c>
      <c r="L110" s="1">
        <v>7.242485243E10</v>
      </c>
      <c r="M110" s="1">
        <v>2.05146891515E11</v>
      </c>
      <c r="N110" s="1">
        <v>0.0</v>
      </c>
      <c r="O110" s="1">
        <v>0.0</v>
      </c>
      <c r="P110" s="1">
        <v>1.85563652167E11</v>
      </c>
      <c r="Q110" s="1">
        <v>-2.1859334989E10</v>
      </c>
      <c r="R110" s="1">
        <v>2.92326232E8</v>
      </c>
      <c r="S110" s="1">
        <v>2.92326232E8</v>
      </c>
      <c r="T110" s="1">
        <v>0.0</v>
      </c>
      <c r="U110" s="1">
        <v>7.5494078783E10</v>
      </c>
      <c r="V110" s="1">
        <v>7.5494078783E10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3.69815263585E11</v>
      </c>
      <c r="AF110" s="1">
        <v>8.786863243E9</v>
      </c>
      <c r="AG110" s="1">
        <v>1.76716439E9</v>
      </c>
      <c r="AH110" s="1">
        <v>8.974750937E9</v>
      </c>
      <c r="AI110" s="1">
        <v>-7.207586547E9</v>
      </c>
      <c r="AJ110" s="1">
        <v>0.0</v>
      </c>
      <c r="AK110" s="1">
        <v>0.0</v>
      </c>
      <c r="AL110" s="1">
        <v>0.0</v>
      </c>
      <c r="AM110" s="1">
        <v>4.950000003E9</v>
      </c>
      <c r="AN110" s="1">
        <v>7.08395E9</v>
      </c>
      <c r="AO110" s="1">
        <v>-2.133949997E9</v>
      </c>
      <c r="AP110" s="1">
        <v>2.06969885E9</v>
      </c>
      <c r="AQ110" s="1">
        <v>0.0</v>
      </c>
      <c r="AR110" s="1">
        <v>0.0</v>
      </c>
      <c r="AS110" s="1">
        <v>0.0</v>
      </c>
      <c r="AT110" s="1">
        <v>2.82380950572E11</v>
      </c>
      <c r="AU110" s="1">
        <v>5.44E10</v>
      </c>
      <c r="AV110" s="1">
        <v>1.95E11</v>
      </c>
      <c r="AW110" s="1">
        <v>1.021465962E11</v>
      </c>
      <c r="AX110" s="1">
        <v>-6.9165645628E10</v>
      </c>
      <c r="AY110" s="1">
        <v>5.55596778E8</v>
      </c>
      <c r="AZ110" s="1">
        <v>5.55596778E8</v>
      </c>
      <c r="BA110" s="1">
        <v>0.0</v>
      </c>
      <c r="BB110" s="1">
        <v>0.0</v>
      </c>
      <c r="BC110" s="1">
        <v>0.0</v>
      </c>
      <c r="BD110" s="1">
        <v>1.008269440171E12</v>
      </c>
      <c r="BE110" s="1">
        <v>1.093370276287E12</v>
      </c>
      <c r="BF110" s="1">
        <v>1.088596978866E12</v>
      </c>
      <c r="BG110" s="1">
        <v>1.1448881113E10</v>
      </c>
      <c r="BH110" s="1">
        <v>9.5329742187E10</v>
      </c>
      <c r="BI110" s="1">
        <v>3.01636517E8</v>
      </c>
      <c r="BJ110" s="1">
        <v>3.436835138E9</v>
      </c>
      <c r="BK110" s="1">
        <v>1.2084521539E10</v>
      </c>
      <c r="BL110" s="1">
        <v>0.0</v>
      </c>
      <c r="BM110" s="1">
        <v>7.500621782E10</v>
      </c>
      <c r="BN110" s="1">
        <v>0.0</v>
      </c>
      <c r="BO110" s="1">
        <v>0.0</v>
      </c>
      <c r="BP110" s="1">
        <v>0.0</v>
      </c>
      <c r="BQ110" s="1">
        <v>0.0</v>
      </c>
      <c r="BR110" s="1">
        <v>4.773297421E9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0.0</v>
      </c>
      <c r="CB110" s="1">
        <v>0.0</v>
      </c>
      <c r="CC110" s="1">
        <v>-8.5100836116E10</v>
      </c>
      <c r="CD110" s="1">
        <v>-8.5100836116E10</v>
      </c>
      <c r="CE110" s="1">
        <v>5.0E11</v>
      </c>
      <c r="CF110" s="1">
        <v>0.0</v>
      </c>
      <c r="CG110" s="1">
        <v>-1.026E8</v>
      </c>
      <c r="CH110" s="1">
        <v>0.0</v>
      </c>
      <c r="CI110" s="1">
        <v>0.0</v>
      </c>
      <c r="CJ110" s="1">
        <v>0.0</v>
      </c>
      <c r="CK110" s="1">
        <v>0.0</v>
      </c>
      <c r="CL110" s="1">
        <v>2.371872054E9</v>
      </c>
      <c r="CM110" s="1">
        <v>-5.8737010817E11</v>
      </c>
      <c r="CN110" s="1">
        <v>0.0</v>
      </c>
      <c r="CO110" s="1">
        <v>0.0</v>
      </c>
      <c r="CP110" s="1">
        <v>0.0</v>
      </c>
      <c r="CQ110" s="1">
        <v>1.008269440171E12</v>
      </c>
      <c r="CR110" s="73">
        <v>43196.49375</v>
      </c>
      <c r="CS110" s="73">
        <v>42736.0</v>
      </c>
      <c r="CT110" s="73">
        <v>43100.0</v>
      </c>
      <c r="CU110" s="1">
        <v>12.0</v>
      </c>
      <c r="CV110" s="1" t="s">
        <v>360</v>
      </c>
      <c r="CX110" s="1">
        <v>0.0</v>
      </c>
      <c r="DA110" s="1" t="b">
        <v>0</v>
      </c>
      <c r="DB110" s="1" t="b">
        <v>1</v>
      </c>
    </row>
    <row r="111" ht="12.75" customHeight="1">
      <c r="A111" s="1" t="s">
        <v>54</v>
      </c>
      <c r="B111" s="1">
        <v>2016.0</v>
      </c>
      <c r="C111" s="1">
        <v>5.0</v>
      </c>
      <c r="D111" s="1">
        <v>6.45618344685E11</v>
      </c>
      <c r="E111" s="1">
        <v>2.3373464428E10</v>
      </c>
      <c r="F111" s="1">
        <v>2.3373464428E10</v>
      </c>
      <c r="G111" s="1">
        <v>0.0</v>
      </c>
      <c r="H111" s="1">
        <v>2.46299281594E11</v>
      </c>
      <c r="I111" s="1">
        <v>2.64197632296E11</v>
      </c>
      <c r="J111" s="1">
        <v>-1.7898350702E10</v>
      </c>
      <c r="K111" s="1">
        <v>1.38237164729E11</v>
      </c>
      <c r="L111" s="1">
        <v>7.5034570588E10</v>
      </c>
      <c r="M111" s="1">
        <v>0.0</v>
      </c>
      <c r="N111" s="1">
        <v>0.0</v>
      </c>
      <c r="O111" s="1">
        <v>0.0</v>
      </c>
      <c r="P111" s="1">
        <v>8.6889998576E10</v>
      </c>
      <c r="Q111" s="1">
        <v>-2.3687404435E10</v>
      </c>
      <c r="R111" s="1">
        <v>2.65380743E8</v>
      </c>
      <c r="S111" s="1">
        <v>2.65380743E8</v>
      </c>
      <c r="T111" s="1">
        <v>0.0</v>
      </c>
      <c r="U111" s="1">
        <v>1.89894768704E11</v>
      </c>
      <c r="V111" s="1">
        <v>1.89886682876E11</v>
      </c>
      <c r="W111" s="1">
        <v>0.0</v>
      </c>
      <c r="X111" s="1">
        <v>8085828.0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4.07504358217E11</v>
      </c>
      <c r="AF111" s="1">
        <v>1.0965910006E10</v>
      </c>
      <c r="AG111" s="1">
        <v>1.726522153E9</v>
      </c>
      <c r="AH111" s="1">
        <v>9.15455521E9</v>
      </c>
      <c r="AI111" s="1">
        <v>-7.428033057E9</v>
      </c>
      <c r="AJ111" s="1">
        <v>0.0</v>
      </c>
      <c r="AK111" s="1">
        <v>0.0</v>
      </c>
      <c r="AL111" s="1">
        <v>0.0</v>
      </c>
      <c r="AM111" s="1">
        <v>4.950000003E9</v>
      </c>
      <c r="AN111" s="1">
        <v>7.08395E9</v>
      </c>
      <c r="AO111" s="1">
        <v>-2.133949997E9</v>
      </c>
      <c r="AP111" s="1">
        <v>4.28938785E9</v>
      </c>
      <c r="AQ111" s="1">
        <v>0.0</v>
      </c>
      <c r="AR111" s="1">
        <v>0.0</v>
      </c>
      <c r="AS111" s="1">
        <v>0.0</v>
      </c>
      <c r="AT111" s="1">
        <v>2.36512251571E11</v>
      </c>
      <c r="AU111" s="1">
        <v>0.0</v>
      </c>
      <c r="AV111" s="1">
        <v>5.0E10</v>
      </c>
      <c r="AW111" s="1">
        <v>2.3725E11</v>
      </c>
      <c r="AX111" s="1">
        <v>-5.0737748429E10</v>
      </c>
      <c r="AY111" s="1">
        <v>2.02796159E9</v>
      </c>
      <c r="AZ111" s="1">
        <v>2.02796159E9</v>
      </c>
      <c r="BA111" s="1">
        <v>0.0</v>
      </c>
      <c r="BB111" s="1">
        <v>0.0</v>
      </c>
      <c r="BC111" s="1">
        <v>0.0</v>
      </c>
      <c r="BD111" s="1">
        <v>1.053122702902E12</v>
      </c>
      <c r="BE111" s="1">
        <v>1.636711661363E12</v>
      </c>
      <c r="BF111" s="1">
        <v>1.63331620148E12</v>
      </c>
      <c r="BG111" s="1">
        <v>1.8928172638E10</v>
      </c>
      <c r="BH111" s="1">
        <v>8.286899329E10</v>
      </c>
      <c r="BI111" s="1">
        <v>1.59861694E8</v>
      </c>
      <c r="BJ111" s="1">
        <v>5.313535462E9</v>
      </c>
      <c r="BK111" s="1">
        <v>3.959320603E9</v>
      </c>
      <c r="BL111" s="1">
        <v>2.397182246E9</v>
      </c>
      <c r="BM111" s="1">
        <v>2.84666893982E11</v>
      </c>
      <c r="BN111" s="1">
        <v>0.0</v>
      </c>
      <c r="BO111" s="1">
        <v>0.0</v>
      </c>
      <c r="BP111" s="1">
        <v>0.0</v>
      </c>
      <c r="BQ111" s="1">
        <v>0.0</v>
      </c>
      <c r="BR111" s="1">
        <v>3.395459883E9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0.0</v>
      </c>
      <c r="CB111" s="1">
        <v>0.0</v>
      </c>
      <c r="CC111" s="1">
        <v>-5.83588958461E11</v>
      </c>
      <c r="CD111" s="1">
        <v>-5.83588958461E11</v>
      </c>
      <c r="CE111" s="1">
        <v>3.0E11</v>
      </c>
      <c r="CF111" s="1">
        <v>0.0</v>
      </c>
      <c r="CG111" s="1">
        <v>-1.026E8</v>
      </c>
      <c r="CH111" s="1">
        <v>0.0</v>
      </c>
      <c r="CI111" s="1">
        <v>0.0</v>
      </c>
      <c r="CJ111" s="1">
        <v>0.0</v>
      </c>
      <c r="CK111" s="1">
        <v>0.0</v>
      </c>
      <c r="CL111" s="1">
        <v>2.371872054E9</v>
      </c>
      <c r="CM111" s="1">
        <v>-8.85858230515E11</v>
      </c>
      <c r="CN111" s="1">
        <v>0.0</v>
      </c>
      <c r="CO111" s="1">
        <v>0.0</v>
      </c>
      <c r="CP111" s="1">
        <v>0.0</v>
      </c>
      <c r="CQ111" s="1">
        <v>1.053122702902E12</v>
      </c>
      <c r="CR111" s="73">
        <v>42839.763194444444</v>
      </c>
      <c r="CS111" s="73">
        <v>42370.0</v>
      </c>
      <c r="CT111" s="73">
        <v>42735.0</v>
      </c>
      <c r="CU111" s="1">
        <v>12.0</v>
      </c>
      <c r="CV111" s="1" t="s">
        <v>361</v>
      </c>
      <c r="CX111" s="1">
        <v>0.0</v>
      </c>
      <c r="DA111" s="1" t="b">
        <v>0</v>
      </c>
      <c r="DB111" s="1" t="b">
        <v>1</v>
      </c>
    </row>
    <row r="112" ht="12.75" customHeight="1">
      <c r="A112" s="1" t="s">
        <v>54</v>
      </c>
      <c r="B112" s="1">
        <v>2015.0</v>
      </c>
      <c r="C112" s="1">
        <v>5.0</v>
      </c>
      <c r="D112" s="1">
        <v>3.42162463861E11</v>
      </c>
      <c r="E112" s="1">
        <v>3.760080787E9</v>
      </c>
      <c r="F112" s="1">
        <v>3.760080787E9</v>
      </c>
      <c r="G112" s="1">
        <v>0.0</v>
      </c>
      <c r="H112" s="1">
        <v>7.5899854894E10</v>
      </c>
      <c r="I112" s="1">
        <v>9.4697632296E10</v>
      </c>
      <c r="J112" s="1">
        <v>-1.8797777402E10</v>
      </c>
      <c r="K112" s="1">
        <v>1.09749052328E11</v>
      </c>
      <c r="L112" s="1">
        <v>8.2264827499E10</v>
      </c>
      <c r="M112" s="1">
        <v>0.0</v>
      </c>
      <c r="N112" s="1">
        <v>0.0</v>
      </c>
      <c r="O112" s="1">
        <v>0.0</v>
      </c>
      <c r="P112" s="1">
        <v>5.0528547439E10</v>
      </c>
      <c r="Q112" s="1">
        <v>-2.304432261E10</v>
      </c>
      <c r="R112" s="1">
        <v>2.85437705E8</v>
      </c>
      <c r="S112" s="1">
        <v>2.85437705E8</v>
      </c>
      <c r="T112" s="1">
        <v>0.0</v>
      </c>
      <c r="U112" s="1">
        <v>1.1497187585E11</v>
      </c>
      <c r="V112" s="1">
        <v>1.1497187585E11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4.22174036674E11</v>
      </c>
      <c r="AF112" s="1">
        <v>1.2411627333E10</v>
      </c>
      <c r="AG112" s="1">
        <v>2.779178371E9</v>
      </c>
      <c r="AH112" s="1">
        <v>9.804752483E9</v>
      </c>
      <c r="AI112" s="1">
        <v>-7.025574112E9</v>
      </c>
      <c r="AJ112" s="1">
        <v>0.0</v>
      </c>
      <c r="AK112" s="1">
        <v>0.0</v>
      </c>
      <c r="AL112" s="1">
        <v>0.0</v>
      </c>
      <c r="AM112" s="1">
        <v>5.584061112E9</v>
      </c>
      <c r="AN112" s="1">
        <v>7.08395E9</v>
      </c>
      <c r="AO112" s="1">
        <v>-1.499888888E9</v>
      </c>
      <c r="AP112" s="1">
        <v>4.04838785E9</v>
      </c>
      <c r="AQ112" s="1">
        <v>0.0</v>
      </c>
      <c r="AR112" s="1">
        <v>0.0</v>
      </c>
      <c r="AS112" s="1">
        <v>0.0</v>
      </c>
      <c r="AT112" s="1">
        <v>2.78109022849E11</v>
      </c>
      <c r="AU112" s="1">
        <v>1.05E11</v>
      </c>
      <c r="AV112" s="1">
        <v>0.0</v>
      </c>
      <c r="AW112" s="1">
        <v>2.0675E11</v>
      </c>
      <c r="AX112" s="1">
        <v>-3.3640977151E10</v>
      </c>
      <c r="AY112" s="1">
        <v>4.589717933E9</v>
      </c>
      <c r="AZ112" s="1">
        <v>4.589717933E9</v>
      </c>
      <c r="BA112" s="1">
        <v>0.0</v>
      </c>
      <c r="BB112" s="1">
        <v>0.0</v>
      </c>
      <c r="BC112" s="1">
        <v>0.0</v>
      </c>
      <c r="BD112" s="1">
        <v>7.64336500535E11</v>
      </c>
      <c r="BE112" s="1">
        <v>1.096636124207E12</v>
      </c>
      <c r="BF112" s="1">
        <v>1.070593312013E12</v>
      </c>
      <c r="BG112" s="1">
        <v>1.5610172638E10</v>
      </c>
      <c r="BH112" s="1">
        <v>1.04864021856E11</v>
      </c>
      <c r="BI112" s="1">
        <v>2.6178356E7</v>
      </c>
      <c r="BJ112" s="1">
        <v>9.603999054E9</v>
      </c>
      <c r="BK112" s="1">
        <v>3.443840502E9</v>
      </c>
      <c r="BL112" s="1">
        <v>5.034746904E9</v>
      </c>
      <c r="BM112" s="1">
        <v>1.04559352384E11</v>
      </c>
      <c r="BN112" s="1">
        <v>0.0</v>
      </c>
      <c r="BO112" s="1">
        <v>0.0</v>
      </c>
      <c r="BP112" s="1">
        <v>0.0</v>
      </c>
      <c r="BQ112" s="1">
        <v>0.0</v>
      </c>
      <c r="BR112" s="1">
        <v>2.6042812194E10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-3.32299623672E11</v>
      </c>
      <c r="CD112" s="1">
        <v>-3.32299623672E11</v>
      </c>
      <c r="CE112" s="1">
        <v>3.0000013E11</v>
      </c>
      <c r="CF112" s="1">
        <v>0.0</v>
      </c>
      <c r="CG112" s="1">
        <v>-1.026E8</v>
      </c>
      <c r="CH112" s="1">
        <v>0.0</v>
      </c>
      <c r="CI112" s="1">
        <v>0.0</v>
      </c>
      <c r="CJ112" s="1">
        <v>0.0</v>
      </c>
      <c r="CK112" s="1">
        <v>0.0</v>
      </c>
      <c r="CL112" s="1">
        <v>2.371872054E9</v>
      </c>
      <c r="CM112" s="1">
        <v>-6.34569025726E11</v>
      </c>
      <c r="CN112" s="1">
        <v>0.0</v>
      </c>
      <c r="CO112" s="1">
        <v>0.0</v>
      </c>
      <c r="CP112" s="1">
        <v>0.0</v>
      </c>
      <c r="CQ112" s="1">
        <v>7.64336500535E11</v>
      </c>
      <c r="CR112" s="73">
        <v>42725.60555555556</v>
      </c>
      <c r="CS112" s="73">
        <v>42005.0</v>
      </c>
      <c r="CT112" s="73">
        <v>42369.0</v>
      </c>
      <c r="CU112" s="1">
        <v>12.0</v>
      </c>
      <c r="CV112" s="1" t="s">
        <v>297</v>
      </c>
      <c r="CX112" s="1">
        <v>0.0</v>
      </c>
      <c r="DA112" s="1" t="b">
        <v>0</v>
      </c>
      <c r="DB112" s="1" t="b">
        <v>1</v>
      </c>
    </row>
    <row r="113" ht="12.75" customHeight="1">
      <c r="A113" s="1" t="s">
        <v>54</v>
      </c>
      <c r="B113" s="1">
        <v>2014.0</v>
      </c>
      <c r="C113" s="1">
        <v>5.0</v>
      </c>
      <c r="D113" s="1">
        <v>2.49670608578E11</v>
      </c>
      <c r="E113" s="1">
        <v>1.432749826E10</v>
      </c>
      <c r="F113" s="1">
        <v>1.432749826E10</v>
      </c>
      <c r="G113" s="1">
        <v>0.0</v>
      </c>
      <c r="H113" s="1">
        <v>7.5899854894E10</v>
      </c>
      <c r="I113" s="1">
        <v>9.4697632296E10</v>
      </c>
      <c r="J113" s="1">
        <v>-1.8797777402E10</v>
      </c>
      <c r="K113" s="1">
        <v>1.0236959438E11</v>
      </c>
      <c r="L113" s="1">
        <v>8.7692314981E10</v>
      </c>
      <c r="M113" s="1">
        <v>0.0</v>
      </c>
      <c r="N113" s="1">
        <v>0.0</v>
      </c>
      <c r="O113" s="1">
        <v>0.0</v>
      </c>
      <c r="P113" s="1">
        <v>3.5031629478E10</v>
      </c>
      <c r="Q113" s="1">
        <v>-2.0354350079E10</v>
      </c>
      <c r="R113" s="1">
        <v>0.0</v>
      </c>
      <c r="S113" s="1">
        <v>0.0</v>
      </c>
      <c r="T113" s="1">
        <v>0.0</v>
      </c>
      <c r="U113" s="1">
        <v>2.1833715448E10</v>
      </c>
      <c r="V113" s="1">
        <v>2.1832001251E10</v>
      </c>
      <c r="W113" s="1">
        <v>0.0</v>
      </c>
      <c r="X113" s="1">
        <v>1714197.0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3.98943633544E11</v>
      </c>
      <c r="AF113" s="1">
        <v>1.3182519719E10</v>
      </c>
      <c r="AG113" s="1">
        <v>3.40459576E9</v>
      </c>
      <c r="AH113" s="1">
        <v>9.59202521E9</v>
      </c>
      <c r="AI113" s="1">
        <v>-6.18742945E9</v>
      </c>
      <c r="AJ113" s="1">
        <v>0.0</v>
      </c>
      <c r="AK113" s="1">
        <v>0.0</v>
      </c>
      <c r="AL113" s="1">
        <v>0.0</v>
      </c>
      <c r="AM113" s="1">
        <v>6.292536109E9</v>
      </c>
      <c r="AN113" s="1">
        <v>7.08395E9</v>
      </c>
      <c r="AO113" s="1">
        <v>-7.91413891E8</v>
      </c>
      <c r="AP113" s="1">
        <v>3.48538785E9</v>
      </c>
      <c r="AQ113" s="1">
        <v>0.0</v>
      </c>
      <c r="AR113" s="1">
        <v>0.0</v>
      </c>
      <c r="AS113" s="1">
        <v>0.0</v>
      </c>
      <c r="AT113" s="1">
        <v>2.78109022849E11</v>
      </c>
      <c r="AU113" s="1">
        <v>1.05E11</v>
      </c>
      <c r="AV113" s="1">
        <v>0.0</v>
      </c>
      <c r="AW113" s="1">
        <v>2.0675E11</v>
      </c>
      <c r="AX113" s="1">
        <v>-3.3640977151E10</v>
      </c>
      <c r="AY113" s="1">
        <v>2.893438494E9</v>
      </c>
      <c r="AZ113" s="1">
        <v>2.893438494E9</v>
      </c>
      <c r="BA113" s="1">
        <v>0.0</v>
      </c>
      <c r="BB113" s="1">
        <v>0.0</v>
      </c>
      <c r="BC113" s="1">
        <v>0.0</v>
      </c>
      <c r="BD113" s="1">
        <v>6.48614242122E11</v>
      </c>
      <c r="BE113" s="1">
        <v>5.63011390353E11</v>
      </c>
      <c r="BF113" s="1">
        <v>5.35031250884E11</v>
      </c>
      <c r="BG113" s="1">
        <v>1.3627455638E10</v>
      </c>
      <c r="BH113" s="1">
        <v>1.00986019686E11</v>
      </c>
      <c r="BI113" s="1">
        <v>1.145707706E9</v>
      </c>
      <c r="BJ113" s="1">
        <v>1.249289759E10</v>
      </c>
      <c r="BK113" s="1">
        <v>3.182641673E9</v>
      </c>
      <c r="BL113" s="1">
        <v>5.034746904E9</v>
      </c>
      <c r="BM113" s="1">
        <v>9.562317581E10</v>
      </c>
      <c r="BN113" s="1">
        <v>0.0</v>
      </c>
      <c r="BO113" s="1">
        <v>0.0</v>
      </c>
      <c r="BP113" s="1">
        <v>0.0</v>
      </c>
      <c r="BQ113" s="1">
        <v>0.0</v>
      </c>
      <c r="BR113" s="1">
        <v>2.7980139469E10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0.0</v>
      </c>
      <c r="CB113" s="1">
        <v>0.0</v>
      </c>
      <c r="CC113" s="1">
        <v>8.5602851769E10</v>
      </c>
      <c r="CD113" s="1">
        <v>8.5602851769E10</v>
      </c>
      <c r="CE113" s="1">
        <v>3.0000013E11</v>
      </c>
      <c r="CF113" s="1">
        <v>0.0</v>
      </c>
      <c r="CG113" s="1">
        <v>-1.026E8</v>
      </c>
      <c r="CH113" s="1">
        <v>0.0</v>
      </c>
      <c r="CI113" s="1">
        <v>0.0</v>
      </c>
      <c r="CJ113" s="1">
        <v>0.0</v>
      </c>
      <c r="CK113" s="1">
        <v>0.0</v>
      </c>
      <c r="CL113" s="1">
        <v>2.371872054E9</v>
      </c>
      <c r="CM113" s="1">
        <v>-2.16666550285E11</v>
      </c>
      <c r="CN113" s="1">
        <v>0.0</v>
      </c>
      <c r="CO113" s="1">
        <v>0.0</v>
      </c>
      <c r="CP113" s="1">
        <v>0.0</v>
      </c>
      <c r="CQ113" s="1">
        <v>6.48614242122E11</v>
      </c>
      <c r="CR113" s="73">
        <v>42725.48402777778</v>
      </c>
      <c r="CS113" s="73">
        <v>41640.0</v>
      </c>
      <c r="CT113" s="73">
        <v>42004.0</v>
      </c>
      <c r="CU113" s="1">
        <v>12.0</v>
      </c>
      <c r="CV113" s="1" t="s">
        <v>297</v>
      </c>
      <c r="CX113" s="1">
        <v>0.0</v>
      </c>
      <c r="DA113" s="1" t="b">
        <v>0</v>
      </c>
      <c r="DB113" s="1" t="b">
        <v>1</v>
      </c>
    </row>
    <row r="114" ht="12.75" customHeight="1">
      <c r="A114" s="1" t="s">
        <v>54</v>
      </c>
      <c r="B114" s="1">
        <v>2011.0</v>
      </c>
      <c r="C114" s="1">
        <v>5.0</v>
      </c>
      <c r="D114" s="1">
        <v>5.68297086584E11</v>
      </c>
      <c r="E114" s="1">
        <v>1.4333458282E10</v>
      </c>
      <c r="F114" s="1">
        <v>1.4333458282E10</v>
      </c>
      <c r="G114" s="1">
        <v>0.0</v>
      </c>
      <c r="H114" s="1">
        <v>9.5706930437E10</v>
      </c>
      <c r="I114" s="1">
        <v>9.5706930437E10</v>
      </c>
      <c r="J114" s="1">
        <v>0.0</v>
      </c>
      <c r="K114" s="1">
        <v>4.18409585703E11</v>
      </c>
      <c r="L114" s="1">
        <v>0.0</v>
      </c>
      <c r="M114" s="1">
        <v>0.0</v>
      </c>
      <c r="N114" s="1">
        <v>0.0</v>
      </c>
      <c r="O114" s="1">
        <v>0.0</v>
      </c>
      <c r="P114" s="1">
        <v>4.18409585703E11</v>
      </c>
      <c r="Q114" s="1">
        <v>0.0</v>
      </c>
      <c r="R114" s="1">
        <v>0.0</v>
      </c>
      <c r="S114" s="1">
        <v>0.0</v>
      </c>
      <c r="T114" s="1">
        <v>0.0</v>
      </c>
      <c r="U114" s="1">
        <v>3.9847112162E10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3.9847112162E10</v>
      </c>
      <c r="AB114" s="1">
        <v>0.0</v>
      </c>
      <c r="AC114" s="1">
        <v>0.0</v>
      </c>
      <c r="AD114" s="1">
        <v>0.0</v>
      </c>
      <c r="AE114" s="1">
        <v>4.15735709828E11</v>
      </c>
      <c r="AF114" s="1">
        <v>1.5577510607E10</v>
      </c>
      <c r="AG114" s="1">
        <v>1.5577510607E10</v>
      </c>
      <c r="AH114" s="1">
        <v>2.7222208545E10</v>
      </c>
      <c r="AI114" s="1">
        <v>-1.1644697938E10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1.83746840314E11</v>
      </c>
      <c r="AR114" s="1">
        <v>1.85057699581E11</v>
      </c>
      <c r="AS114" s="1">
        <v>-1.310859267E9</v>
      </c>
      <c r="AT114" s="1">
        <v>1.1675E11</v>
      </c>
      <c r="AU114" s="1">
        <v>0.0</v>
      </c>
      <c r="AV114" s="1">
        <v>0.0</v>
      </c>
      <c r="AW114" s="1">
        <v>1.1675E11</v>
      </c>
      <c r="AX114" s="1">
        <v>0.0</v>
      </c>
      <c r="AY114" s="1">
        <v>2.071205016E9</v>
      </c>
      <c r="AZ114" s="1">
        <v>0.0</v>
      </c>
      <c r="BA114" s="1">
        <v>0.0</v>
      </c>
      <c r="BB114" s="1">
        <v>0.0</v>
      </c>
      <c r="BC114" s="1">
        <v>2.071205016E9</v>
      </c>
      <c r="BD114" s="1">
        <v>9.84032796412E11</v>
      </c>
      <c r="BE114" s="1">
        <v>7.4792798871E11</v>
      </c>
      <c r="BF114" s="1">
        <v>4.7930884684E11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4.7930884684E11</v>
      </c>
      <c r="BN114" s="1">
        <v>0.0</v>
      </c>
      <c r="BO114" s="1">
        <v>0.0</v>
      </c>
      <c r="BP114" s="1">
        <v>0.0</v>
      </c>
      <c r="BQ114" s="1">
        <v>0.0</v>
      </c>
      <c r="BR114" s="1">
        <v>8.5570395358E10</v>
      </c>
      <c r="BS114" s="1">
        <v>0.0</v>
      </c>
      <c r="BT114" s="1">
        <v>0.0</v>
      </c>
      <c r="BU114" s="1">
        <v>0.0</v>
      </c>
      <c r="BV114" s="1">
        <v>1.83048746512E11</v>
      </c>
      <c r="BW114" s="1">
        <v>0.0</v>
      </c>
      <c r="BX114" s="1">
        <v>0.0</v>
      </c>
      <c r="BY114" s="1">
        <v>1.83048746512E11</v>
      </c>
      <c r="BZ114" s="1">
        <v>0.0</v>
      </c>
      <c r="CA114" s="1">
        <v>0.0</v>
      </c>
      <c r="CB114" s="1">
        <v>0.0</v>
      </c>
      <c r="CC114" s="1">
        <v>2.36104807702E11</v>
      </c>
      <c r="CD114" s="1">
        <v>2.36104807702E11</v>
      </c>
      <c r="CE114" s="1">
        <v>4.0E11</v>
      </c>
      <c r="CF114" s="1">
        <v>1.29E10</v>
      </c>
      <c r="CG114" s="1">
        <v>-1.071092567E9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-1.78095971785E11</v>
      </c>
      <c r="CN114" s="1">
        <v>0.0</v>
      </c>
      <c r="CO114" s="1">
        <v>0.0</v>
      </c>
      <c r="CP114" s="1">
        <v>0.0</v>
      </c>
      <c r="CQ114" s="1">
        <v>9.84032796412E11</v>
      </c>
      <c r="CR114" s="73">
        <v>42032.410416666666</v>
      </c>
      <c r="CS114" s="73">
        <v>40544.0</v>
      </c>
      <c r="CT114" s="73">
        <v>40908.0</v>
      </c>
      <c r="CU114" s="1">
        <v>12.0</v>
      </c>
      <c r="CV114" s="1" t="s">
        <v>362</v>
      </c>
      <c r="CW114" s="1" t="s">
        <v>605</v>
      </c>
      <c r="CX114" s="1">
        <v>0.0</v>
      </c>
      <c r="CZ114" s="1">
        <v>1.0</v>
      </c>
      <c r="DA114" s="1" t="b">
        <v>0</v>
      </c>
      <c r="DB114" s="1" t="b">
        <v>0</v>
      </c>
    </row>
    <row r="115" ht="12.75" customHeight="1">
      <c r="A115" s="1" t="s">
        <v>54</v>
      </c>
      <c r="B115" s="1">
        <v>2010.0</v>
      </c>
      <c r="C115" s="1">
        <v>5.0</v>
      </c>
      <c r="D115" s="1">
        <v>3.11400483676E11</v>
      </c>
      <c r="E115" s="1">
        <v>1.3237894427E10</v>
      </c>
      <c r="F115" s="1">
        <v>1.3237894427E10</v>
      </c>
      <c r="G115" s="1">
        <v>0.0</v>
      </c>
      <c r="H115" s="1">
        <v>9.9688599563E10</v>
      </c>
      <c r="I115" s="1">
        <v>9.9688599563E10</v>
      </c>
      <c r="J115" s="1">
        <v>0.0</v>
      </c>
      <c r="K115" s="1">
        <v>1.5192527562E11</v>
      </c>
      <c r="L115" s="1">
        <v>0.0</v>
      </c>
      <c r="M115" s="1">
        <v>0.0</v>
      </c>
      <c r="N115" s="1">
        <v>0.0</v>
      </c>
      <c r="O115" s="1">
        <v>0.0</v>
      </c>
      <c r="P115" s="1">
        <v>1.5192527562E11</v>
      </c>
      <c r="Q115" s="1">
        <v>0.0</v>
      </c>
      <c r="R115" s="1">
        <v>0.0</v>
      </c>
      <c r="S115" s="1">
        <v>0.0</v>
      </c>
      <c r="T115" s="1">
        <v>0.0</v>
      </c>
      <c r="U115" s="1">
        <v>4.6548714066E10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4.6548714066E10</v>
      </c>
      <c r="AB115" s="1">
        <v>0.0</v>
      </c>
      <c r="AC115" s="1">
        <v>0.0</v>
      </c>
      <c r="AD115" s="1">
        <v>0.0</v>
      </c>
      <c r="AE115" s="1">
        <v>5.13405897528E11</v>
      </c>
      <c r="AF115" s="1">
        <v>1.7527318222E10</v>
      </c>
      <c r="AG115" s="1">
        <v>1.7527318222E10</v>
      </c>
      <c r="AH115" s="1">
        <v>2.7949810432E10</v>
      </c>
      <c r="AI115" s="1">
        <v>-1.042249221E10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1.84243781482E11</v>
      </c>
      <c r="AR115" s="1">
        <v>1.85057699581E11</v>
      </c>
      <c r="AS115" s="1">
        <v>-8.13918099E8</v>
      </c>
      <c r="AT115" s="1">
        <v>2.48781854E11</v>
      </c>
      <c r="AU115" s="1">
        <v>0.0</v>
      </c>
      <c r="AV115" s="1">
        <v>0.0</v>
      </c>
      <c r="AW115" s="1">
        <v>2.48781854E11</v>
      </c>
      <c r="AX115" s="1">
        <v>0.0</v>
      </c>
      <c r="AY115" s="1">
        <v>1.3341545712E10</v>
      </c>
      <c r="AZ115" s="1">
        <v>0.0</v>
      </c>
      <c r="BA115" s="1">
        <v>0.0</v>
      </c>
      <c r="BB115" s="1">
        <v>0.0</v>
      </c>
      <c r="BC115" s="1">
        <v>1.3341545712E10</v>
      </c>
      <c r="BD115" s="1">
        <v>8.24806381204E11</v>
      </c>
      <c r="BE115" s="1">
        <v>4.95621172452E11</v>
      </c>
      <c r="BF115" s="1">
        <v>2.45033010104E11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2.45033010104E11</v>
      </c>
      <c r="BN115" s="1">
        <v>0.0</v>
      </c>
      <c r="BO115" s="1">
        <v>0.0</v>
      </c>
      <c r="BP115" s="1">
        <v>0.0</v>
      </c>
      <c r="BQ115" s="1">
        <v>0.0</v>
      </c>
      <c r="BR115" s="1">
        <v>8.959110287E10</v>
      </c>
      <c r="BS115" s="1">
        <v>0.0</v>
      </c>
      <c r="BT115" s="1">
        <v>0.0</v>
      </c>
      <c r="BU115" s="1">
        <v>0.0</v>
      </c>
      <c r="BV115" s="1">
        <v>1.60997059478E11</v>
      </c>
      <c r="BW115" s="1">
        <v>0.0</v>
      </c>
      <c r="BX115" s="1">
        <v>0.0</v>
      </c>
      <c r="BY115" s="1">
        <v>1.60997059478E11</v>
      </c>
      <c r="BZ115" s="1">
        <v>0.0</v>
      </c>
      <c r="CA115" s="1">
        <v>0.0</v>
      </c>
      <c r="CB115" s="1">
        <v>0.0</v>
      </c>
      <c r="CC115" s="1">
        <v>3.29185208752E11</v>
      </c>
      <c r="CD115" s="1">
        <v>3.29185208752E11</v>
      </c>
      <c r="CE115" s="1">
        <v>4.0E11</v>
      </c>
      <c r="CF115" s="1">
        <v>1.29E10</v>
      </c>
      <c r="CG115" s="1">
        <v>-1.071092567E9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-8.5031551185E10</v>
      </c>
      <c r="CN115" s="1">
        <v>0.0</v>
      </c>
      <c r="CO115" s="1">
        <v>0.0</v>
      </c>
      <c r="CP115" s="1">
        <v>0.0</v>
      </c>
      <c r="CQ115" s="1">
        <v>8.24806381204E11</v>
      </c>
      <c r="CR115" s="73">
        <v>42032.413194444445</v>
      </c>
      <c r="CS115" s="73">
        <v>40179.0</v>
      </c>
      <c r="CT115" s="73">
        <v>40543.0</v>
      </c>
      <c r="CU115" s="1">
        <v>12.0</v>
      </c>
      <c r="CV115" s="1" t="s">
        <v>363</v>
      </c>
      <c r="CW115" s="1" t="s">
        <v>606</v>
      </c>
      <c r="CX115" s="1">
        <v>0.0</v>
      </c>
      <c r="CZ115" s="1">
        <v>1.0</v>
      </c>
      <c r="DA115" s="1" t="b">
        <v>0</v>
      </c>
      <c r="DB115" s="1" t="b">
        <v>0</v>
      </c>
    </row>
    <row r="116" ht="12.75" customHeight="1">
      <c r="A116" s="1" t="s">
        <v>54</v>
      </c>
      <c r="B116" s="1">
        <v>2009.0</v>
      </c>
      <c r="C116" s="1">
        <v>5.0</v>
      </c>
      <c r="D116" s="1">
        <v>3.11155566908E11</v>
      </c>
      <c r="E116" s="1">
        <v>1.4964902584E10</v>
      </c>
      <c r="F116" s="1">
        <v>1.4964902584E10</v>
      </c>
      <c r="G116" s="1">
        <v>0.0</v>
      </c>
      <c r="H116" s="1">
        <v>1.31369994981E11</v>
      </c>
      <c r="I116" s="1">
        <v>1.31369994981E11</v>
      </c>
      <c r="J116" s="1">
        <v>0.0</v>
      </c>
      <c r="K116" s="1">
        <v>1.191510856E11</v>
      </c>
      <c r="L116" s="1">
        <v>0.0</v>
      </c>
      <c r="M116" s="1">
        <v>0.0</v>
      </c>
      <c r="N116" s="1">
        <v>0.0</v>
      </c>
      <c r="O116" s="1">
        <v>0.0</v>
      </c>
      <c r="P116" s="1">
        <v>1.191510856E11</v>
      </c>
      <c r="Q116" s="1">
        <v>0.0</v>
      </c>
      <c r="R116" s="1">
        <v>0.0</v>
      </c>
      <c r="S116" s="1">
        <v>0.0</v>
      </c>
      <c r="T116" s="1">
        <v>0.0</v>
      </c>
      <c r="U116" s="1">
        <v>4.5669583743E10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4.5669583743E10</v>
      </c>
      <c r="AB116" s="1">
        <v>0.0</v>
      </c>
      <c r="AC116" s="1">
        <v>0.0</v>
      </c>
      <c r="AD116" s="1">
        <v>0.0</v>
      </c>
      <c r="AE116" s="1">
        <v>5.20630825275E11</v>
      </c>
      <c r="AF116" s="1">
        <v>1.6483380729E10</v>
      </c>
      <c r="AG116" s="1">
        <v>1.6483380729E10</v>
      </c>
      <c r="AH116" s="1">
        <v>2.4873800168E10</v>
      </c>
      <c r="AI116" s="1">
        <v>-8.390419439E9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1.8474072265E11</v>
      </c>
      <c r="AR116" s="1">
        <v>1.85057699581E11</v>
      </c>
      <c r="AS116" s="1">
        <v>-3.16976931E8</v>
      </c>
      <c r="AT116" s="1">
        <v>3.0299685996E11</v>
      </c>
      <c r="AU116" s="1">
        <v>0.0</v>
      </c>
      <c r="AV116" s="1">
        <v>0.0</v>
      </c>
      <c r="AW116" s="1">
        <v>3.0299685996E11</v>
      </c>
      <c r="AX116" s="1">
        <v>0.0</v>
      </c>
      <c r="AY116" s="1">
        <v>1.3183213364E10</v>
      </c>
      <c r="AZ116" s="1">
        <v>0.0</v>
      </c>
      <c r="BA116" s="1">
        <v>0.0</v>
      </c>
      <c r="BB116" s="1">
        <v>0.0</v>
      </c>
      <c r="BC116" s="1">
        <v>1.3183213364E10</v>
      </c>
      <c r="BD116" s="1">
        <v>8.31786392183E11</v>
      </c>
      <c r="BE116" s="1">
        <v>5.11660364405E11</v>
      </c>
      <c r="BF116" s="1">
        <v>2.77423840111E11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0.0</v>
      </c>
      <c r="BM116" s="1">
        <v>2.77423840111E11</v>
      </c>
      <c r="BN116" s="1">
        <v>0.0</v>
      </c>
      <c r="BO116" s="1">
        <v>0.0</v>
      </c>
      <c r="BP116" s="1">
        <v>0.0</v>
      </c>
      <c r="BQ116" s="1">
        <v>0.0</v>
      </c>
      <c r="BR116" s="1">
        <v>9.3748362117E10</v>
      </c>
      <c r="BS116" s="1">
        <v>0.0</v>
      </c>
      <c r="BT116" s="1">
        <v>0.0</v>
      </c>
      <c r="BU116" s="1">
        <v>0.0</v>
      </c>
      <c r="BV116" s="1">
        <v>1.40488162177E11</v>
      </c>
      <c r="BW116" s="1">
        <v>0.0</v>
      </c>
      <c r="BX116" s="1">
        <v>0.0</v>
      </c>
      <c r="BY116" s="1">
        <v>1.40488162177E11</v>
      </c>
      <c r="BZ116" s="1">
        <v>0.0</v>
      </c>
      <c r="CA116" s="1">
        <v>0.0</v>
      </c>
      <c r="CB116" s="1">
        <v>0.0</v>
      </c>
      <c r="CC116" s="1">
        <v>3.20126027778E11</v>
      </c>
      <c r="CD116" s="1">
        <v>3.20126027778E11</v>
      </c>
      <c r="CE116" s="1">
        <v>3.45E11</v>
      </c>
      <c r="CF116" s="1">
        <v>1.29E10</v>
      </c>
      <c r="CG116" s="1">
        <v>-1.071092567E9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-3.4611480647E10</v>
      </c>
      <c r="CN116" s="1">
        <v>0.0</v>
      </c>
      <c r="CO116" s="1">
        <v>0.0</v>
      </c>
      <c r="CP116" s="1">
        <v>0.0</v>
      </c>
      <c r="CQ116" s="1">
        <v>8.31786392183E11</v>
      </c>
      <c r="CR116" s="73">
        <v>42032.41736111111</v>
      </c>
      <c r="CS116" s="73">
        <v>39814.0</v>
      </c>
      <c r="CT116" s="73">
        <v>40178.0</v>
      </c>
      <c r="CU116" s="1">
        <v>12.0</v>
      </c>
      <c r="CV116" s="1" t="s">
        <v>364</v>
      </c>
      <c r="CW116" s="1" t="s">
        <v>607</v>
      </c>
      <c r="CX116" s="1">
        <v>0.0</v>
      </c>
      <c r="CZ116" s="1">
        <v>1.0</v>
      </c>
      <c r="DA116" s="1" t="b">
        <v>0</v>
      </c>
      <c r="DB116" s="1" t="b">
        <v>0</v>
      </c>
    </row>
    <row r="117" ht="12.75" customHeight="1">
      <c r="A117" s="1" t="s">
        <v>54</v>
      </c>
      <c r="B117" s="1">
        <v>2008.0</v>
      </c>
      <c r="C117" s="1">
        <v>5.0</v>
      </c>
      <c r="D117" s="1">
        <v>3.05436846083E11</v>
      </c>
      <c r="E117" s="1">
        <v>2.9897105657E10</v>
      </c>
      <c r="F117" s="1">
        <v>2.9897105657E10</v>
      </c>
      <c r="G117" s="1">
        <v>0.0</v>
      </c>
      <c r="H117" s="1">
        <v>1.67375525932E11</v>
      </c>
      <c r="I117" s="1">
        <v>1.67375525932E11</v>
      </c>
      <c r="J117" s="1">
        <v>0.0</v>
      </c>
      <c r="K117" s="1">
        <v>1.02742316644E11</v>
      </c>
      <c r="L117" s="1">
        <v>0.0</v>
      </c>
      <c r="M117" s="1">
        <v>0.0</v>
      </c>
      <c r="N117" s="1">
        <v>0.0</v>
      </c>
      <c r="O117" s="1">
        <v>0.0</v>
      </c>
      <c r="P117" s="1">
        <v>1.02742316644E11</v>
      </c>
      <c r="Q117" s="1">
        <v>0.0</v>
      </c>
      <c r="R117" s="1">
        <v>0.0</v>
      </c>
      <c r="S117" s="1">
        <v>0.0</v>
      </c>
      <c r="T117" s="1">
        <v>0.0</v>
      </c>
      <c r="U117" s="1">
        <v>5.42189785E9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5.42189785E9</v>
      </c>
      <c r="AB117" s="1">
        <v>0.0</v>
      </c>
      <c r="AC117" s="1">
        <v>0.0</v>
      </c>
      <c r="AD117" s="1">
        <v>0.0</v>
      </c>
      <c r="AE117" s="1">
        <v>5.27699281647E11</v>
      </c>
      <c r="AF117" s="1">
        <v>1.8970605363E10</v>
      </c>
      <c r="AG117" s="1">
        <v>1.8970605363E10</v>
      </c>
      <c r="AH117" s="1">
        <v>2.5507910831E10</v>
      </c>
      <c r="AI117" s="1">
        <v>-6.537305468E9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1.80585229091E11</v>
      </c>
      <c r="AR117" s="1">
        <v>1.80585229091E11</v>
      </c>
      <c r="AS117" s="1">
        <v>0.0</v>
      </c>
      <c r="AT117" s="1">
        <v>2.9191548596E11</v>
      </c>
      <c r="AU117" s="1">
        <v>0.0</v>
      </c>
      <c r="AV117" s="1">
        <v>0.0</v>
      </c>
      <c r="AW117" s="1">
        <v>2.9191548596E11</v>
      </c>
      <c r="AX117" s="1">
        <v>0.0</v>
      </c>
      <c r="AY117" s="1">
        <v>1.3953990233E10</v>
      </c>
      <c r="AZ117" s="1">
        <v>0.0</v>
      </c>
      <c r="BA117" s="1">
        <v>0.0</v>
      </c>
      <c r="BB117" s="1">
        <v>0.0</v>
      </c>
      <c r="BC117" s="1">
        <v>1.3953990233E10</v>
      </c>
      <c r="BD117" s="1">
        <v>8.3313612773E11</v>
      </c>
      <c r="BE117" s="1">
        <v>5.25563064487E11</v>
      </c>
      <c r="BF117" s="1">
        <v>3.13489949205E11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3.13489949205E11</v>
      </c>
      <c r="BN117" s="1">
        <v>0.0</v>
      </c>
      <c r="BO117" s="1">
        <v>0.0</v>
      </c>
      <c r="BP117" s="1">
        <v>0.0</v>
      </c>
      <c r="BQ117" s="1">
        <v>0.0</v>
      </c>
      <c r="BR117" s="1">
        <v>1.01975196117E11</v>
      </c>
      <c r="BS117" s="1">
        <v>0.0</v>
      </c>
      <c r="BT117" s="1">
        <v>0.0</v>
      </c>
      <c r="BU117" s="1">
        <v>0.0</v>
      </c>
      <c r="BV117" s="1">
        <v>1.10097919165E11</v>
      </c>
      <c r="BW117" s="1">
        <v>0.0</v>
      </c>
      <c r="BX117" s="1">
        <v>0.0</v>
      </c>
      <c r="BY117" s="1">
        <v>1.10097919165E11</v>
      </c>
      <c r="BZ117" s="1">
        <v>0.0</v>
      </c>
      <c r="CA117" s="1">
        <v>0.0</v>
      </c>
      <c r="CB117" s="1">
        <v>0.0</v>
      </c>
      <c r="CC117" s="1">
        <v>3.07573063243E11</v>
      </c>
      <c r="CD117" s="1">
        <v>3.07573063243E11</v>
      </c>
      <c r="CE117" s="1">
        <v>3.02828907433E11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6.025388121E9</v>
      </c>
      <c r="CN117" s="1">
        <v>0.0</v>
      </c>
      <c r="CO117" s="1">
        <v>0.0</v>
      </c>
      <c r="CP117" s="1">
        <v>0.0</v>
      </c>
      <c r="CQ117" s="1">
        <v>8.3313612773E11</v>
      </c>
      <c r="CR117" s="73">
        <v>42032.42638888889</v>
      </c>
      <c r="CS117" s="73">
        <v>39448.0</v>
      </c>
      <c r="CT117" s="73">
        <v>39813.0</v>
      </c>
      <c r="CU117" s="1">
        <v>12.0</v>
      </c>
      <c r="CV117" s="1" t="s">
        <v>365</v>
      </c>
      <c r="CW117" s="1" t="s">
        <v>607</v>
      </c>
      <c r="CX117" s="1">
        <v>0.0</v>
      </c>
      <c r="CZ117" s="1">
        <v>1.0</v>
      </c>
      <c r="DA117" s="1" t="b">
        <v>0</v>
      </c>
      <c r="DB117" s="1" t="b">
        <v>0</v>
      </c>
    </row>
    <row r="118" ht="12.75" customHeight="1">
      <c r="A118" s="1" t="s">
        <v>54</v>
      </c>
      <c r="B118" s="1">
        <v>2007.0</v>
      </c>
      <c r="C118" s="1">
        <v>5.0</v>
      </c>
      <c r="D118" s="1">
        <v>4.17013268869E11</v>
      </c>
      <c r="E118" s="1">
        <v>3.5933320006E10</v>
      </c>
      <c r="F118" s="1">
        <v>3.5933320006E10</v>
      </c>
      <c r="G118" s="1">
        <v>0.0</v>
      </c>
      <c r="H118" s="1">
        <v>2.47470261956E11</v>
      </c>
      <c r="I118" s="1">
        <v>2.47470261956E11</v>
      </c>
      <c r="J118" s="1">
        <v>0.0</v>
      </c>
      <c r="K118" s="1">
        <v>1.15777255978E11</v>
      </c>
      <c r="L118" s="1">
        <v>0.0</v>
      </c>
      <c r="M118" s="1">
        <v>0.0</v>
      </c>
      <c r="N118" s="1">
        <v>0.0</v>
      </c>
      <c r="O118" s="1">
        <v>0.0</v>
      </c>
      <c r="P118" s="1">
        <v>1.15777255978E11</v>
      </c>
      <c r="Q118" s="1">
        <v>0.0</v>
      </c>
      <c r="R118" s="1">
        <v>0.0</v>
      </c>
      <c r="S118" s="1">
        <v>0.0</v>
      </c>
      <c r="T118" s="1">
        <v>0.0</v>
      </c>
      <c r="U118" s="1">
        <v>1.7832430929E10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1.7832430929E10</v>
      </c>
      <c r="AB118" s="1">
        <v>0.0</v>
      </c>
      <c r="AC118" s="1">
        <v>0.0</v>
      </c>
      <c r="AD118" s="1">
        <v>0.0</v>
      </c>
      <c r="AE118" s="1">
        <v>4.58417964453E11</v>
      </c>
      <c r="AF118" s="1">
        <v>1.97986940023E11</v>
      </c>
      <c r="AG118" s="1">
        <v>1.97986940023E11</v>
      </c>
      <c r="AH118" s="1">
        <v>2.02105627401E11</v>
      </c>
      <c r="AI118" s="1">
        <v>-4.118687378E9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2.26481445E10</v>
      </c>
      <c r="AR118" s="1">
        <v>2.4942424984E10</v>
      </c>
      <c r="AS118" s="1">
        <v>-2.294280484E9</v>
      </c>
      <c r="AT118" s="1">
        <v>2.2146548596E11</v>
      </c>
      <c r="AU118" s="1">
        <v>0.0</v>
      </c>
      <c r="AV118" s="1">
        <v>0.0</v>
      </c>
      <c r="AW118" s="1">
        <v>2.2146548596E11</v>
      </c>
      <c r="AX118" s="1">
        <v>0.0</v>
      </c>
      <c r="AY118" s="1">
        <v>1.631739397E10</v>
      </c>
      <c r="AZ118" s="1">
        <v>0.0</v>
      </c>
      <c r="BA118" s="1">
        <v>0.0</v>
      </c>
      <c r="BB118" s="1">
        <v>0.0</v>
      </c>
      <c r="BC118" s="1">
        <v>1.631739397E10</v>
      </c>
      <c r="BD118" s="1">
        <v>8.75431233322E11</v>
      </c>
      <c r="BE118" s="1">
        <v>5.61214365634E11</v>
      </c>
      <c r="BF118" s="1">
        <v>3.50773877882E11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3.50773877882E11</v>
      </c>
      <c r="BN118" s="1">
        <v>0.0</v>
      </c>
      <c r="BO118" s="1">
        <v>0.0</v>
      </c>
      <c r="BP118" s="1">
        <v>0.0</v>
      </c>
      <c r="BQ118" s="1">
        <v>0.0</v>
      </c>
      <c r="BR118" s="1">
        <v>1.14302970022E11</v>
      </c>
      <c r="BS118" s="1">
        <v>0.0</v>
      </c>
      <c r="BT118" s="1">
        <v>0.0</v>
      </c>
      <c r="BU118" s="1">
        <v>0.0</v>
      </c>
      <c r="BV118" s="1">
        <v>9.613751773E10</v>
      </c>
      <c r="BW118" s="1">
        <v>0.0</v>
      </c>
      <c r="BX118" s="1">
        <v>0.0</v>
      </c>
      <c r="BY118" s="1">
        <v>9.613751773E10</v>
      </c>
      <c r="BZ118" s="1">
        <v>0.0</v>
      </c>
      <c r="CA118" s="1">
        <v>0.0</v>
      </c>
      <c r="CB118" s="1">
        <v>0.0</v>
      </c>
      <c r="CC118" s="1">
        <v>3.14216867688E11</v>
      </c>
      <c r="CD118" s="1">
        <v>3.14216867688E11</v>
      </c>
      <c r="CE118" s="1">
        <v>3.03182757457E11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8.673350228E9</v>
      </c>
      <c r="CN118" s="1">
        <v>0.0</v>
      </c>
      <c r="CO118" s="1">
        <v>0.0</v>
      </c>
      <c r="CP118" s="1">
        <v>0.0</v>
      </c>
      <c r="CQ118" s="1">
        <v>8.75431233322E11</v>
      </c>
      <c r="CR118" s="73">
        <v>42032.438888888886</v>
      </c>
      <c r="CS118" s="73">
        <v>39083.0</v>
      </c>
      <c r="CT118" s="73">
        <v>39447.0</v>
      </c>
      <c r="CU118" s="1">
        <v>12.0</v>
      </c>
      <c r="CV118" s="1" t="s">
        <v>365</v>
      </c>
      <c r="CW118" s="1" t="s">
        <v>607</v>
      </c>
      <c r="CX118" s="1">
        <v>0.0</v>
      </c>
      <c r="CZ118" s="1">
        <v>1.0</v>
      </c>
      <c r="DA118" s="1" t="b">
        <v>0</v>
      </c>
      <c r="DB118" s="1" t="b">
        <v>0</v>
      </c>
    </row>
    <row r="119" ht="12.75" customHeight="1">
      <c r="A119" s="1" t="s">
        <v>366</v>
      </c>
      <c r="B119" s="1">
        <v>2017.0</v>
      </c>
      <c r="C119" s="1">
        <v>5.0</v>
      </c>
      <c r="D119" s="1">
        <v>1.165225203189E12</v>
      </c>
      <c r="E119" s="1">
        <v>2.88666117694E11</v>
      </c>
      <c r="F119" s="1">
        <v>2.73666117694E11</v>
      </c>
      <c r="G119" s="1">
        <v>1.5E10</v>
      </c>
      <c r="H119" s="1">
        <v>4.82348485456E11</v>
      </c>
      <c r="I119" s="1">
        <v>4.82626985996E11</v>
      </c>
      <c r="J119" s="1">
        <v>-2.7850054E8</v>
      </c>
      <c r="K119" s="1">
        <v>1.55186416992E11</v>
      </c>
      <c r="L119" s="1">
        <v>1.50519202402E11</v>
      </c>
      <c r="M119" s="1">
        <v>1.8444908E9</v>
      </c>
      <c r="N119" s="1">
        <v>0.0</v>
      </c>
      <c r="O119" s="1">
        <v>0.0</v>
      </c>
      <c r="P119" s="1">
        <v>4.0264874166E10</v>
      </c>
      <c r="Q119" s="1">
        <v>-3.7442150376E10</v>
      </c>
      <c r="R119" s="1">
        <v>0.0</v>
      </c>
      <c r="S119" s="1">
        <v>0.0</v>
      </c>
      <c r="T119" s="1">
        <v>0.0</v>
      </c>
      <c r="U119" s="1">
        <v>1.7760672282E10</v>
      </c>
      <c r="V119" s="1">
        <v>1.7759875001E10</v>
      </c>
      <c r="W119" s="1">
        <v>0.0</v>
      </c>
      <c r="X119" s="1">
        <v>797281.0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5.16712903605E11</v>
      </c>
      <c r="AF119" s="1">
        <v>7.403211853E9</v>
      </c>
      <c r="AG119" s="1">
        <v>6.926689093E9</v>
      </c>
      <c r="AH119" s="1">
        <v>2.2519137136E10</v>
      </c>
      <c r="AI119" s="1">
        <v>-1.5592448043E10</v>
      </c>
      <c r="AJ119" s="1">
        <v>0.0</v>
      </c>
      <c r="AK119" s="1">
        <v>0.0</v>
      </c>
      <c r="AL119" s="1">
        <v>0.0</v>
      </c>
      <c r="AM119" s="1">
        <v>4.7652276E8</v>
      </c>
      <c r="AN119" s="1">
        <v>1.75035E9</v>
      </c>
      <c r="AO119" s="1">
        <v>-1.27382724E9</v>
      </c>
      <c r="AP119" s="1">
        <v>0.0</v>
      </c>
      <c r="AQ119" s="1">
        <v>0.0</v>
      </c>
      <c r="AR119" s="1">
        <v>0.0</v>
      </c>
      <c r="AS119" s="1">
        <v>0.0</v>
      </c>
      <c r="AT119" s="1">
        <v>4.93883696384E11</v>
      </c>
      <c r="AU119" s="1">
        <v>0.0</v>
      </c>
      <c r="AV119" s="1">
        <v>5.555E10</v>
      </c>
      <c r="AW119" s="1">
        <v>4.38333696384E11</v>
      </c>
      <c r="AX119" s="1">
        <v>0.0</v>
      </c>
      <c r="AY119" s="1">
        <v>5.07252143E9</v>
      </c>
      <c r="AZ119" s="1">
        <v>5.07252143E9</v>
      </c>
      <c r="BA119" s="1">
        <v>0.0</v>
      </c>
      <c r="BB119" s="1">
        <v>0.0</v>
      </c>
      <c r="BC119" s="1">
        <v>0.0</v>
      </c>
      <c r="BD119" s="1">
        <v>1.681938106794E12</v>
      </c>
      <c r="BE119" s="1">
        <v>8.55720229185E11</v>
      </c>
      <c r="BF119" s="1">
        <v>8.55014748492E11</v>
      </c>
      <c r="BG119" s="1">
        <v>7.9546608317E10</v>
      </c>
      <c r="BH119" s="1">
        <v>1.19679875262E11</v>
      </c>
      <c r="BI119" s="1">
        <v>7.48501673E9</v>
      </c>
      <c r="BJ119" s="1">
        <v>1.0218760868E10</v>
      </c>
      <c r="BK119" s="1">
        <v>1.7365403096E10</v>
      </c>
      <c r="BL119" s="1">
        <v>0.0</v>
      </c>
      <c r="BM119" s="1">
        <v>2.011916646E9</v>
      </c>
      <c r="BN119" s="1">
        <v>2.37751113E8</v>
      </c>
      <c r="BO119" s="1">
        <v>0.0</v>
      </c>
      <c r="BP119" s="1">
        <v>0.0</v>
      </c>
      <c r="BQ119" s="1">
        <v>0.0</v>
      </c>
      <c r="BR119" s="1">
        <v>7.05480693E8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0.0</v>
      </c>
      <c r="CB119" s="1">
        <v>0.0</v>
      </c>
      <c r="CC119" s="1">
        <v>8.26217877609E11</v>
      </c>
      <c r="CD119" s="1">
        <v>8.26217877609E11</v>
      </c>
      <c r="CE119" s="1">
        <v>8.0E11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1.0985112079E10</v>
      </c>
      <c r="CM119" s="1">
        <v>1.523276553E10</v>
      </c>
      <c r="CN119" s="1">
        <v>0.0</v>
      </c>
      <c r="CO119" s="1">
        <v>0.0</v>
      </c>
      <c r="CP119" s="1">
        <v>0.0</v>
      </c>
      <c r="CQ119" s="1">
        <v>1.681938106794E12</v>
      </c>
      <c r="CR119" s="73">
        <v>43194.72986111111</v>
      </c>
      <c r="CS119" s="73">
        <v>42736.0</v>
      </c>
      <c r="CT119" s="73">
        <v>43100.0</v>
      </c>
      <c r="CU119" s="1">
        <v>12.0</v>
      </c>
      <c r="CV119" s="1" t="s">
        <v>367</v>
      </c>
      <c r="CX119" s="1">
        <v>0.0</v>
      </c>
      <c r="DA119" s="1" t="b">
        <v>0</v>
      </c>
      <c r="DB119" s="1" t="b">
        <v>1</v>
      </c>
    </row>
    <row r="120" ht="12.75" customHeight="1">
      <c r="A120" s="1" t="s">
        <v>366</v>
      </c>
      <c r="B120" s="1">
        <v>2016.0</v>
      </c>
      <c r="C120" s="1">
        <v>5.0</v>
      </c>
      <c r="D120" s="1">
        <v>8.6094454529E11</v>
      </c>
      <c r="E120" s="1">
        <v>2.94534377663E11</v>
      </c>
      <c r="F120" s="1">
        <v>5.3534377663E10</v>
      </c>
      <c r="G120" s="1">
        <v>2.41E11</v>
      </c>
      <c r="H120" s="1">
        <v>2.89559374481E11</v>
      </c>
      <c r="I120" s="1">
        <v>2.94398842347E11</v>
      </c>
      <c r="J120" s="1">
        <v>-4.839467866E9</v>
      </c>
      <c r="K120" s="1">
        <v>1.06509569042E11</v>
      </c>
      <c r="L120" s="1">
        <v>1.26588282974E11</v>
      </c>
      <c r="M120" s="1">
        <v>2.088086114E9</v>
      </c>
      <c r="N120" s="1">
        <v>0.0</v>
      </c>
      <c r="O120" s="1">
        <v>0.0</v>
      </c>
      <c r="P120" s="1">
        <v>1.6943701142E10</v>
      </c>
      <c r="Q120" s="1">
        <v>-3.9110501188E10</v>
      </c>
      <c r="R120" s="1">
        <v>0.0</v>
      </c>
      <c r="S120" s="1">
        <v>0.0</v>
      </c>
      <c r="T120" s="1">
        <v>0.0</v>
      </c>
      <c r="U120" s="1">
        <v>1.3886581199E10</v>
      </c>
      <c r="V120" s="1">
        <v>1.3238813921E10</v>
      </c>
      <c r="W120" s="1">
        <v>0.0</v>
      </c>
      <c r="X120" s="1">
        <v>3.1366782E7</v>
      </c>
      <c r="Y120" s="1">
        <v>6.16400496E8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2.14214531993E11</v>
      </c>
      <c r="AF120" s="1">
        <v>6.446926997E9</v>
      </c>
      <c r="AG120" s="1">
        <v>6.383236969E9</v>
      </c>
      <c r="AH120" s="1">
        <v>2.1144068041E10</v>
      </c>
      <c r="AI120" s="1">
        <v>-1.4760831072E10</v>
      </c>
      <c r="AJ120" s="1">
        <v>0.0</v>
      </c>
      <c r="AK120" s="1">
        <v>0.0</v>
      </c>
      <c r="AL120" s="1">
        <v>0.0</v>
      </c>
      <c r="AM120" s="1">
        <v>6.3690028E7</v>
      </c>
      <c r="AN120" s="1">
        <v>1.31035E9</v>
      </c>
      <c r="AO120" s="1">
        <v>-1.246659972E9</v>
      </c>
      <c r="AP120" s="1">
        <v>0.0</v>
      </c>
      <c r="AQ120" s="1">
        <v>0.0</v>
      </c>
      <c r="AR120" s="1">
        <v>0.0</v>
      </c>
      <c r="AS120" s="1">
        <v>0.0</v>
      </c>
      <c r="AT120" s="1">
        <v>1.94314282261E11</v>
      </c>
      <c r="AU120" s="1">
        <v>0.0</v>
      </c>
      <c r="AV120" s="1">
        <v>0.0</v>
      </c>
      <c r="AW120" s="1">
        <v>1.94314282261E11</v>
      </c>
      <c r="AX120" s="1">
        <v>0.0</v>
      </c>
      <c r="AY120" s="1">
        <v>3.978290907E9</v>
      </c>
      <c r="AZ120" s="1">
        <v>3.978290907E9</v>
      </c>
      <c r="BA120" s="1">
        <v>0.0</v>
      </c>
      <c r="BB120" s="1">
        <v>0.0</v>
      </c>
      <c r="BC120" s="1">
        <v>0.0</v>
      </c>
      <c r="BD120" s="1">
        <v>1.075159077283E12</v>
      </c>
      <c r="BE120" s="1">
        <v>5.59450158399E11</v>
      </c>
      <c r="BF120" s="1">
        <v>5.55837959172E11</v>
      </c>
      <c r="BG120" s="1">
        <v>0.0</v>
      </c>
      <c r="BH120" s="1">
        <v>8.9671668395E10</v>
      </c>
      <c r="BI120" s="1">
        <v>6.223838546E9</v>
      </c>
      <c r="BJ120" s="1">
        <v>8.164329253E9</v>
      </c>
      <c r="BK120" s="1">
        <v>9.917936334E9</v>
      </c>
      <c r="BL120" s="1">
        <v>0.0</v>
      </c>
      <c r="BM120" s="1">
        <v>3.961632296E9</v>
      </c>
      <c r="BN120" s="1">
        <v>6.34719806E8</v>
      </c>
      <c r="BO120" s="1">
        <v>0.0</v>
      </c>
      <c r="BP120" s="1">
        <v>0.0</v>
      </c>
      <c r="BQ120" s="1">
        <v>0.0</v>
      </c>
      <c r="BR120" s="1">
        <v>3.612199227E9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0.0</v>
      </c>
      <c r="CB120" s="1">
        <v>0.0</v>
      </c>
      <c r="CC120" s="1">
        <v>5.15708918884E11</v>
      </c>
      <c r="CD120" s="1">
        <v>5.15708918884E11</v>
      </c>
      <c r="CE120" s="1">
        <v>5.0E11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1.0183387577E10</v>
      </c>
      <c r="CM120" s="1">
        <v>5.525531307E9</v>
      </c>
      <c r="CN120" s="1">
        <v>0.0</v>
      </c>
      <c r="CO120" s="1">
        <v>0.0</v>
      </c>
      <c r="CP120" s="1">
        <v>0.0</v>
      </c>
      <c r="CQ120" s="1">
        <v>1.075159077283E12</v>
      </c>
      <c r="CR120" s="73">
        <v>43052.68472222222</v>
      </c>
      <c r="CS120" s="73">
        <v>42370.0</v>
      </c>
      <c r="CT120" s="73">
        <v>42735.0</v>
      </c>
      <c r="CU120" s="1">
        <v>12.0</v>
      </c>
      <c r="CV120" s="1" t="s">
        <v>368</v>
      </c>
      <c r="CX120" s="1">
        <v>0.0</v>
      </c>
      <c r="DA120" s="1" t="b">
        <v>0</v>
      </c>
      <c r="DB120" s="1" t="b">
        <v>1</v>
      </c>
    </row>
    <row r="121" ht="12.75" customHeight="1">
      <c r="A121" s="1" t="s">
        <v>366</v>
      </c>
      <c r="B121" s="1">
        <v>2015.0</v>
      </c>
      <c r="C121" s="1">
        <v>5.0</v>
      </c>
      <c r="D121" s="1">
        <v>7.40946496883E11</v>
      </c>
      <c r="E121" s="1">
        <v>2.12146243133E11</v>
      </c>
      <c r="F121" s="1">
        <v>9.7146243133E10</v>
      </c>
      <c r="G121" s="1">
        <v>1.15E11</v>
      </c>
      <c r="H121" s="1">
        <v>2.91457840093E11</v>
      </c>
      <c r="I121" s="1">
        <v>2.9651866596E11</v>
      </c>
      <c r="J121" s="1">
        <v>-5.060825867E9</v>
      </c>
      <c r="K121" s="1">
        <v>1.08786773741E11</v>
      </c>
      <c r="L121" s="1">
        <v>1.46579981392E11</v>
      </c>
      <c r="M121" s="1">
        <v>1.379731256E9</v>
      </c>
      <c r="N121" s="1">
        <v>0.0</v>
      </c>
      <c r="O121" s="1">
        <v>0.0</v>
      </c>
      <c r="P121" s="1">
        <v>1.407535642E9</v>
      </c>
      <c r="Q121" s="1">
        <v>-4.0580474549E10</v>
      </c>
      <c r="R121" s="1">
        <v>0.0</v>
      </c>
      <c r="S121" s="1">
        <v>0.0</v>
      </c>
      <c r="T121" s="1">
        <v>0.0</v>
      </c>
      <c r="U121" s="1">
        <v>1.0345595357E10</v>
      </c>
      <c r="V121" s="1">
        <v>9.407640509E9</v>
      </c>
      <c r="W121" s="1">
        <v>0.0</v>
      </c>
      <c r="X121" s="1">
        <v>0.0</v>
      </c>
      <c r="Y121" s="1">
        <v>9.37954848E8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2.40841347151E11</v>
      </c>
      <c r="AF121" s="1">
        <v>5.088927353E9</v>
      </c>
      <c r="AG121" s="1">
        <v>4.967416617E9</v>
      </c>
      <c r="AH121" s="1">
        <v>1.7958638951E10</v>
      </c>
      <c r="AI121" s="1">
        <v>-1.2991222334E10</v>
      </c>
      <c r="AJ121" s="1">
        <v>0.0</v>
      </c>
      <c r="AK121" s="1">
        <v>0.0</v>
      </c>
      <c r="AL121" s="1">
        <v>0.0</v>
      </c>
      <c r="AM121" s="1">
        <v>1.21510736E8</v>
      </c>
      <c r="AN121" s="1">
        <v>1.31035E9</v>
      </c>
      <c r="AO121" s="1">
        <v>-1.188839264E9</v>
      </c>
      <c r="AP121" s="1">
        <v>0.0</v>
      </c>
      <c r="AQ121" s="1">
        <v>0.0</v>
      </c>
      <c r="AR121" s="1">
        <v>0.0</v>
      </c>
      <c r="AS121" s="1">
        <v>0.0</v>
      </c>
      <c r="AT121" s="1">
        <v>2.2799E11</v>
      </c>
      <c r="AU121" s="1">
        <v>0.0</v>
      </c>
      <c r="AV121" s="1">
        <v>0.0</v>
      </c>
      <c r="AW121" s="1">
        <v>2.2799E11</v>
      </c>
      <c r="AX121" s="1">
        <v>0.0</v>
      </c>
      <c r="AY121" s="1">
        <v>5.8254387E8</v>
      </c>
      <c r="AZ121" s="1">
        <v>5.8254387E8</v>
      </c>
      <c r="BA121" s="1">
        <v>0.0</v>
      </c>
      <c r="BB121" s="1">
        <v>0.0</v>
      </c>
      <c r="BC121" s="1">
        <v>0.0</v>
      </c>
      <c r="BD121" s="1">
        <v>9.81787844034E11</v>
      </c>
      <c r="BE121" s="1">
        <v>4.65943377723E11</v>
      </c>
      <c r="BF121" s="1">
        <v>4.63717296947E11</v>
      </c>
      <c r="BG121" s="1">
        <v>0.0</v>
      </c>
      <c r="BH121" s="1">
        <v>1.29784410696E11</v>
      </c>
      <c r="BI121" s="1">
        <v>7.927703441E9</v>
      </c>
      <c r="BJ121" s="1">
        <v>5.22692047E9</v>
      </c>
      <c r="BK121" s="1">
        <v>7.450715975E9</v>
      </c>
      <c r="BL121" s="1">
        <v>0.0</v>
      </c>
      <c r="BM121" s="1">
        <v>2.1408397165E10</v>
      </c>
      <c r="BN121" s="1">
        <v>7.15883635E8</v>
      </c>
      <c r="BO121" s="1">
        <v>0.0</v>
      </c>
      <c r="BP121" s="1">
        <v>0.0</v>
      </c>
      <c r="BQ121" s="1">
        <v>0.0</v>
      </c>
      <c r="BR121" s="1">
        <v>2.226080776E9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0.0</v>
      </c>
      <c r="CB121" s="1">
        <v>0.0</v>
      </c>
      <c r="CC121" s="1">
        <v>5.15844466311E11</v>
      </c>
      <c r="CD121" s="1">
        <v>5.15844466311E11</v>
      </c>
      <c r="CE121" s="1">
        <v>5.0E11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9.89257014E9</v>
      </c>
      <c r="CM121" s="1">
        <v>5.951896171E9</v>
      </c>
      <c r="CN121" s="1">
        <v>0.0</v>
      </c>
      <c r="CO121" s="1">
        <v>0.0</v>
      </c>
      <c r="CP121" s="1">
        <v>0.0</v>
      </c>
      <c r="CQ121" s="1">
        <v>9.81787844034E11</v>
      </c>
      <c r="CR121" s="73">
        <v>42515.66527777778</v>
      </c>
      <c r="CS121" s="73">
        <v>42005.0</v>
      </c>
      <c r="CT121" s="73">
        <v>42369.0</v>
      </c>
      <c r="CU121" s="1">
        <v>12.0</v>
      </c>
      <c r="CV121" s="1" t="s">
        <v>323</v>
      </c>
      <c r="CX121" s="1">
        <v>0.0</v>
      </c>
      <c r="DA121" s="1" t="b">
        <v>0</v>
      </c>
      <c r="DB121" s="1" t="b">
        <v>1</v>
      </c>
    </row>
    <row r="122" ht="12.75" customHeight="1">
      <c r="A122" s="1" t="s">
        <v>366</v>
      </c>
      <c r="B122" s="1">
        <v>2014.0</v>
      </c>
      <c r="C122" s="1">
        <v>5.0</v>
      </c>
      <c r="D122" s="1">
        <v>9.89110366251E11</v>
      </c>
      <c r="E122" s="1">
        <v>2.62727820786E11</v>
      </c>
      <c r="F122" s="1">
        <v>4.4727820786E10</v>
      </c>
      <c r="G122" s="1">
        <v>2.18E11</v>
      </c>
      <c r="H122" s="1">
        <v>4.04739879E11</v>
      </c>
      <c r="I122" s="1">
        <v>4.12193032549E11</v>
      </c>
      <c r="J122" s="1">
        <v>-7.453153549E9</v>
      </c>
      <c r="K122" s="1">
        <v>1.22413505402E11</v>
      </c>
      <c r="L122" s="1">
        <v>1.55938096994E11</v>
      </c>
      <c r="M122" s="1">
        <v>1.503085807E9</v>
      </c>
      <c r="N122" s="1">
        <v>0.0</v>
      </c>
      <c r="O122" s="1">
        <v>0.0</v>
      </c>
      <c r="P122" s="1">
        <v>4.561547761E9</v>
      </c>
      <c r="Q122" s="1">
        <v>-3.958922516E10</v>
      </c>
      <c r="R122" s="1">
        <v>0.0</v>
      </c>
      <c r="S122" s="1">
        <v>0.0</v>
      </c>
      <c r="T122" s="1">
        <v>0.0</v>
      </c>
      <c r="U122" s="1">
        <v>1.2548049855E10</v>
      </c>
      <c r="V122" s="1">
        <v>1.0739937869E10</v>
      </c>
      <c r="W122" s="1">
        <v>0.0</v>
      </c>
      <c r="X122" s="1">
        <v>2.5749207E7</v>
      </c>
      <c r="Y122" s="1">
        <v>0.0</v>
      </c>
      <c r="Z122" s="1">
        <v>0.0</v>
      </c>
      <c r="AA122" s="1">
        <v>1.782362779E9</v>
      </c>
      <c r="AB122" s="1">
        <v>0.0</v>
      </c>
      <c r="AC122" s="1">
        <v>0.0</v>
      </c>
      <c r="AD122" s="1">
        <v>0.0</v>
      </c>
      <c r="AE122" s="1">
        <v>5.1542673911E10</v>
      </c>
      <c r="AF122" s="1">
        <v>5.683449997E9</v>
      </c>
      <c r="AG122" s="1">
        <v>5.499869186E9</v>
      </c>
      <c r="AH122" s="1">
        <v>1.5913354969E10</v>
      </c>
      <c r="AI122" s="1">
        <v>-1.0413485783E10</v>
      </c>
      <c r="AJ122" s="1">
        <v>0.0</v>
      </c>
      <c r="AK122" s="1">
        <v>0.0</v>
      </c>
      <c r="AL122" s="1">
        <v>0.0</v>
      </c>
      <c r="AM122" s="1">
        <v>1.83580811E8</v>
      </c>
      <c r="AN122" s="1">
        <v>1.31035E9</v>
      </c>
      <c r="AO122" s="1">
        <v>-1.126769189E9</v>
      </c>
      <c r="AP122" s="1">
        <v>0.0</v>
      </c>
      <c r="AQ122" s="1">
        <v>0.0</v>
      </c>
      <c r="AR122" s="1">
        <v>0.0</v>
      </c>
      <c r="AS122" s="1">
        <v>0.0</v>
      </c>
      <c r="AT122" s="1">
        <v>3.799E10</v>
      </c>
      <c r="AU122" s="1">
        <v>0.0</v>
      </c>
      <c r="AV122" s="1">
        <v>0.0</v>
      </c>
      <c r="AW122" s="1">
        <v>3.799E10</v>
      </c>
      <c r="AX122" s="1">
        <v>0.0</v>
      </c>
      <c r="AY122" s="1">
        <v>6.64478324E8</v>
      </c>
      <c r="AZ122" s="1">
        <v>6.64478324E8</v>
      </c>
      <c r="BA122" s="1">
        <v>0.0</v>
      </c>
      <c r="BB122" s="1">
        <v>0.0</v>
      </c>
      <c r="BC122" s="1">
        <v>0.0</v>
      </c>
      <c r="BD122" s="1">
        <v>1.040653040162E12</v>
      </c>
      <c r="BE122" s="1">
        <v>5.03952219222E11</v>
      </c>
      <c r="BF122" s="1">
        <v>1.72312638883E11</v>
      </c>
      <c r="BG122" s="1">
        <v>0.0</v>
      </c>
      <c r="BH122" s="1">
        <v>1.42461758432E11</v>
      </c>
      <c r="BI122" s="1">
        <v>3.742372213E9</v>
      </c>
      <c r="BJ122" s="1">
        <v>9.08395185E9</v>
      </c>
      <c r="BK122" s="1">
        <v>5.754619346E9</v>
      </c>
      <c r="BL122" s="1">
        <v>0.0</v>
      </c>
      <c r="BM122" s="1">
        <v>1.1269937042E10</v>
      </c>
      <c r="BN122" s="1">
        <v>0.0</v>
      </c>
      <c r="BO122" s="1">
        <v>0.0</v>
      </c>
      <c r="BP122" s="1">
        <v>0.0</v>
      </c>
      <c r="BQ122" s="1">
        <v>0.0</v>
      </c>
      <c r="BR122" s="1">
        <v>4.946838622E9</v>
      </c>
      <c r="BS122" s="1">
        <v>0.0</v>
      </c>
      <c r="BT122" s="1">
        <v>0.0</v>
      </c>
      <c r="BU122" s="1">
        <v>0.0</v>
      </c>
      <c r="BV122" s="1">
        <v>3.26692741717E11</v>
      </c>
      <c r="BW122" s="1">
        <v>1.99848509638E11</v>
      </c>
      <c r="BX122" s="1">
        <v>0.0</v>
      </c>
      <c r="BY122" s="1">
        <v>9.7236634369E10</v>
      </c>
      <c r="BZ122" s="1">
        <v>2.960759771E10</v>
      </c>
      <c r="CA122" s="1">
        <v>0.0</v>
      </c>
      <c r="CB122" s="1">
        <v>0.0</v>
      </c>
      <c r="CC122" s="1">
        <v>5.3670082094E11</v>
      </c>
      <c r="CD122" s="1">
        <v>5.3670082094E11</v>
      </c>
      <c r="CE122" s="1">
        <v>5.0E11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9.579312447E9</v>
      </c>
      <c r="CM122" s="1">
        <v>2.7121508493E10</v>
      </c>
      <c r="CN122" s="1">
        <v>0.0</v>
      </c>
      <c r="CO122" s="1">
        <v>0.0</v>
      </c>
      <c r="CP122" s="1">
        <v>0.0</v>
      </c>
      <c r="CQ122" s="1">
        <v>1.040653040162E12</v>
      </c>
      <c r="CR122" s="73">
        <v>42153.46666666667</v>
      </c>
      <c r="CS122" s="73">
        <v>41640.0</v>
      </c>
      <c r="CT122" s="73">
        <v>42004.0</v>
      </c>
      <c r="CU122" s="1">
        <v>12.0</v>
      </c>
      <c r="CV122" s="1" t="s">
        <v>608</v>
      </c>
      <c r="CX122" s="1">
        <v>0.0</v>
      </c>
      <c r="CZ122" s="1">
        <v>1.0</v>
      </c>
      <c r="DA122" s="1" t="b">
        <v>0</v>
      </c>
      <c r="DB122" s="1" t="b">
        <v>1</v>
      </c>
    </row>
    <row r="123" ht="12.75" customHeight="1">
      <c r="A123" s="1" t="s">
        <v>366</v>
      </c>
      <c r="B123" s="1">
        <v>2013.0</v>
      </c>
      <c r="C123" s="1">
        <v>5.0</v>
      </c>
      <c r="D123" s="1">
        <v>8.90974327185E11</v>
      </c>
      <c r="E123" s="1">
        <v>1.82337903315E11</v>
      </c>
      <c r="F123" s="1">
        <v>4.5837903315E10</v>
      </c>
      <c r="G123" s="1">
        <v>1.365E11</v>
      </c>
      <c r="H123" s="1">
        <v>4.36941472176E11</v>
      </c>
      <c r="I123" s="1">
        <v>4.41725943777E11</v>
      </c>
      <c r="J123" s="1">
        <v>-4.784471601E9</v>
      </c>
      <c r="K123" s="1">
        <v>2.69057722507E11</v>
      </c>
      <c r="L123" s="1">
        <v>3.25925128321E11</v>
      </c>
      <c r="M123" s="1">
        <v>2.063025596E9</v>
      </c>
      <c r="N123" s="1">
        <v>0.0</v>
      </c>
      <c r="O123" s="1">
        <v>0.0</v>
      </c>
      <c r="P123" s="1">
        <v>5.138005869E9</v>
      </c>
      <c r="Q123" s="1">
        <v>-6.4068437279E10</v>
      </c>
      <c r="R123" s="1">
        <v>0.0</v>
      </c>
      <c r="S123" s="1">
        <v>0.0</v>
      </c>
      <c r="T123" s="1">
        <v>0.0</v>
      </c>
      <c r="U123" s="1">
        <v>2.637229187E9</v>
      </c>
      <c r="V123" s="1">
        <v>6.27972267E8</v>
      </c>
      <c r="W123" s="1">
        <v>0.0</v>
      </c>
      <c r="X123" s="1">
        <v>0.0</v>
      </c>
      <c r="Y123" s="1">
        <v>0.0</v>
      </c>
      <c r="Z123" s="1">
        <v>1.22126133E8</v>
      </c>
      <c r="AA123" s="1">
        <v>1.887130787E9</v>
      </c>
      <c r="AB123" s="1">
        <v>0.0</v>
      </c>
      <c r="AC123" s="1">
        <v>0.0</v>
      </c>
      <c r="AD123" s="1">
        <v>0.0</v>
      </c>
      <c r="AE123" s="1">
        <v>5.2118975781E10</v>
      </c>
      <c r="AF123" s="1">
        <v>5.633616866E9</v>
      </c>
      <c r="AG123" s="1">
        <v>5.512723234E9</v>
      </c>
      <c r="AH123" s="1">
        <v>1.3587356319E10</v>
      </c>
      <c r="AI123" s="1">
        <v>-8.074633085E9</v>
      </c>
      <c r="AJ123" s="1">
        <v>0.0</v>
      </c>
      <c r="AK123" s="1">
        <v>0.0</v>
      </c>
      <c r="AL123" s="1">
        <v>0.0</v>
      </c>
      <c r="AM123" s="1">
        <v>1.20893632E8</v>
      </c>
      <c r="AN123" s="1">
        <v>1.17535E9</v>
      </c>
      <c r="AO123" s="1">
        <v>-1.054456368E9</v>
      </c>
      <c r="AP123" s="1">
        <v>0.0</v>
      </c>
      <c r="AQ123" s="1">
        <v>0.0</v>
      </c>
      <c r="AR123" s="1">
        <v>0.0</v>
      </c>
      <c r="AS123" s="1">
        <v>0.0</v>
      </c>
      <c r="AT123" s="1">
        <v>3.799E10</v>
      </c>
      <c r="AU123" s="1">
        <v>0.0</v>
      </c>
      <c r="AV123" s="1">
        <v>0.0</v>
      </c>
      <c r="AW123" s="1">
        <v>3.799E10</v>
      </c>
      <c r="AX123" s="1">
        <v>0.0</v>
      </c>
      <c r="AY123" s="1">
        <v>8.495358915E9</v>
      </c>
      <c r="AZ123" s="1">
        <v>1.031143325E9</v>
      </c>
      <c r="BA123" s="1">
        <v>0.0</v>
      </c>
      <c r="BB123" s="1">
        <v>6.0E9</v>
      </c>
      <c r="BC123" s="1">
        <v>1.46421559E9</v>
      </c>
      <c r="BD123" s="1">
        <v>9.43093302966E11</v>
      </c>
      <c r="BE123" s="1">
        <v>4.12083013502E11</v>
      </c>
      <c r="BF123" s="1">
        <v>2.09432649539E11</v>
      </c>
      <c r="BG123" s="1">
        <v>0.0</v>
      </c>
      <c r="BH123" s="1">
        <v>1.94291372258E11</v>
      </c>
      <c r="BI123" s="1">
        <v>5.06153097E8</v>
      </c>
      <c r="BJ123" s="1">
        <v>6.279556881E9</v>
      </c>
      <c r="BK123" s="1">
        <v>4.305058804E9</v>
      </c>
      <c r="BL123" s="1">
        <v>0.0</v>
      </c>
      <c r="BM123" s="1">
        <v>4.050508499E9</v>
      </c>
      <c r="BN123" s="1">
        <v>0.0</v>
      </c>
      <c r="BO123" s="1">
        <v>0.0</v>
      </c>
      <c r="BP123" s="1">
        <v>0.0</v>
      </c>
      <c r="BQ123" s="1">
        <v>0.0</v>
      </c>
      <c r="BR123" s="1">
        <v>4.913976878E9</v>
      </c>
      <c r="BS123" s="1">
        <v>4.913976878E9</v>
      </c>
      <c r="BT123" s="1">
        <v>0.0</v>
      </c>
      <c r="BU123" s="1">
        <v>0.0</v>
      </c>
      <c r="BV123" s="1">
        <v>1.97736387085E11</v>
      </c>
      <c r="BW123" s="1">
        <v>7.1037532889E10</v>
      </c>
      <c r="BX123" s="1">
        <v>0.0</v>
      </c>
      <c r="BY123" s="1">
        <v>9.8643200193E10</v>
      </c>
      <c r="BZ123" s="1">
        <v>2.8055654003E10</v>
      </c>
      <c r="CA123" s="1">
        <v>0.0</v>
      </c>
      <c r="CB123" s="1">
        <v>0.0</v>
      </c>
      <c r="CC123" s="1">
        <v>5.31010289464E11</v>
      </c>
      <c r="CD123" s="1">
        <v>5.31010289464E11</v>
      </c>
      <c r="CE123" s="1">
        <v>5.0E11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8.082261173E9</v>
      </c>
      <c r="CM123" s="1">
        <v>2.2928028291E10</v>
      </c>
      <c r="CN123" s="1">
        <v>0.0</v>
      </c>
      <c r="CO123" s="1">
        <v>0.0</v>
      </c>
      <c r="CP123" s="1">
        <v>0.0</v>
      </c>
      <c r="CQ123" s="1">
        <v>9.43093302966E11</v>
      </c>
      <c r="CR123" s="73">
        <v>41780.729166666664</v>
      </c>
      <c r="CS123" s="73">
        <v>41275.0</v>
      </c>
      <c r="CT123" s="73">
        <v>41639.0</v>
      </c>
      <c r="CU123" s="1">
        <v>12.0</v>
      </c>
      <c r="CV123" s="1" t="s">
        <v>609</v>
      </c>
      <c r="CX123" s="1">
        <v>0.0</v>
      </c>
      <c r="CY123" s="1">
        <v>0.0</v>
      </c>
      <c r="CZ123" s="1">
        <v>2.0</v>
      </c>
      <c r="DA123" s="1" t="b">
        <v>0</v>
      </c>
      <c r="DB123" s="1" t="b">
        <v>1</v>
      </c>
    </row>
    <row r="124" ht="12.75" customHeight="1">
      <c r="A124" s="1" t="s">
        <v>366</v>
      </c>
      <c r="B124" s="1">
        <v>2012.0</v>
      </c>
      <c r="C124" s="1">
        <v>5.0</v>
      </c>
      <c r="D124" s="1">
        <v>8.67242663695E11</v>
      </c>
      <c r="E124" s="1">
        <v>1.64004511492E11</v>
      </c>
      <c r="F124" s="1">
        <v>7.430031492E9</v>
      </c>
      <c r="G124" s="1">
        <v>1.5657448E11</v>
      </c>
      <c r="H124" s="1">
        <v>3.13499778202E11</v>
      </c>
      <c r="I124" s="1">
        <v>3.23709099611E11</v>
      </c>
      <c r="J124" s="1">
        <v>-1.0209321409E10</v>
      </c>
      <c r="K124" s="1">
        <v>3.8394048718E11</v>
      </c>
      <c r="L124" s="1">
        <v>4.10942868153E11</v>
      </c>
      <c r="M124" s="1">
        <v>3.617753932E9</v>
      </c>
      <c r="N124" s="1">
        <v>0.0</v>
      </c>
      <c r="O124" s="1">
        <v>0.0</v>
      </c>
      <c r="P124" s="1">
        <v>7.855695835E9</v>
      </c>
      <c r="Q124" s="1">
        <v>-3.847583074E10</v>
      </c>
      <c r="R124" s="1">
        <v>0.0</v>
      </c>
      <c r="S124" s="1">
        <v>0.0</v>
      </c>
      <c r="T124" s="1">
        <v>0.0</v>
      </c>
      <c r="U124" s="1">
        <v>5.797886821E9</v>
      </c>
      <c r="V124" s="1">
        <v>8.87749071E8</v>
      </c>
      <c r="W124" s="1">
        <v>0.0</v>
      </c>
      <c r="X124" s="1">
        <v>0.0</v>
      </c>
      <c r="Y124" s="1">
        <v>0.0</v>
      </c>
      <c r="Z124" s="1">
        <v>6.11747495E8</v>
      </c>
      <c r="AA124" s="1">
        <v>4.298390255E9</v>
      </c>
      <c r="AB124" s="1">
        <v>0.0</v>
      </c>
      <c r="AC124" s="1">
        <v>0.0</v>
      </c>
      <c r="AD124" s="1">
        <v>0.0</v>
      </c>
      <c r="AE124" s="1">
        <v>1.25685956684E11</v>
      </c>
      <c r="AF124" s="1">
        <v>8.686956774E9</v>
      </c>
      <c r="AG124" s="1">
        <v>8.431970392E9</v>
      </c>
      <c r="AH124" s="1">
        <v>1.7349899177E10</v>
      </c>
      <c r="AI124" s="1">
        <v>-8.917928785E9</v>
      </c>
      <c r="AJ124" s="1">
        <v>0.0</v>
      </c>
      <c r="AK124" s="1">
        <v>0.0</v>
      </c>
      <c r="AL124" s="1">
        <v>0.0</v>
      </c>
      <c r="AM124" s="1">
        <v>2.54986382E8</v>
      </c>
      <c r="AN124" s="1">
        <v>1.2001E9</v>
      </c>
      <c r="AO124" s="1">
        <v>-9.45113618E8</v>
      </c>
      <c r="AP124" s="1">
        <v>0.0</v>
      </c>
      <c r="AQ124" s="1">
        <v>0.0</v>
      </c>
      <c r="AR124" s="1">
        <v>0.0</v>
      </c>
      <c r="AS124" s="1">
        <v>0.0</v>
      </c>
      <c r="AT124" s="1">
        <v>1.0799E11</v>
      </c>
      <c r="AU124" s="1">
        <v>0.0</v>
      </c>
      <c r="AV124" s="1">
        <v>0.0</v>
      </c>
      <c r="AW124" s="1">
        <v>1.0799E11</v>
      </c>
      <c r="AX124" s="1">
        <v>0.0</v>
      </c>
      <c r="AY124" s="1">
        <v>9.00899991E9</v>
      </c>
      <c r="AZ124" s="1">
        <v>1.048423147E9</v>
      </c>
      <c r="BA124" s="1">
        <v>0.0</v>
      </c>
      <c r="BB124" s="1">
        <v>7.960576763E9</v>
      </c>
      <c r="BC124" s="1">
        <v>0.0</v>
      </c>
      <c r="BD124" s="1">
        <v>9.92928620379E11</v>
      </c>
      <c r="BE124" s="1">
        <v>4.51639207974E11</v>
      </c>
      <c r="BF124" s="1">
        <v>2.38369297682E11</v>
      </c>
      <c r="BG124" s="1">
        <v>0.0</v>
      </c>
      <c r="BH124" s="1">
        <v>2.13221845617E11</v>
      </c>
      <c r="BI124" s="1">
        <v>5.21899274E8</v>
      </c>
      <c r="BJ124" s="1">
        <v>1.4497810703E10</v>
      </c>
      <c r="BK124" s="1">
        <v>4.607062342E9</v>
      </c>
      <c r="BL124" s="1">
        <v>0.0</v>
      </c>
      <c r="BM124" s="1">
        <v>5.520679746E9</v>
      </c>
      <c r="BN124" s="1">
        <v>0.0</v>
      </c>
      <c r="BO124" s="1">
        <v>0.0</v>
      </c>
      <c r="BP124" s="1">
        <v>0.0</v>
      </c>
      <c r="BQ124" s="1">
        <v>0.0</v>
      </c>
      <c r="BR124" s="1">
        <v>6.035370422E9</v>
      </c>
      <c r="BS124" s="1">
        <v>0.0</v>
      </c>
      <c r="BT124" s="1">
        <v>0.0</v>
      </c>
      <c r="BU124" s="1">
        <v>0.0</v>
      </c>
      <c r="BV124" s="1">
        <v>2.0723453987E11</v>
      </c>
      <c r="BW124" s="1">
        <v>6.4790003042E10</v>
      </c>
      <c r="BX124" s="1">
        <v>0.0</v>
      </c>
      <c r="BY124" s="1">
        <v>1.15912022577E11</v>
      </c>
      <c r="BZ124" s="1">
        <v>2.6532514251E10</v>
      </c>
      <c r="CA124" s="1">
        <v>0.0</v>
      </c>
      <c r="CB124" s="1">
        <v>0.0</v>
      </c>
      <c r="CC124" s="1">
        <v>5.41289412405E11</v>
      </c>
      <c r="CD124" s="1">
        <v>5.41289412405E11</v>
      </c>
      <c r="CE124" s="1">
        <v>5.0E11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6.83225642E9</v>
      </c>
      <c r="CM124" s="1">
        <v>3.4457155985E10</v>
      </c>
      <c r="CN124" s="1">
        <v>0.0</v>
      </c>
      <c r="CO124" s="1">
        <v>0.0</v>
      </c>
      <c r="CP124" s="1">
        <v>0.0</v>
      </c>
      <c r="CQ124" s="1">
        <v>9.92928620379E11</v>
      </c>
      <c r="CR124" s="73">
        <v>42536.425</v>
      </c>
      <c r="CS124" s="73">
        <v>40909.0</v>
      </c>
      <c r="CT124" s="73">
        <v>41274.0</v>
      </c>
      <c r="CU124" s="1">
        <v>12.0</v>
      </c>
      <c r="CV124" s="1" t="s">
        <v>300</v>
      </c>
      <c r="CX124" s="1">
        <v>0.0</v>
      </c>
      <c r="CZ124" s="1">
        <v>1.0</v>
      </c>
      <c r="DA124" s="1" t="b">
        <v>0</v>
      </c>
      <c r="DB124" s="1" t="b">
        <v>1</v>
      </c>
    </row>
    <row r="125" ht="12.75" customHeight="1">
      <c r="A125" s="1" t="s">
        <v>366</v>
      </c>
      <c r="B125" s="1">
        <v>2011.0</v>
      </c>
      <c r="C125" s="1">
        <v>5.0</v>
      </c>
      <c r="D125" s="1">
        <v>8.64854721142E11</v>
      </c>
      <c r="E125" s="1">
        <v>7.9219176744E10</v>
      </c>
      <c r="F125" s="1">
        <v>1.5056136744E10</v>
      </c>
      <c r="G125" s="1">
        <v>6.416304E10</v>
      </c>
      <c r="H125" s="1">
        <v>4.66790770872E11</v>
      </c>
      <c r="I125" s="1">
        <v>4.76692470979E11</v>
      </c>
      <c r="J125" s="1">
        <v>-9.901700107E9</v>
      </c>
      <c r="K125" s="1">
        <v>3.11827930321E11</v>
      </c>
      <c r="L125" s="1">
        <v>3.20061045156E11</v>
      </c>
      <c r="M125" s="1">
        <v>5.236103003E9</v>
      </c>
      <c r="N125" s="1">
        <v>0.0</v>
      </c>
      <c r="O125" s="1">
        <v>0.0</v>
      </c>
      <c r="P125" s="1">
        <v>7.883784552E9</v>
      </c>
      <c r="Q125" s="1">
        <v>-2.135300239E10</v>
      </c>
      <c r="R125" s="1">
        <v>0.0</v>
      </c>
      <c r="S125" s="1">
        <v>0.0</v>
      </c>
      <c r="T125" s="1">
        <v>0.0</v>
      </c>
      <c r="U125" s="1">
        <v>7.016843205E9</v>
      </c>
      <c r="V125" s="1">
        <v>3.19803205E8</v>
      </c>
      <c r="W125" s="1">
        <v>0.0</v>
      </c>
      <c r="X125" s="1">
        <v>0.0</v>
      </c>
      <c r="Y125" s="1">
        <v>1.188284347E9</v>
      </c>
      <c r="Z125" s="1">
        <v>6.02473075E8</v>
      </c>
      <c r="AA125" s="1">
        <v>4.906282578E9</v>
      </c>
      <c r="AB125" s="1">
        <v>0.0</v>
      </c>
      <c r="AC125" s="1">
        <v>0.0</v>
      </c>
      <c r="AD125" s="1">
        <v>0.0</v>
      </c>
      <c r="AE125" s="1">
        <v>9.8642392542E10</v>
      </c>
      <c r="AF125" s="1">
        <v>1.1207999855E10</v>
      </c>
      <c r="AG125" s="1">
        <v>1.0888804941E10</v>
      </c>
      <c r="AH125" s="1">
        <v>1.6681868691E10</v>
      </c>
      <c r="AI125" s="1">
        <v>-5.79306375E9</v>
      </c>
      <c r="AJ125" s="1">
        <v>0.0</v>
      </c>
      <c r="AK125" s="1">
        <v>0.0</v>
      </c>
      <c r="AL125" s="1">
        <v>0.0</v>
      </c>
      <c r="AM125" s="1">
        <v>3.19194914E8</v>
      </c>
      <c r="AN125" s="1">
        <v>1.02475E9</v>
      </c>
      <c r="AO125" s="1">
        <v>-7.05555086E8</v>
      </c>
      <c r="AP125" s="1">
        <v>0.0</v>
      </c>
      <c r="AQ125" s="1">
        <v>0.0</v>
      </c>
      <c r="AR125" s="1">
        <v>0.0</v>
      </c>
      <c r="AS125" s="1">
        <v>0.0</v>
      </c>
      <c r="AT125" s="1">
        <v>7.799E10</v>
      </c>
      <c r="AU125" s="1">
        <v>0.0</v>
      </c>
      <c r="AV125" s="1">
        <v>0.0</v>
      </c>
      <c r="AW125" s="1">
        <v>7.799E10</v>
      </c>
      <c r="AX125" s="1">
        <v>0.0</v>
      </c>
      <c r="AY125" s="1">
        <v>9.444392687E9</v>
      </c>
      <c r="AZ125" s="1">
        <v>1.0050319E9</v>
      </c>
      <c r="BA125" s="1">
        <v>0.0</v>
      </c>
      <c r="BB125" s="1">
        <v>8.439360787E9</v>
      </c>
      <c r="BC125" s="1">
        <v>0.0</v>
      </c>
      <c r="BD125" s="1">
        <v>9.63497113684E11</v>
      </c>
      <c r="BE125" s="1">
        <v>4.51306649903E11</v>
      </c>
      <c r="BF125" s="1">
        <v>2.08001440069E11</v>
      </c>
      <c r="BG125" s="1">
        <v>0.0</v>
      </c>
      <c r="BH125" s="1">
        <v>1.84517417714E11</v>
      </c>
      <c r="BI125" s="1">
        <v>3.422452363E9</v>
      </c>
      <c r="BJ125" s="1">
        <v>1.0562763231E10</v>
      </c>
      <c r="BK125" s="1">
        <v>4.223374218E9</v>
      </c>
      <c r="BL125" s="1">
        <v>0.0</v>
      </c>
      <c r="BM125" s="1">
        <v>5.275432543E9</v>
      </c>
      <c r="BN125" s="1">
        <v>0.0</v>
      </c>
      <c r="BO125" s="1">
        <v>0.0</v>
      </c>
      <c r="BP125" s="1">
        <v>0.0</v>
      </c>
      <c r="BQ125" s="1">
        <v>0.0</v>
      </c>
      <c r="BR125" s="1">
        <v>7.382590397E9</v>
      </c>
      <c r="BS125" s="1">
        <v>0.0</v>
      </c>
      <c r="BT125" s="1">
        <v>0.0</v>
      </c>
      <c r="BU125" s="1">
        <v>0.0</v>
      </c>
      <c r="BV125" s="1">
        <v>2.35922619437E11</v>
      </c>
      <c r="BW125" s="1">
        <v>1.05216324138E11</v>
      </c>
      <c r="BX125" s="1">
        <v>0.0</v>
      </c>
      <c r="BY125" s="1">
        <v>1.08173777235E11</v>
      </c>
      <c r="BZ125" s="1">
        <v>2.2532518064E10</v>
      </c>
      <c r="CA125" s="1">
        <v>0.0</v>
      </c>
      <c r="CB125" s="1">
        <v>0.0</v>
      </c>
      <c r="CC125" s="1">
        <v>5.12190463781E11</v>
      </c>
      <c r="CD125" s="1">
        <v>5.12190463781E11</v>
      </c>
      <c r="CE125" s="1">
        <v>5.0E11</v>
      </c>
      <c r="CF125" s="1">
        <v>0.0</v>
      </c>
      <c r="CG125" s="1">
        <v>0.0</v>
      </c>
      <c r="CH125" s="1">
        <v>0.0</v>
      </c>
      <c r="CI125" s="1">
        <v>6.4200739E7</v>
      </c>
      <c r="CJ125" s="1">
        <v>0.0</v>
      </c>
      <c r="CK125" s="1">
        <v>0.0</v>
      </c>
      <c r="CL125" s="1">
        <v>4.930250814E9</v>
      </c>
      <c r="CM125" s="1">
        <v>7.196012228E9</v>
      </c>
      <c r="CN125" s="1">
        <v>0.0</v>
      </c>
      <c r="CO125" s="1">
        <v>0.0</v>
      </c>
      <c r="CP125" s="1">
        <v>0.0</v>
      </c>
      <c r="CQ125" s="1">
        <v>9.63497113684E11</v>
      </c>
      <c r="CR125" s="73">
        <v>42940.572916666664</v>
      </c>
      <c r="CS125" s="73">
        <v>40544.0</v>
      </c>
      <c r="CT125" s="73">
        <v>40908.0</v>
      </c>
      <c r="CU125" s="1">
        <v>12.0</v>
      </c>
      <c r="CV125" s="1" t="s">
        <v>371</v>
      </c>
      <c r="CX125" s="1">
        <v>0.0</v>
      </c>
      <c r="CY125" s="1">
        <v>0.0</v>
      </c>
      <c r="CZ125" s="1">
        <v>2.0</v>
      </c>
      <c r="DA125" s="1" t="b">
        <v>0</v>
      </c>
      <c r="DB125" s="1" t="b">
        <v>1</v>
      </c>
    </row>
    <row r="126" ht="12.75" customHeight="1">
      <c r="A126" s="1" t="s">
        <v>366</v>
      </c>
      <c r="B126" s="1">
        <v>2010.0</v>
      </c>
      <c r="C126" s="1">
        <v>5.0</v>
      </c>
      <c r="D126" s="1">
        <v>8.06858258177E11</v>
      </c>
      <c r="E126" s="1">
        <v>2.294079147E11</v>
      </c>
      <c r="F126" s="1">
        <v>2.54079147E10</v>
      </c>
      <c r="G126" s="1">
        <v>2.04E11</v>
      </c>
      <c r="H126" s="1">
        <v>3.12743438979E11</v>
      </c>
      <c r="I126" s="1">
        <v>3.13993579872E11</v>
      </c>
      <c r="J126" s="1">
        <v>-1.250140893E9</v>
      </c>
      <c r="K126" s="1">
        <v>2.57780429428E11</v>
      </c>
      <c r="L126" s="1">
        <v>2.02264650992E11</v>
      </c>
      <c r="M126" s="1">
        <v>5.0794687345E10</v>
      </c>
      <c r="N126" s="1">
        <v>0.0</v>
      </c>
      <c r="O126" s="1">
        <v>0.0</v>
      </c>
      <c r="P126" s="1">
        <v>5.931386446E9</v>
      </c>
      <c r="Q126" s="1">
        <v>-1.210295355E9</v>
      </c>
      <c r="R126" s="1">
        <v>0.0</v>
      </c>
      <c r="S126" s="1">
        <v>0.0</v>
      </c>
      <c r="T126" s="1">
        <v>0.0</v>
      </c>
      <c r="U126" s="1">
        <v>6.92647507E9</v>
      </c>
      <c r="V126" s="1">
        <v>5.8684136E7</v>
      </c>
      <c r="W126" s="1">
        <v>0.0</v>
      </c>
      <c r="X126" s="1">
        <v>0.0</v>
      </c>
      <c r="Y126" s="1">
        <v>0.0</v>
      </c>
      <c r="Z126" s="1">
        <v>1.76558716E8</v>
      </c>
      <c r="AA126" s="1">
        <v>6.691232218E9</v>
      </c>
      <c r="AB126" s="1">
        <v>0.0</v>
      </c>
      <c r="AC126" s="1">
        <v>0.0</v>
      </c>
      <c r="AD126" s="1">
        <v>0.0</v>
      </c>
      <c r="AE126" s="1">
        <v>1.43572890716E11</v>
      </c>
      <c r="AF126" s="1">
        <v>6.096127977E9</v>
      </c>
      <c r="AG126" s="1">
        <v>5.59720781E9</v>
      </c>
      <c r="AH126" s="1">
        <v>8.251968439E9</v>
      </c>
      <c r="AI126" s="1">
        <v>-2.654760629E9</v>
      </c>
      <c r="AJ126" s="1">
        <v>0.0</v>
      </c>
      <c r="AK126" s="1">
        <v>0.0</v>
      </c>
      <c r="AL126" s="1">
        <v>0.0</v>
      </c>
      <c r="AM126" s="1">
        <v>4.98920167E8</v>
      </c>
      <c r="AN126" s="1">
        <v>1.0E9</v>
      </c>
      <c r="AO126" s="1">
        <v>-5.01079833E8</v>
      </c>
      <c r="AP126" s="1">
        <v>0.0</v>
      </c>
      <c r="AQ126" s="1">
        <v>0.0</v>
      </c>
      <c r="AR126" s="1">
        <v>0.0</v>
      </c>
      <c r="AS126" s="1">
        <v>0.0</v>
      </c>
      <c r="AT126" s="1">
        <v>1.2799E11</v>
      </c>
      <c r="AU126" s="1">
        <v>0.0</v>
      </c>
      <c r="AV126" s="1">
        <v>0.0</v>
      </c>
      <c r="AW126" s="1">
        <v>1.2799E11</v>
      </c>
      <c r="AX126" s="1">
        <v>0.0</v>
      </c>
      <c r="AY126" s="1">
        <v>9.486762739E9</v>
      </c>
      <c r="AZ126" s="1">
        <v>1.853362502E9</v>
      </c>
      <c r="BA126" s="1">
        <v>0.0</v>
      </c>
      <c r="BB126" s="1">
        <v>7.633400237E9</v>
      </c>
      <c r="BC126" s="1">
        <v>0.0</v>
      </c>
      <c r="BD126" s="1">
        <v>9.50431148893E11</v>
      </c>
      <c r="BE126" s="1">
        <v>4.14413333384E11</v>
      </c>
      <c r="BF126" s="1">
        <v>1.89864810703E11</v>
      </c>
      <c r="BG126" s="1">
        <v>0.0</v>
      </c>
      <c r="BH126" s="1">
        <v>1.50814527543E11</v>
      </c>
      <c r="BI126" s="1">
        <v>2.812048683E9</v>
      </c>
      <c r="BJ126" s="1">
        <v>1.9280870232E10</v>
      </c>
      <c r="BK126" s="1">
        <v>1.1630129131E10</v>
      </c>
      <c r="BL126" s="1">
        <v>0.0</v>
      </c>
      <c r="BM126" s="1">
        <v>5.311140985E9</v>
      </c>
      <c r="BN126" s="1">
        <v>1.6094129E7</v>
      </c>
      <c r="BO126" s="1">
        <v>0.0</v>
      </c>
      <c r="BP126" s="1">
        <v>0.0</v>
      </c>
      <c r="BQ126" s="1">
        <v>0.0</v>
      </c>
      <c r="BR126" s="1">
        <v>9.217293454E9</v>
      </c>
      <c r="BS126" s="1">
        <v>0.0</v>
      </c>
      <c r="BT126" s="1">
        <v>0.0</v>
      </c>
      <c r="BU126" s="1">
        <v>0.0</v>
      </c>
      <c r="BV126" s="1">
        <v>2.15331229227E11</v>
      </c>
      <c r="BW126" s="1">
        <v>1.07289331105E11</v>
      </c>
      <c r="BX126" s="1">
        <v>0.0</v>
      </c>
      <c r="BY126" s="1">
        <v>9.2072597817E10</v>
      </c>
      <c r="BZ126" s="1">
        <v>1.5969300305E10</v>
      </c>
      <c r="CA126" s="1">
        <v>0.0</v>
      </c>
      <c r="CB126" s="1">
        <v>0.0</v>
      </c>
      <c r="CC126" s="1">
        <v>5.36017815509E11</v>
      </c>
      <c r="CD126" s="1">
        <v>5.36017815509E11</v>
      </c>
      <c r="CE126" s="1">
        <v>5.0E11</v>
      </c>
      <c r="CF126" s="1">
        <v>0.0</v>
      </c>
      <c r="CG126" s="1">
        <v>0.0</v>
      </c>
      <c r="CH126" s="1">
        <v>0.0</v>
      </c>
      <c r="CI126" s="1">
        <v>6.14097314E8</v>
      </c>
      <c r="CJ126" s="1">
        <v>0.0</v>
      </c>
      <c r="CK126" s="1">
        <v>0.0</v>
      </c>
      <c r="CL126" s="1">
        <v>4.502200326E9</v>
      </c>
      <c r="CM126" s="1">
        <v>3.0901517869E10</v>
      </c>
      <c r="CN126" s="1">
        <v>0.0</v>
      </c>
      <c r="CO126" s="1">
        <v>0.0</v>
      </c>
      <c r="CP126" s="1">
        <v>0.0</v>
      </c>
      <c r="CQ126" s="1">
        <v>9.50431148893E11</v>
      </c>
      <c r="CR126" s="73">
        <v>42877.73819444444</v>
      </c>
      <c r="CS126" s="73">
        <v>40179.0</v>
      </c>
      <c r="CT126" s="73">
        <v>40543.0</v>
      </c>
      <c r="CU126" s="1">
        <v>12.0</v>
      </c>
      <c r="CV126" s="1" t="s">
        <v>371</v>
      </c>
      <c r="CX126" s="1">
        <v>0.0</v>
      </c>
      <c r="CZ126" s="1">
        <v>1.0</v>
      </c>
      <c r="DA126" s="1" t="b">
        <v>0</v>
      </c>
      <c r="DB126" s="1" t="b">
        <v>1</v>
      </c>
    </row>
    <row r="127" ht="12.75" customHeight="1">
      <c r="A127" s="1" t="s">
        <v>366</v>
      </c>
      <c r="B127" s="1">
        <v>2009.0</v>
      </c>
      <c r="C127" s="1">
        <v>5.0</v>
      </c>
      <c r="D127" s="1">
        <v>6.5038617274E11</v>
      </c>
      <c r="E127" s="1">
        <v>1.29609030846E11</v>
      </c>
      <c r="F127" s="1">
        <v>1.7109030846E10</v>
      </c>
      <c r="G127" s="1">
        <v>1.125E11</v>
      </c>
      <c r="H127" s="1">
        <v>3.15319029745E11</v>
      </c>
      <c r="I127" s="1">
        <v>3.16018228315E11</v>
      </c>
      <c r="J127" s="1">
        <v>-6.9919857E8</v>
      </c>
      <c r="K127" s="1">
        <v>2.03862669848E11</v>
      </c>
      <c r="L127" s="1">
        <v>2.03571271806E11</v>
      </c>
      <c r="M127" s="1">
        <v>2.19058706E8</v>
      </c>
      <c r="N127" s="1">
        <v>0.0</v>
      </c>
      <c r="O127" s="1">
        <v>0.0</v>
      </c>
      <c r="P127" s="1">
        <v>3.06550774E8</v>
      </c>
      <c r="Q127" s="1">
        <v>-2.34211438E8</v>
      </c>
      <c r="R127" s="1">
        <v>0.0</v>
      </c>
      <c r="S127" s="1">
        <v>0.0</v>
      </c>
      <c r="T127" s="1">
        <v>0.0</v>
      </c>
      <c r="U127" s="1">
        <v>1.595442301E9</v>
      </c>
      <c r="V127" s="1">
        <v>1.62233257E8</v>
      </c>
      <c r="W127" s="1">
        <v>0.0</v>
      </c>
      <c r="X127" s="1">
        <v>0.0</v>
      </c>
      <c r="Y127" s="1">
        <v>0.0</v>
      </c>
      <c r="Z127" s="1">
        <v>0.0</v>
      </c>
      <c r="AA127" s="1">
        <v>1.433209044E9</v>
      </c>
      <c r="AB127" s="1">
        <v>0.0</v>
      </c>
      <c r="AC127" s="1">
        <v>0.0</v>
      </c>
      <c r="AD127" s="1">
        <v>0.0</v>
      </c>
      <c r="AE127" s="1">
        <v>1.41621497242E11</v>
      </c>
      <c r="AF127" s="1">
        <v>7.176897178E9</v>
      </c>
      <c r="AG127" s="1">
        <v>6.477977086E9</v>
      </c>
      <c r="AH127" s="1">
        <v>7.460640456E9</v>
      </c>
      <c r="AI127" s="1">
        <v>-9.8266337E8</v>
      </c>
      <c r="AJ127" s="1">
        <v>0.0</v>
      </c>
      <c r="AK127" s="1">
        <v>0.0</v>
      </c>
      <c r="AL127" s="1">
        <v>0.0</v>
      </c>
      <c r="AM127" s="1">
        <v>6.98920092E8</v>
      </c>
      <c r="AN127" s="1">
        <v>1.0E9</v>
      </c>
      <c r="AO127" s="1">
        <v>-3.01079908E8</v>
      </c>
      <c r="AP127" s="1">
        <v>0.0</v>
      </c>
      <c r="AQ127" s="1">
        <v>0.0</v>
      </c>
      <c r="AR127" s="1">
        <v>0.0</v>
      </c>
      <c r="AS127" s="1">
        <v>0.0</v>
      </c>
      <c r="AT127" s="1">
        <v>1.26182948377E11</v>
      </c>
      <c r="AU127" s="1">
        <v>0.0</v>
      </c>
      <c r="AV127" s="1">
        <v>0.0</v>
      </c>
      <c r="AW127" s="1">
        <v>1.26182948377E11</v>
      </c>
      <c r="AX127" s="1">
        <v>0.0</v>
      </c>
      <c r="AY127" s="1">
        <v>8.261651687E9</v>
      </c>
      <c r="AZ127" s="1">
        <v>8.9908645E8</v>
      </c>
      <c r="BA127" s="1">
        <v>0.0</v>
      </c>
      <c r="BB127" s="1">
        <v>7.362565237E9</v>
      </c>
      <c r="BC127" s="1">
        <v>0.0</v>
      </c>
      <c r="BD127" s="1">
        <v>7.92007669982E11</v>
      </c>
      <c r="BE127" s="1">
        <v>2.61246856773E11</v>
      </c>
      <c r="BF127" s="1">
        <v>1.31886118543E11</v>
      </c>
      <c r="BG127" s="1">
        <v>0.0</v>
      </c>
      <c r="BH127" s="1">
        <v>1.07775154255E11</v>
      </c>
      <c r="BI127" s="1">
        <v>1.290465312E9</v>
      </c>
      <c r="BJ127" s="1">
        <v>1.3910359535E10</v>
      </c>
      <c r="BK127" s="1">
        <v>4.786638535E9</v>
      </c>
      <c r="BL127" s="1">
        <v>0.0</v>
      </c>
      <c r="BM127" s="1">
        <v>4.123500906E9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1.2936073823E11</v>
      </c>
      <c r="BW127" s="1">
        <v>4.5973383804E10</v>
      </c>
      <c r="BX127" s="1">
        <v>0.0</v>
      </c>
      <c r="BY127" s="1">
        <v>7.8382565604E10</v>
      </c>
      <c r="BZ127" s="1">
        <v>5.004788822E9</v>
      </c>
      <c r="CA127" s="1">
        <v>0.0</v>
      </c>
      <c r="CB127" s="1">
        <v>0.0</v>
      </c>
      <c r="CC127" s="1">
        <v>5.30760813209E11</v>
      </c>
      <c r="CD127" s="1">
        <v>5.30760813209E11</v>
      </c>
      <c r="CE127" s="1">
        <v>5.0E11</v>
      </c>
      <c r="CF127" s="1">
        <v>0.0</v>
      </c>
      <c r="CG127" s="1">
        <v>0.0</v>
      </c>
      <c r="CH127" s="1">
        <v>0.0</v>
      </c>
      <c r="CI127" s="1">
        <v>1.682615526E9</v>
      </c>
      <c r="CJ127" s="1">
        <v>0.0</v>
      </c>
      <c r="CK127" s="1">
        <v>0.0</v>
      </c>
      <c r="CL127" s="1">
        <v>2.780661914E9</v>
      </c>
      <c r="CM127" s="1">
        <v>2.6297535769E10</v>
      </c>
      <c r="CN127" s="1">
        <v>0.0</v>
      </c>
      <c r="CO127" s="1">
        <v>0.0</v>
      </c>
      <c r="CP127" s="1">
        <v>0.0</v>
      </c>
      <c r="CQ127" s="1">
        <v>7.92007669982E11</v>
      </c>
      <c r="CR127" s="73">
        <v>42880.38611111111</v>
      </c>
      <c r="CS127" s="73">
        <v>39814.0</v>
      </c>
      <c r="CT127" s="73">
        <v>40178.0</v>
      </c>
      <c r="CU127" s="1">
        <v>12.0</v>
      </c>
      <c r="CV127" s="1" t="s">
        <v>372</v>
      </c>
      <c r="CX127" s="1">
        <v>0.0</v>
      </c>
      <c r="CZ127" s="1">
        <v>1.0</v>
      </c>
      <c r="DA127" s="1" t="b">
        <v>0</v>
      </c>
      <c r="DB127" s="1" t="b">
        <v>1</v>
      </c>
    </row>
    <row r="128" ht="12.75" customHeight="1">
      <c r="A128" s="1" t="s">
        <v>366</v>
      </c>
      <c r="B128" s="1">
        <v>2008.0</v>
      </c>
      <c r="C128" s="1">
        <v>5.0</v>
      </c>
      <c r="D128" s="1">
        <v>5.01736562682E11</v>
      </c>
      <c r="E128" s="1">
        <v>1.90775685605E11</v>
      </c>
      <c r="F128" s="1">
        <v>3.775685605E9</v>
      </c>
      <c r="G128" s="1">
        <v>1.87E11</v>
      </c>
      <c r="H128" s="1">
        <v>2.05113704437E11</v>
      </c>
      <c r="I128" s="1">
        <v>2.05354961437E11</v>
      </c>
      <c r="J128" s="1">
        <v>-2.41257E8</v>
      </c>
      <c r="K128" s="1">
        <v>1.05348374735E11</v>
      </c>
      <c r="L128" s="1">
        <v>1.04943129945E11</v>
      </c>
      <c r="M128" s="1">
        <v>3.74810312E8</v>
      </c>
      <c r="N128" s="1">
        <v>0.0</v>
      </c>
      <c r="O128" s="1">
        <v>0.0</v>
      </c>
      <c r="P128" s="1">
        <v>4.8489004E7</v>
      </c>
      <c r="Q128" s="1">
        <v>-1.8054526E7</v>
      </c>
      <c r="R128" s="1">
        <v>0.0</v>
      </c>
      <c r="S128" s="1">
        <v>0.0</v>
      </c>
      <c r="T128" s="1">
        <v>0.0</v>
      </c>
      <c r="U128" s="1">
        <v>4.98797905E8</v>
      </c>
      <c r="V128" s="1">
        <v>0.0</v>
      </c>
      <c r="W128" s="1">
        <v>0.0</v>
      </c>
      <c r="X128" s="1">
        <v>0.0</v>
      </c>
      <c r="Y128" s="1">
        <v>0.0</v>
      </c>
      <c r="Z128" s="1">
        <v>4.0E7</v>
      </c>
      <c r="AA128" s="1">
        <v>4.58797905E8</v>
      </c>
      <c r="AB128" s="1">
        <v>0.0</v>
      </c>
      <c r="AC128" s="1">
        <v>0.0</v>
      </c>
      <c r="AD128" s="1">
        <v>0.0</v>
      </c>
      <c r="AE128" s="1">
        <v>1.61332125888E11</v>
      </c>
      <c r="AF128" s="1">
        <v>2.881005441E9</v>
      </c>
      <c r="AG128" s="1">
        <v>2.041838774E9</v>
      </c>
      <c r="AH128" s="1">
        <v>2.157157675E9</v>
      </c>
      <c r="AI128" s="1">
        <v>-1.15318901E8</v>
      </c>
      <c r="AJ128" s="1">
        <v>0.0</v>
      </c>
      <c r="AK128" s="1">
        <v>0.0</v>
      </c>
      <c r="AL128" s="1">
        <v>0.0</v>
      </c>
      <c r="AM128" s="1">
        <v>8.39166667E8</v>
      </c>
      <c r="AN128" s="1">
        <v>9.5E8</v>
      </c>
      <c r="AO128" s="1">
        <v>-1.10833333E8</v>
      </c>
      <c r="AP128" s="1">
        <v>0.0</v>
      </c>
      <c r="AQ128" s="1">
        <v>0.0</v>
      </c>
      <c r="AR128" s="1">
        <v>0.0</v>
      </c>
      <c r="AS128" s="1">
        <v>0.0</v>
      </c>
      <c r="AT128" s="1">
        <v>1.5E11</v>
      </c>
      <c r="AU128" s="1">
        <v>0.0</v>
      </c>
      <c r="AV128" s="1">
        <v>0.0</v>
      </c>
      <c r="AW128" s="1">
        <v>1.5E11</v>
      </c>
      <c r="AX128" s="1">
        <v>0.0</v>
      </c>
      <c r="AY128" s="1">
        <v>8.451120447E9</v>
      </c>
      <c r="AZ128" s="1">
        <v>1.400012883E9</v>
      </c>
      <c r="BA128" s="1">
        <v>0.0</v>
      </c>
      <c r="BB128" s="1">
        <v>7.051107564E9</v>
      </c>
      <c r="BC128" s="1">
        <v>0.0</v>
      </c>
      <c r="BD128" s="1">
        <v>6.6306868857E11</v>
      </c>
      <c r="BE128" s="1">
        <v>1.60975093345E11</v>
      </c>
      <c r="BF128" s="1">
        <v>1.55320200737E11</v>
      </c>
      <c r="BG128" s="1">
        <v>5.0E10</v>
      </c>
      <c r="BH128" s="1">
        <v>8.0350127876E10</v>
      </c>
      <c r="BI128" s="1">
        <v>2.81128678E8</v>
      </c>
      <c r="BJ128" s="1">
        <v>1.5368220437E10</v>
      </c>
      <c r="BK128" s="1">
        <v>2.717398219E9</v>
      </c>
      <c r="BL128" s="1">
        <v>0.0</v>
      </c>
      <c r="BM128" s="1">
        <v>6.603325527E9</v>
      </c>
      <c r="BN128" s="1">
        <v>0.0</v>
      </c>
      <c r="BO128" s="1">
        <v>0.0</v>
      </c>
      <c r="BP128" s="1">
        <v>0.0</v>
      </c>
      <c r="BQ128" s="1">
        <v>0.0</v>
      </c>
      <c r="BR128" s="1">
        <v>1.40881737E8</v>
      </c>
      <c r="BS128" s="1">
        <v>0.0</v>
      </c>
      <c r="BT128" s="1">
        <v>0.0</v>
      </c>
      <c r="BU128" s="1">
        <v>0.0</v>
      </c>
      <c r="BV128" s="1">
        <v>5.514010871E9</v>
      </c>
      <c r="BW128" s="1">
        <v>4.790565051E9</v>
      </c>
      <c r="BX128" s="1">
        <v>0.0</v>
      </c>
      <c r="BY128" s="1">
        <v>3.68608E8</v>
      </c>
      <c r="BZ128" s="1">
        <v>3.5483782E8</v>
      </c>
      <c r="CA128" s="1">
        <v>0.0</v>
      </c>
      <c r="CB128" s="1">
        <v>0.0</v>
      </c>
      <c r="CC128" s="1">
        <v>5.02093595225E11</v>
      </c>
      <c r="CD128" s="1">
        <v>5.02093595225E11</v>
      </c>
      <c r="CE128" s="1">
        <v>4.776E11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2.4493595225E10</v>
      </c>
      <c r="CN128" s="1">
        <v>0.0</v>
      </c>
      <c r="CO128" s="1">
        <v>0.0</v>
      </c>
      <c r="CP128" s="1">
        <v>0.0</v>
      </c>
      <c r="CQ128" s="1">
        <v>6.6306868857E11</v>
      </c>
      <c r="CR128" s="73">
        <v>42880.384722222225</v>
      </c>
      <c r="CS128" s="73">
        <v>39448.0</v>
      </c>
      <c r="CT128" s="73">
        <v>39813.0</v>
      </c>
      <c r="CU128" s="1">
        <v>12.0</v>
      </c>
      <c r="CV128" s="1" t="s">
        <v>373</v>
      </c>
      <c r="CX128" s="1">
        <v>0.0</v>
      </c>
      <c r="CY128" s="1">
        <v>0.0</v>
      </c>
      <c r="CZ128" s="1">
        <v>2.0</v>
      </c>
      <c r="DA128" s="1" t="b">
        <v>0</v>
      </c>
      <c r="DB128" s="1" t="b">
        <v>1</v>
      </c>
    </row>
    <row r="129" ht="12.75" customHeight="1">
      <c r="A129" s="1" t="s">
        <v>374</v>
      </c>
      <c r="B129" s="1">
        <v>2017.0</v>
      </c>
      <c r="C129" s="1">
        <v>5.0</v>
      </c>
      <c r="D129" s="1">
        <v>5.235413769624E12</v>
      </c>
      <c r="E129" s="1">
        <v>1.69817165145E11</v>
      </c>
      <c r="F129" s="1">
        <v>6.6817165145E10</v>
      </c>
      <c r="G129" s="1">
        <v>1.03E11</v>
      </c>
      <c r="H129" s="1">
        <v>2.218226936835E12</v>
      </c>
      <c r="I129" s="1">
        <v>2.55297398E8</v>
      </c>
      <c r="J129" s="1">
        <v>-1.76172398E8</v>
      </c>
      <c r="K129" s="1">
        <v>1.06745045305E12</v>
      </c>
      <c r="L129" s="1">
        <v>1.094654677717E12</v>
      </c>
      <c r="M129" s="1">
        <v>0.0</v>
      </c>
      <c r="N129" s="1">
        <v>0.0</v>
      </c>
      <c r="O129" s="1">
        <v>0.0</v>
      </c>
      <c r="P129" s="1">
        <v>1.1117753311E10</v>
      </c>
      <c r="Q129" s="1">
        <v>-3.8321977978E10</v>
      </c>
      <c r="R129" s="1">
        <v>5.9021267E7</v>
      </c>
      <c r="S129" s="1">
        <v>5.9021267E7</v>
      </c>
      <c r="T129" s="1">
        <v>0.0</v>
      </c>
      <c r="U129" s="1">
        <v>1.88776477336E11</v>
      </c>
      <c r="V129" s="1">
        <v>1.87931351792E11</v>
      </c>
      <c r="W129" s="1">
        <v>0.0</v>
      </c>
      <c r="X129" s="1">
        <v>8.45125544E8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1.213231242437E12</v>
      </c>
      <c r="AF129" s="1">
        <v>7.605175886E9</v>
      </c>
      <c r="AG129" s="1">
        <v>5.165764208E9</v>
      </c>
      <c r="AH129" s="1">
        <v>2.5150907036E10</v>
      </c>
      <c r="AI129" s="1">
        <v>-1.9985142828E10</v>
      </c>
      <c r="AJ129" s="1">
        <v>0.0</v>
      </c>
      <c r="AK129" s="1">
        <v>0.0</v>
      </c>
      <c r="AL129" s="1">
        <v>0.0</v>
      </c>
      <c r="AM129" s="1">
        <v>2.439411678E9</v>
      </c>
      <c r="AN129" s="1">
        <v>3.2480195934E10</v>
      </c>
      <c r="AO129" s="1">
        <v>-3.0040784256E10</v>
      </c>
      <c r="AP129" s="1">
        <v>0.0</v>
      </c>
      <c r="AQ129" s="1">
        <v>1.0983389295E10</v>
      </c>
      <c r="AR129" s="1">
        <v>3.4055061893E10</v>
      </c>
      <c r="AS129" s="1">
        <v>-2.3071672598E10</v>
      </c>
      <c r="AT129" s="1">
        <v>1.091238504138E12</v>
      </c>
      <c r="AU129" s="1">
        <v>0.0</v>
      </c>
      <c r="AV129" s="1">
        <v>2.27722596956E11</v>
      </c>
      <c r="AW129" s="1">
        <v>4.7044507E11</v>
      </c>
      <c r="AX129" s="1">
        <v>-2.737031437E9</v>
      </c>
      <c r="AY129" s="1">
        <v>6.7845235652E10</v>
      </c>
      <c r="AZ129" s="1">
        <v>1.168826614E9</v>
      </c>
      <c r="BA129" s="1">
        <v>4.21202827E8</v>
      </c>
      <c r="BB129" s="1">
        <v>0.0</v>
      </c>
      <c r="BC129" s="1">
        <v>6.6255206211E10</v>
      </c>
      <c r="BD129" s="1">
        <v>6.448645012061E12</v>
      </c>
      <c r="BE129" s="1">
        <v>3.729770339881E12</v>
      </c>
      <c r="BF129" s="1">
        <v>3.725336443762E12</v>
      </c>
      <c r="BG129" s="1">
        <v>0.0</v>
      </c>
      <c r="BH129" s="1">
        <v>9.36307148265E11</v>
      </c>
      <c r="BI129" s="1">
        <v>1.386887302E9</v>
      </c>
      <c r="BJ129" s="1">
        <v>5.418007023E9</v>
      </c>
      <c r="BK129" s="1">
        <v>1.7387973271E10</v>
      </c>
      <c r="BL129" s="1">
        <v>0.0</v>
      </c>
      <c r="BM129" s="1">
        <v>1.35905155749E11</v>
      </c>
      <c r="BN129" s="1">
        <v>1.7416202598E10</v>
      </c>
      <c r="BO129" s="1">
        <v>0.0</v>
      </c>
      <c r="BP129" s="1">
        <v>0.0</v>
      </c>
      <c r="BQ129" s="1">
        <v>0.0</v>
      </c>
      <c r="BR129" s="1">
        <v>4.433896119E9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0.0</v>
      </c>
      <c r="CB129" s="1">
        <v>0.0</v>
      </c>
      <c r="CC129" s="1">
        <v>2.71887467218E12</v>
      </c>
      <c r="CD129" s="1">
        <v>2.71887467218E12</v>
      </c>
      <c r="CE129" s="1">
        <v>1.31075937E12</v>
      </c>
      <c r="CF129" s="1">
        <v>5.66368537309E11</v>
      </c>
      <c r="CG129" s="1">
        <v>0.0</v>
      </c>
      <c r="CH129" s="1">
        <v>0.0</v>
      </c>
      <c r="CI129" s="1">
        <v>0.0</v>
      </c>
      <c r="CJ129" s="1">
        <v>2.00956093477E11</v>
      </c>
      <c r="CK129" s="1">
        <v>0.0</v>
      </c>
      <c r="CL129" s="1">
        <v>1.26198339406E11</v>
      </c>
      <c r="CM129" s="1">
        <v>4.83692105013E11</v>
      </c>
      <c r="CN129" s="1">
        <v>0.0</v>
      </c>
      <c r="CO129" s="1">
        <v>0.0</v>
      </c>
      <c r="CP129" s="1">
        <v>0.0</v>
      </c>
      <c r="CQ129" s="1">
        <v>6.448645012061E12</v>
      </c>
      <c r="CR129" s="73">
        <v>43185.7125</v>
      </c>
      <c r="CS129" s="73">
        <v>42736.0</v>
      </c>
      <c r="CT129" s="73">
        <v>43100.0</v>
      </c>
      <c r="CU129" s="1">
        <v>12.0</v>
      </c>
      <c r="CV129" s="1" t="s">
        <v>375</v>
      </c>
      <c r="CX129" s="1">
        <v>0.0</v>
      </c>
      <c r="DA129" s="1" t="b">
        <v>0</v>
      </c>
      <c r="DB129" s="1" t="b">
        <v>1</v>
      </c>
    </row>
    <row r="130" ht="12.75" customHeight="1">
      <c r="A130" s="1" t="s">
        <v>374</v>
      </c>
      <c r="B130" s="1">
        <v>2016.0</v>
      </c>
      <c r="C130" s="1">
        <v>5.0</v>
      </c>
      <c r="D130" s="1">
        <v>4.974630577596E12</v>
      </c>
      <c r="E130" s="1">
        <v>7.5029558127E10</v>
      </c>
      <c r="F130" s="1">
        <v>7.0829558127E10</v>
      </c>
      <c r="G130" s="1">
        <v>4.2E9</v>
      </c>
      <c r="H130" s="1">
        <v>2.045815094125E12</v>
      </c>
      <c r="I130" s="1">
        <v>1.9154237103E10</v>
      </c>
      <c r="J130" s="1">
        <v>-3.25057978E8</v>
      </c>
      <c r="K130" s="1">
        <v>9.61571460468E11</v>
      </c>
      <c r="L130" s="1">
        <v>1.017813026176E12</v>
      </c>
      <c r="M130" s="1">
        <v>0.0</v>
      </c>
      <c r="N130" s="1">
        <v>0.0</v>
      </c>
      <c r="O130" s="1">
        <v>0.0</v>
      </c>
      <c r="P130" s="1">
        <v>3.42986056E8</v>
      </c>
      <c r="Q130" s="1">
        <v>-5.6584551764E10</v>
      </c>
      <c r="R130" s="1">
        <v>5.3899538E7</v>
      </c>
      <c r="S130" s="1">
        <v>5.3899538E7</v>
      </c>
      <c r="T130" s="1">
        <v>0.0</v>
      </c>
      <c r="U130" s="1">
        <v>1.68059020152E11</v>
      </c>
      <c r="V130" s="1">
        <v>1.67284562994E11</v>
      </c>
      <c r="W130" s="1">
        <v>0.0</v>
      </c>
      <c r="X130" s="1">
        <v>7.74457158E8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1.375719859874E12</v>
      </c>
      <c r="AF130" s="1">
        <v>1.6033364231E10</v>
      </c>
      <c r="AG130" s="1">
        <v>6.495512172E9</v>
      </c>
      <c r="AH130" s="1">
        <v>2.5150907036E10</v>
      </c>
      <c r="AI130" s="1">
        <v>-1.8655394864E10</v>
      </c>
      <c r="AJ130" s="1">
        <v>0.0</v>
      </c>
      <c r="AK130" s="1">
        <v>0.0</v>
      </c>
      <c r="AL130" s="1">
        <v>0.0</v>
      </c>
      <c r="AM130" s="1">
        <v>9.537852059E9</v>
      </c>
      <c r="AN130" s="1">
        <v>3.2434195934E10</v>
      </c>
      <c r="AO130" s="1">
        <v>-2.2896343875E10</v>
      </c>
      <c r="AP130" s="1">
        <v>0.0</v>
      </c>
      <c r="AQ130" s="1">
        <v>1.2400600817E10</v>
      </c>
      <c r="AR130" s="1">
        <v>3.4055061893E10</v>
      </c>
      <c r="AS130" s="1">
        <v>-2.1654461076E10</v>
      </c>
      <c r="AT130" s="1">
        <v>1.243783596892E12</v>
      </c>
      <c r="AU130" s="1">
        <v>0.0</v>
      </c>
      <c r="AV130" s="1">
        <v>2.02802787058E11</v>
      </c>
      <c r="AW130" s="1">
        <v>4.7614007E11</v>
      </c>
      <c r="AX130" s="1">
        <v>-3.852282403E9</v>
      </c>
      <c r="AY130" s="1">
        <v>6.7943360468E10</v>
      </c>
      <c r="AZ130" s="1">
        <v>1.274232265E9</v>
      </c>
      <c r="BA130" s="1">
        <v>4.13921992E8</v>
      </c>
      <c r="BB130" s="1">
        <v>0.0</v>
      </c>
      <c r="BC130" s="1">
        <v>6.6255206211E10</v>
      </c>
      <c r="BD130" s="1">
        <v>6.35035043747E12</v>
      </c>
      <c r="BE130" s="1">
        <v>3.595005021683E12</v>
      </c>
      <c r="BF130" s="1">
        <v>3.589718589047E12</v>
      </c>
      <c r="BG130" s="1">
        <v>0.0</v>
      </c>
      <c r="BH130" s="1">
        <v>8.65492353438E11</v>
      </c>
      <c r="BI130" s="1">
        <v>2.014397619E9</v>
      </c>
      <c r="BJ130" s="1">
        <v>9.054718644E9</v>
      </c>
      <c r="BK130" s="1">
        <v>1.604513727E10</v>
      </c>
      <c r="BL130" s="1">
        <v>0.0</v>
      </c>
      <c r="BM130" s="1">
        <v>5.981538353E9</v>
      </c>
      <c r="BN130" s="1">
        <v>1.5192932223E10</v>
      </c>
      <c r="BO130" s="1">
        <v>0.0</v>
      </c>
      <c r="BP130" s="1">
        <v>0.0</v>
      </c>
      <c r="BQ130" s="1">
        <v>0.0</v>
      </c>
      <c r="BR130" s="1">
        <v>5.286432636E9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2.755345415787E12</v>
      </c>
      <c r="CD130" s="1">
        <v>2.755345415787E12</v>
      </c>
      <c r="CE130" s="1">
        <v>1.31075937E12</v>
      </c>
      <c r="CF130" s="1">
        <v>5.66368537309E11</v>
      </c>
      <c r="CG130" s="1">
        <v>0.0</v>
      </c>
      <c r="CH130" s="1">
        <v>0.0</v>
      </c>
      <c r="CI130" s="1">
        <v>0.0</v>
      </c>
      <c r="CJ130" s="1">
        <v>1.96247856004E11</v>
      </c>
      <c r="CK130" s="1">
        <v>0.0</v>
      </c>
      <c r="CL130" s="1">
        <v>1.14427745725E11</v>
      </c>
      <c r="CM130" s="1">
        <v>5.37098212962E11</v>
      </c>
      <c r="CN130" s="1">
        <v>0.0</v>
      </c>
      <c r="CO130" s="1">
        <v>0.0</v>
      </c>
      <c r="CP130" s="1">
        <v>0.0</v>
      </c>
      <c r="CQ130" s="1">
        <v>6.35035043747E12</v>
      </c>
      <c r="CR130" s="73">
        <v>42808.42013888889</v>
      </c>
      <c r="CS130" s="73">
        <v>42370.0</v>
      </c>
      <c r="CT130" s="73">
        <v>42735.0</v>
      </c>
      <c r="CU130" s="1">
        <v>12.0</v>
      </c>
      <c r="CV130" s="1" t="s">
        <v>376</v>
      </c>
      <c r="CX130" s="1">
        <v>0.0</v>
      </c>
      <c r="DA130" s="1" t="b">
        <v>0</v>
      </c>
      <c r="DB130" s="1" t="b">
        <v>1</v>
      </c>
    </row>
    <row r="131" ht="12.75" customHeight="1">
      <c r="A131" s="1" t="s">
        <v>374</v>
      </c>
      <c r="B131" s="1">
        <v>2015.0</v>
      </c>
      <c r="C131" s="1">
        <v>5.0</v>
      </c>
      <c r="D131" s="1">
        <v>5.278551452636E12</v>
      </c>
      <c r="E131" s="1">
        <v>2.15489620218E11</v>
      </c>
      <c r="F131" s="1">
        <v>2.00489620218E11</v>
      </c>
      <c r="G131" s="1">
        <v>1.5E10</v>
      </c>
      <c r="H131" s="1">
        <v>1.97474101558E12</v>
      </c>
      <c r="I131" s="1">
        <v>3.1067564861E10</v>
      </c>
      <c r="J131" s="1">
        <v>-6.726549281E9</v>
      </c>
      <c r="K131" s="1">
        <v>9.88251433312E11</v>
      </c>
      <c r="L131" s="1">
        <v>1.035509379741E12</v>
      </c>
      <c r="M131" s="1">
        <v>5.65E7</v>
      </c>
      <c r="N131" s="1">
        <v>0.0</v>
      </c>
      <c r="O131" s="1">
        <v>0.0</v>
      </c>
      <c r="P131" s="1">
        <v>3.38755051E8</v>
      </c>
      <c r="Q131" s="1">
        <v>-4.765320148E10</v>
      </c>
      <c r="R131" s="1">
        <v>2.0686699E8</v>
      </c>
      <c r="S131" s="1">
        <v>2.0686699E8</v>
      </c>
      <c r="T131" s="1">
        <v>0.0</v>
      </c>
      <c r="U131" s="1">
        <v>1.59203478279E11</v>
      </c>
      <c r="V131" s="1">
        <v>1.59203478279E11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1.186755428812E12</v>
      </c>
      <c r="AF131" s="1">
        <v>2.5264330092E10</v>
      </c>
      <c r="AG131" s="1">
        <v>8.58331543E9</v>
      </c>
      <c r="AH131" s="1">
        <v>2.5113907036E10</v>
      </c>
      <c r="AI131" s="1">
        <v>-1.6530591606E10</v>
      </c>
      <c r="AJ131" s="1">
        <v>0.0</v>
      </c>
      <c r="AK131" s="1">
        <v>0.0</v>
      </c>
      <c r="AL131" s="1">
        <v>0.0</v>
      </c>
      <c r="AM131" s="1">
        <v>1.6681014662E10</v>
      </c>
      <c r="AN131" s="1">
        <v>3.2434195934E10</v>
      </c>
      <c r="AO131" s="1">
        <v>-1.5753181272E10</v>
      </c>
      <c r="AP131" s="1">
        <v>0.0</v>
      </c>
      <c r="AQ131" s="1">
        <v>1.3817812339E10</v>
      </c>
      <c r="AR131" s="1">
        <v>3.4055061893E10</v>
      </c>
      <c r="AS131" s="1">
        <v>-2.0237249554E10</v>
      </c>
      <c r="AT131" s="1">
        <v>1.05093626329E12</v>
      </c>
      <c r="AU131" s="1">
        <v>0.0</v>
      </c>
      <c r="AV131" s="1">
        <v>1.86566776135E11</v>
      </c>
      <c r="AW131" s="1">
        <v>4.7200027E11</v>
      </c>
      <c r="AX131" s="1">
        <v>-1.723694022E10</v>
      </c>
      <c r="AY131" s="1">
        <v>6.1345327825E10</v>
      </c>
      <c r="AZ131" s="1">
        <v>2.737416738E9</v>
      </c>
      <c r="BA131" s="1">
        <v>2.11038209E8</v>
      </c>
      <c r="BB131" s="1">
        <v>0.0</v>
      </c>
      <c r="BC131" s="1">
        <v>5.8396872878E10</v>
      </c>
      <c r="BD131" s="1">
        <v>6.465306881448E12</v>
      </c>
      <c r="BE131" s="1">
        <v>3.812072305307E12</v>
      </c>
      <c r="BF131" s="1">
        <v>3.808248264821E12</v>
      </c>
      <c r="BG131" s="1">
        <v>0.0</v>
      </c>
      <c r="BH131" s="1">
        <v>8.3653424183E11</v>
      </c>
      <c r="BI131" s="1">
        <v>1.562551137E9</v>
      </c>
      <c r="BJ131" s="1">
        <v>7.883683343E9</v>
      </c>
      <c r="BK131" s="1">
        <v>1.4028770977E10</v>
      </c>
      <c r="BL131" s="1">
        <v>0.0</v>
      </c>
      <c r="BM131" s="1">
        <v>7.0799143985E10</v>
      </c>
      <c r="BN131" s="1">
        <v>1.3921185579E10</v>
      </c>
      <c r="BO131" s="1">
        <v>0.0</v>
      </c>
      <c r="BP131" s="1">
        <v>0.0</v>
      </c>
      <c r="BQ131" s="1">
        <v>0.0</v>
      </c>
      <c r="BR131" s="1">
        <v>3.824040486E9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2.653234576141E12</v>
      </c>
      <c r="CD131" s="1">
        <v>2.653234576141E12</v>
      </c>
      <c r="CE131" s="1">
        <v>1.31075937E12</v>
      </c>
      <c r="CF131" s="1">
        <v>5.66368537309E11</v>
      </c>
      <c r="CG131" s="1">
        <v>0.0</v>
      </c>
      <c r="CH131" s="1">
        <v>0.0</v>
      </c>
      <c r="CI131" s="1">
        <v>0.0</v>
      </c>
      <c r="CJ131" s="1">
        <v>1.91870712711E11</v>
      </c>
      <c r="CK131" s="1">
        <v>0.0</v>
      </c>
      <c r="CL131" s="1">
        <v>1.03484887493E11</v>
      </c>
      <c r="CM131" s="1">
        <v>4.50515403971E11</v>
      </c>
      <c r="CN131" s="1">
        <v>0.0</v>
      </c>
      <c r="CO131" s="1">
        <v>0.0</v>
      </c>
      <c r="CP131" s="1">
        <v>0.0</v>
      </c>
      <c r="CQ131" s="1">
        <v>6.465306881448E12</v>
      </c>
      <c r="CR131" s="73">
        <v>42447.71111111111</v>
      </c>
      <c r="CS131" s="73">
        <v>42005.0</v>
      </c>
      <c r="CT131" s="73">
        <v>42369.0</v>
      </c>
      <c r="CU131" s="1">
        <v>12.0</v>
      </c>
      <c r="CV131" s="1" t="s">
        <v>377</v>
      </c>
      <c r="CX131" s="1">
        <v>0.0</v>
      </c>
      <c r="DA131" s="1" t="b">
        <v>0</v>
      </c>
      <c r="DB131" s="1" t="b">
        <v>1</v>
      </c>
    </row>
    <row r="132" ht="12.75" customHeight="1">
      <c r="A132" s="1" t="s">
        <v>374</v>
      </c>
      <c r="B132" s="1">
        <v>2014.0</v>
      </c>
      <c r="C132" s="1">
        <v>5.0</v>
      </c>
      <c r="D132" s="1">
        <v>4.907419601474E12</v>
      </c>
      <c r="E132" s="1">
        <v>2.9758791906E11</v>
      </c>
      <c r="F132" s="1">
        <v>1.4792791906E11</v>
      </c>
      <c r="G132" s="1">
        <v>1.4966E11</v>
      </c>
      <c r="H132" s="1">
        <v>1.742095935326E12</v>
      </c>
      <c r="I132" s="1">
        <v>3.0474683685E10</v>
      </c>
      <c r="J132" s="1">
        <v>-2.928748359E9</v>
      </c>
      <c r="K132" s="1">
        <v>1.026371186846E12</v>
      </c>
      <c r="L132" s="1">
        <v>1.078308021619E12</v>
      </c>
      <c r="M132" s="1">
        <v>0.0</v>
      </c>
      <c r="N132" s="1">
        <v>0.0</v>
      </c>
      <c r="O132" s="1">
        <v>0.0</v>
      </c>
      <c r="P132" s="1">
        <v>4.09756017E8</v>
      </c>
      <c r="Q132" s="1">
        <v>-5.234659079E10</v>
      </c>
      <c r="R132" s="1">
        <v>1.3567039E8</v>
      </c>
      <c r="S132" s="1">
        <v>1.3567039E8</v>
      </c>
      <c r="T132" s="1">
        <v>0.0</v>
      </c>
      <c r="U132" s="1">
        <v>1.45410857015E11</v>
      </c>
      <c r="V132" s="1">
        <v>1.44750901483E11</v>
      </c>
      <c r="W132" s="1">
        <v>0.0</v>
      </c>
      <c r="X132" s="1">
        <v>6.59955532E8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1.127090437485E12</v>
      </c>
      <c r="AF132" s="1">
        <v>3.4532784284E10</v>
      </c>
      <c r="AG132" s="1">
        <v>1.0701654498E10</v>
      </c>
      <c r="AH132" s="1">
        <v>2.4940283036E10</v>
      </c>
      <c r="AI132" s="1">
        <v>-1.4238628538E10</v>
      </c>
      <c r="AJ132" s="1">
        <v>0.0</v>
      </c>
      <c r="AK132" s="1">
        <v>0.0</v>
      </c>
      <c r="AL132" s="1">
        <v>0.0</v>
      </c>
      <c r="AM132" s="1">
        <v>2.3831129786E10</v>
      </c>
      <c r="AN132" s="1">
        <v>3.2434195934E10</v>
      </c>
      <c r="AO132" s="1">
        <v>-8.603066148E9</v>
      </c>
      <c r="AP132" s="1">
        <v>0.0</v>
      </c>
      <c r="AQ132" s="1">
        <v>1.5235023861E10</v>
      </c>
      <c r="AR132" s="1">
        <v>3.4055061893E10</v>
      </c>
      <c r="AS132" s="1">
        <v>-1.8820038032E10</v>
      </c>
      <c r="AT132" s="1">
        <v>9.81534666404E11</v>
      </c>
      <c r="AU132" s="1">
        <v>0.0</v>
      </c>
      <c r="AV132" s="1">
        <v>1.67306051992E11</v>
      </c>
      <c r="AW132" s="1">
        <v>4.7200027E11</v>
      </c>
      <c r="AX132" s="1">
        <v>-4.7359987642E10</v>
      </c>
      <c r="AY132" s="1">
        <v>6.0464598953E10</v>
      </c>
      <c r="AZ132" s="1">
        <v>1.836755101E9</v>
      </c>
      <c r="BA132" s="1">
        <v>2.30970974E8</v>
      </c>
      <c r="BB132" s="1">
        <v>0.0</v>
      </c>
      <c r="BC132" s="1">
        <v>5.8396872878E10</v>
      </c>
      <c r="BD132" s="1">
        <v>6.034510038959E12</v>
      </c>
      <c r="BE132" s="1">
        <v>3.355473837652E12</v>
      </c>
      <c r="BF132" s="1">
        <v>3.352128401641E12</v>
      </c>
      <c r="BG132" s="1">
        <v>0.0</v>
      </c>
      <c r="BH132" s="1">
        <v>7.35751584171E11</v>
      </c>
      <c r="BI132" s="1">
        <v>9.80218989E8</v>
      </c>
      <c r="BJ132" s="1">
        <v>7.744878106E9</v>
      </c>
      <c r="BK132" s="1">
        <v>1.4593455287E10</v>
      </c>
      <c r="BL132" s="1">
        <v>0.0</v>
      </c>
      <c r="BM132" s="1">
        <v>9.389622657E9</v>
      </c>
      <c r="BN132" s="1">
        <v>1.2717559202E10</v>
      </c>
      <c r="BO132" s="1">
        <v>0.0</v>
      </c>
      <c r="BP132" s="1">
        <v>0.0</v>
      </c>
      <c r="BQ132" s="1">
        <v>0.0</v>
      </c>
      <c r="BR132" s="1">
        <v>3.345436011E9</v>
      </c>
      <c r="BS132" s="1">
        <v>0.0</v>
      </c>
      <c r="BT132" s="1">
        <v>0.0</v>
      </c>
      <c r="BU132" s="1">
        <v>1.049868064E9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2.679036201307E12</v>
      </c>
      <c r="CD132" s="1">
        <v>2.679036201307E12</v>
      </c>
      <c r="CE132" s="1">
        <v>1.31075937E12</v>
      </c>
      <c r="CF132" s="1">
        <v>5.66368537309E11</v>
      </c>
      <c r="CG132" s="1">
        <v>0.0</v>
      </c>
      <c r="CH132" s="1">
        <v>0.0</v>
      </c>
      <c r="CI132" s="1">
        <v>0.0</v>
      </c>
      <c r="CJ132" s="1">
        <v>1.87779081159E11</v>
      </c>
      <c r="CK132" s="1">
        <v>0.0</v>
      </c>
      <c r="CL132" s="1">
        <v>9.3255808614E10</v>
      </c>
      <c r="CM132" s="1">
        <v>4.89126408365E11</v>
      </c>
      <c r="CN132" s="1">
        <v>0.0</v>
      </c>
      <c r="CO132" s="1">
        <v>0.0</v>
      </c>
      <c r="CP132" s="1">
        <v>0.0</v>
      </c>
      <c r="CQ132" s="1">
        <v>6.034510038959E12</v>
      </c>
      <c r="CR132" s="73">
        <v>42320.345138888886</v>
      </c>
      <c r="CS132" s="73">
        <v>41640.0</v>
      </c>
      <c r="CT132" s="73">
        <v>42004.0</v>
      </c>
      <c r="CU132" s="1">
        <v>12.0</v>
      </c>
      <c r="CV132" s="1" t="s">
        <v>378</v>
      </c>
      <c r="CW132" s="1" t="s">
        <v>610</v>
      </c>
      <c r="CX132" s="1">
        <v>0.0</v>
      </c>
      <c r="CY132" s="1">
        <v>0.0</v>
      </c>
      <c r="CZ132" s="1">
        <v>2.0</v>
      </c>
      <c r="DA132" s="1" t="b">
        <v>0</v>
      </c>
      <c r="DB132" s="1" t="b">
        <v>1</v>
      </c>
    </row>
    <row r="133" ht="12.75" customHeight="1">
      <c r="A133" s="1" t="s">
        <v>374</v>
      </c>
      <c r="B133" s="1">
        <v>2013.0</v>
      </c>
      <c r="C133" s="1">
        <v>5.0</v>
      </c>
      <c r="D133" s="1">
        <v>5.187257895404E12</v>
      </c>
      <c r="E133" s="1">
        <v>7.73393970344E11</v>
      </c>
      <c r="F133" s="1">
        <v>4.2900163924E10</v>
      </c>
      <c r="G133" s="1">
        <v>7.3049380642E11</v>
      </c>
      <c r="H133" s="1">
        <v>1.152034657763E12</v>
      </c>
      <c r="I133" s="1">
        <v>1.162071665009E12</v>
      </c>
      <c r="J133" s="1">
        <v>-1.0037007246E10</v>
      </c>
      <c r="K133" s="1">
        <v>1.466240527947E12</v>
      </c>
      <c r="L133" s="1">
        <v>1.513173280955E12</v>
      </c>
      <c r="M133" s="1">
        <v>0.0</v>
      </c>
      <c r="N133" s="1">
        <v>0.0</v>
      </c>
      <c r="O133" s="1">
        <v>0.0</v>
      </c>
      <c r="P133" s="1">
        <v>0.0</v>
      </c>
      <c r="Q133" s="1">
        <v>-4.6932753008E10</v>
      </c>
      <c r="R133" s="1">
        <v>5.4311517E7</v>
      </c>
      <c r="S133" s="1">
        <v>5.4311517E7</v>
      </c>
      <c r="T133" s="1">
        <v>0.0</v>
      </c>
      <c r="U133" s="1">
        <v>1.057946784E9</v>
      </c>
      <c r="V133" s="1">
        <v>1.232E8</v>
      </c>
      <c r="W133" s="1">
        <v>0.0</v>
      </c>
      <c r="X133" s="1">
        <v>6.01043709E8</v>
      </c>
      <c r="Y133" s="1">
        <v>0.0</v>
      </c>
      <c r="Z133" s="1">
        <v>0.0</v>
      </c>
      <c r="AA133" s="1">
        <v>3.33703075E8</v>
      </c>
      <c r="AB133" s="1">
        <v>0.0</v>
      </c>
      <c r="AC133" s="1">
        <v>0.0</v>
      </c>
      <c r="AD133" s="1">
        <v>0.0</v>
      </c>
      <c r="AE133" s="1">
        <v>1.175401172287E12</v>
      </c>
      <c r="AF133" s="1">
        <v>3.2894174761E10</v>
      </c>
      <c r="AG133" s="1">
        <v>1.1779382009E10</v>
      </c>
      <c r="AH133" s="1">
        <v>2.4737860826E10</v>
      </c>
      <c r="AI133" s="1">
        <v>-1.2958478817E10</v>
      </c>
      <c r="AJ133" s="1">
        <v>0.0</v>
      </c>
      <c r="AK133" s="1">
        <v>0.0</v>
      </c>
      <c r="AL133" s="1">
        <v>0.0</v>
      </c>
      <c r="AM133" s="1">
        <v>2.1114792752E10</v>
      </c>
      <c r="AN133" s="1">
        <v>2.4415317809E10</v>
      </c>
      <c r="AO133" s="1">
        <v>-3.300525057E9</v>
      </c>
      <c r="AP133" s="1">
        <v>0.0</v>
      </c>
      <c r="AQ133" s="1">
        <v>1.6652235383E10</v>
      </c>
      <c r="AR133" s="1">
        <v>3.4055061893E10</v>
      </c>
      <c r="AS133" s="1">
        <v>-1.740282651E10</v>
      </c>
      <c r="AT133" s="1">
        <v>1.033157693626E12</v>
      </c>
      <c r="AU133" s="1">
        <v>0.0</v>
      </c>
      <c r="AV133" s="1">
        <v>3.31383330134E11</v>
      </c>
      <c r="AW133" s="1">
        <v>7.90821476063E11</v>
      </c>
      <c r="AX133" s="1">
        <v>-8.9047112571E10</v>
      </c>
      <c r="AY133" s="1">
        <v>6.4693397419E10</v>
      </c>
      <c r="AZ133" s="1">
        <v>6.022177067E9</v>
      </c>
      <c r="BA133" s="1">
        <v>2.74347474E8</v>
      </c>
      <c r="BB133" s="1">
        <v>0.0</v>
      </c>
      <c r="BC133" s="1">
        <v>5.8396872878E10</v>
      </c>
      <c r="BD133" s="1">
        <v>6.362659067691E12</v>
      </c>
      <c r="BE133" s="1">
        <v>3.899520947711E12</v>
      </c>
      <c r="BF133" s="1">
        <v>3.894871371172E12</v>
      </c>
      <c r="BG133" s="1">
        <v>0.0</v>
      </c>
      <c r="BH133" s="1">
        <v>1.25949596455E12</v>
      </c>
      <c r="BI133" s="1">
        <v>2.06429422E8</v>
      </c>
      <c r="BJ133" s="1">
        <v>1.2325352658E10</v>
      </c>
      <c r="BK133" s="1">
        <v>1.4255803845E10</v>
      </c>
      <c r="BL133" s="1">
        <v>1.2615830204E10</v>
      </c>
      <c r="BM133" s="1">
        <v>1.03334427148E11</v>
      </c>
      <c r="BN133" s="1">
        <v>8.868805103E9</v>
      </c>
      <c r="BO133" s="1">
        <v>0.0</v>
      </c>
      <c r="BP133" s="1">
        <v>0.0</v>
      </c>
      <c r="BQ133" s="1">
        <v>0.0</v>
      </c>
      <c r="BR133" s="1">
        <v>4.649576539E9</v>
      </c>
      <c r="BS133" s="1">
        <v>0.0</v>
      </c>
      <c r="BT133" s="1">
        <v>0.0</v>
      </c>
      <c r="BU133" s="1">
        <v>1.097389897E9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0.0</v>
      </c>
      <c r="CB133" s="1">
        <v>0.0</v>
      </c>
      <c r="CC133" s="1">
        <v>2.431132289571E12</v>
      </c>
      <c r="CD133" s="1">
        <v>2.431132289571E12</v>
      </c>
      <c r="CE133" s="1">
        <v>1.00827658E12</v>
      </c>
      <c r="CF133" s="1">
        <v>7.68023850642E11</v>
      </c>
      <c r="CG133" s="1">
        <v>0.0</v>
      </c>
      <c r="CH133" s="1">
        <v>0.0</v>
      </c>
      <c r="CI133" s="1">
        <v>0.0</v>
      </c>
      <c r="CJ133" s="1">
        <v>3.0042903393E10</v>
      </c>
      <c r="CK133" s="1">
        <v>1.50476757713E11</v>
      </c>
      <c r="CL133" s="1">
        <v>7.5107258481E10</v>
      </c>
      <c r="CM133" s="1">
        <v>3.99204939342E11</v>
      </c>
      <c r="CN133" s="1">
        <v>0.0</v>
      </c>
      <c r="CO133" s="1">
        <v>0.0</v>
      </c>
      <c r="CP133" s="1">
        <v>3.2005830409E10</v>
      </c>
      <c r="CQ133" s="1">
        <v>6.362659067691E12</v>
      </c>
      <c r="CR133" s="73">
        <v>42590.654861111114</v>
      </c>
      <c r="CS133" s="73">
        <v>41275.0</v>
      </c>
      <c r="CT133" s="73">
        <v>41639.0</v>
      </c>
      <c r="CU133" s="1">
        <v>12.0</v>
      </c>
      <c r="CV133" s="1" t="s">
        <v>611</v>
      </c>
      <c r="CW133" s="1" t="s">
        <v>612</v>
      </c>
      <c r="CX133" s="1">
        <v>0.0</v>
      </c>
      <c r="CY133" s="1">
        <v>0.0</v>
      </c>
      <c r="CZ133" s="1">
        <v>3.0</v>
      </c>
      <c r="DA133" s="1" t="b">
        <v>0</v>
      </c>
      <c r="DB133" s="1" t="b">
        <v>1</v>
      </c>
    </row>
    <row r="134" ht="12.75" customHeight="1">
      <c r="A134" s="1" t="s">
        <v>374</v>
      </c>
      <c r="B134" s="1">
        <v>2012.0</v>
      </c>
      <c r="C134" s="1">
        <v>5.0</v>
      </c>
      <c r="D134" s="1">
        <v>3.154609032597E12</v>
      </c>
      <c r="E134" s="1">
        <v>7.71395912978E11</v>
      </c>
      <c r="F134" s="1">
        <v>2.434522456E10</v>
      </c>
      <c r="G134" s="1">
        <v>7.47050688418E11</v>
      </c>
      <c r="H134" s="1">
        <v>1.335989182165E12</v>
      </c>
      <c r="I134" s="1">
        <v>1.348908430836E12</v>
      </c>
      <c r="J134" s="1">
        <v>-1.2919248671E10</v>
      </c>
      <c r="K134" s="1">
        <v>1.040343666132E12</v>
      </c>
      <c r="L134" s="1">
        <v>1.059221348207E12</v>
      </c>
      <c r="M134" s="1">
        <v>0.0</v>
      </c>
      <c r="N134" s="1">
        <v>0.0</v>
      </c>
      <c r="O134" s="1">
        <v>0.0</v>
      </c>
      <c r="P134" s="1">
        <v>5.09156016E8</v>
      </c>
      <c r="Q134" s="1">
        <v>-1.9386838091E10</v>
      </c>
      <c r="R134" s="1">
        <v>6.295671E7</v>
      </c>
      <c r="S134" s="1">
        <v>6.295671E7</v>
      </c>
      <c r="T134" s="1">
        <v>0.0</v>
      </c>
      <c r="U134" s="1">
        <v>6.817314612E9</v>
      </c>
      <c r="V134" s="1">
        <v>6.5E9</v>
      </c>
      <c r="W134" s="1">
        <v>0.0</v>
      </c>
      <c r="X134" s="1">
        <v>0.0</v>
      </c>
      <c r="Y134" s="1">
        <v>0.0</v>
      </c>
      <c r="Z134" s="1">
        <v>0.0</v>
      </c>
      <c r="AA134" s="1">
        <v>3.17314612E8</v>
      </c>
      <c r="AB134" s="1">
        <v>0.0</v>
      </c>
      <c r="AC134" s="1">
        <v>0.0</v>
      </c>
      <c r="AD134" s="1">
        <v>0.0</v>
      </c>
      <c r="AE134" s="1">
        <v>1.057581058079E12</v>
      </c>
      <c r="AF134" s="1">
        <v>3.2870400311E10</v>
      </c>
      <c r="AG134" s="1">
        <v>3.2842590183E10</v>
      </c>
      <c r="AH134" s="1">
        <v>6.1217178606E10</v>
      </c>
      <c r="AI134" s="1">
        <v>-2.8374588423E10</v>
      </c>
      <c r="AJ134" s="1">
        <v>0.0</v>
      </c>
      <c r="AK134" s="1">
        <v>0.0</v>
      </c>
      <c r="AL134" s="1">
        <v>0.0</v>
      </c>
      <c r="AM134" s="1">
        <v>2.7810128E7</v>
      </c>
      <c r="AN134" s="1">
        <v>4.17152E7</v>
      </c>
      <c r="AO134" s="1">
        <v>-1.3905072E7</v>
      </c>
      <c r="AP134" s="1">
        <v>0.0</v>
      </c>
      <c r="AQ134" s="1">
        <v>0.0</v>
      </c>
      <c r="AR134" s="1">
        <v>0.0</v>
      </c>
      <c r="AS134" s="1">
        <v>0.0</v>
      </c>
      <c r="AT134" s="1">
        <v>9.90352072183E11</v>
      </c>
      <c r="AU134" s="1">
        <v>0.0</v>
      </c>
      <c r="AV134" s="1">
        <v>3.15553657604E11</v>
      </c>
      <c r="AW134" s="1">
        <v>7.66610985568E11</v>
      </c>
      <c r="AX134" s="1">
        <v>-9.1812570989E10</v>
      </c>
      <c r="AY134" s="1">
        <v>1.3475483365E10</v>
      </c>
      <c r="AZ134" s="1">
        <v>7.239147361E9</v>
      </c>
      <c r="BA134" s="1">
        <v>2.36336004E8</v>
      </c>
      <c r="BB134" s="1">
        <v>6.0E9</v>
      </c>
      <c r="BC134" s="1">
        <v>0.0</v>
      </c>
      <c r="BD134" s="1">
        <v>4.212190090676E12</v>
      </c>
      <c r="BE134" s="1">
        <v>1.858279561951E12</v>
      </c>
      <c r="BF134" s="1">
        <v>1.041446633209E12</v>
      </c>
      <c r="BG134" s="1">
        <v>0.0</v>
      </c>
      <c r="BH134" s="1">
        <v>8.69134283758E11</v>
      </c>
      <c r="BI134" s="1">
        <v>6.59532743E8</v>
      </c>
      <c r="BJ134" s="1">
        <v>1.2229464472E10</v>
      </c>
      <c r="BK134" s="1">
        <v>1.2535744167E10</v>
      </c>
      <c r="BL134" s="1">
        <v>0.0</v>
      </c>
      <c r="BM134" s="1">
        <v>1.40406063104E11</v>
      </c>
      <c r="BN134" s="1">
        <v>6.481544965E9</v>
      </c>
      <c r="BO134" s="1">
        <v>0.0</v>
      </c>
      <c r="BP134" s="1">
        <v>0.0</v>
      </c>
      <c r="BQ134" s="1">
        <v>0.0</v>
      </c>
      <c r="BR134" s="1">
        <v>1.5813404884E10</v>
      </c>
      <c r="BS134" s="1">
        <v>2.252230666E9</v>
      </c>
      <c r="BT134" s="1">
        <v>0.0</v>
      </c>
      <c r="BU134" s="1">
        <v>9.45344014E8</v>
      </c>
      <c r="BV134" s="1">
        <v>8.01019523858E11</v>
      </c>
      <c r="BW134" s="1">
        <v>2.84757322454E11</v>
      </c>
      <c r="BX134" s="1">
        <v>0.0</v>
      </c>
      <c r="BY134" s="1">
        <v>3.99713561043E11</v>
      </c>
      <c r="BZ134" s="1">
        <v>1.16548640361E11</v>
      </c>
      <c r="CA134" s="1">
        <v>0.0</v>
      </c>
      <c r="CB134" s="1">
        <v>0.0</v>
      </c>
      <c r="CC134" s="1">
        <v>2.319702717093E12</v>
      </c>
      <c r="CD134" s="1">
        <v>2.319702717093E12</v>
      </c>
      <c r="CE134" s="1">
        <v>1.00827658E12</v>
      </c>
      <c r="CF134" s="1">
        <v>7.68023850642E11</v>
      </c>
      <c r="CG134" s="1">
        <v>0.0</v>
      </c>
      <c r="CH134" s="1">
        <v>0.0</v>
      </c>
      <c r="CI134" s="1">
        <v>0.0</v>
      </c>
      <c r="CJ134" s="1">
        <v>2.3923337154E10</v>
      </c>
      <c r="CK134" s="1">
        <v>1.1987892652E11</v>
      </c>
      <c r="CL134" s="1">
        <v>5.9808342885E10</v>
      </c>
      <c r="CM134" s="1">
        <v>3.39791679892E11</v>
      </c>
      <c r="CN134" s="1">
        <v>0.0</v>
      </c>
      <c r="CO134" s="1">
        <v>0.0</v>
      </c>
      <c r="CP134" s="1">
        <v>3.4207811632E10</v>
      </c>
      <c r="CQ134" s="1">
        <v>4.212190090676E12</v>
      </c>
      <c r="CR134" s="73">
        <v>41353.55694444444</v>
      </c>
      <c r="CS134" s="73">
        <v>40909.0</v>
      </c>
      <c r="CT134" s="73">
        <v>41274.0</v>
      </c>
      <c r="CU134" s="1">
        <v>12.0</v>
      </c>
      <c r="CV134" s="1" t="s">
        <v>380</v>
      </c>
      <c r="CX134" s="1">
        <v>0.0</v>
      </c>
      <c r="CY134" s="1">
        <v>0.0</v>
      </c>
      <c r="CZ134" s="1">
        <v>2.0</v>
      </c>
      <c r="DA134" s="1" t="b">
        <v>0</v>
      </c>
      <c r="DB134" s="1" t="b">
        <v>1</v>
      </c>
    </row>
    <row r="135" ht="12.75" customHeight="1">
      <c r="A135" s="1" t="s">
        <v>374</v>
      </c>
      <c r="B135" s="1">
        <v>2011.0</v>
      </c>
      <c r="C135" s="1">
        <v>5.0</v>
      </c>
      <c r="D135" s="1">
        <v>2.953556581083E12</v>
      </c>
      <c r="E135" s="1">
        <v>1.4771846617E12</v>
      </c>
      <c r="F135" s="1">
        <v>1.0395621298E10</v>
      </c>
      <c r="G135" s="1">
        <v>1.466789040402E12</v>
      </c>
      <c r="H135" s="1">
        <v>4.41730446507E11</v>
      </c>
      <c r="I135" s="1">
        <v>4.65770701918E11</v>
      </c>
      <c r="J135" s="1">
        <v>-2.4040255411E10</v>
      </c>
      <c r="K135" s="1">
        <v>1.034304053791E12</v>
      </c>
      <c r="L135" s="1">
        <v>1.049439547612E12</v>
      </c>
      <c r="M135" s="1">
        <v>0.0</v>
      </c>
      <c r="N135" s="1">
        <v>0.0</v>
      </c>
      <c r="O135" s="1">
        <v>0.0</v>
      </c>
      <c r="P135" s="1">
        <v>4.31088134E8</v>
      </c>
      <c r="Q135" s="1">
        <v>-1.5566581955E10</v>
      </c>
      <c r="R135" s="1">
        <v>6.9217203E7</v>
      </c>
      <c r="S135" s="1">
        <v>6.9217203E7</v>
      </c>
      <c r="T135" s="1">
        <v>0.0</v>
      </c>
      <c r="U135" s="1">
        <v>2.68201882E8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2.68201882E8</v>
      </c>
      <c r="AB135" s="1">
        <v>0.0</v>
      </c>
      <c r="AC135" s="1">
        <v>0.0</v>
      </c>
      <c r="AD135" s="1">
        <v>0.0</v>
      </c>
      <c r="AE135" s="1">
        <v>1.122429104564E12</v>
      </c>
      <c r="AF135" s="1">
        <v>2.9310144445E10</v>
      </c>
      <c r="AG135" s="1">
        <v>2.9271905513E10</v>
      </c>
      <c r="AH135" s="1">
        <v>5.4181487588E10</v>
      </c>
      <c r="AI135" s="1">
        <v>-2.4909582075E10</v>
      </c>
      <c r="AJ135" s="1">
        <v>0.0</v>
      </c>
      <c r="AK135" s="1">
        <v>0.0</v>
      </c>
      <c r="AL135" s="1">
        <v>0.0</v>
      </c>
      <c r="AM135" s="1">
        <v>3.8238932E7</v>
      </c>
      <c r="AN135" s="1">
        <v>4.17152E7</v>
      </c>
      <c r="AO135" s="1">
        <v>-3476268.0</v>
      </c>
      <c r="AP135" s="1">
        <v>0.0</v>
      </c>
      <c r="AQ135" s="1">
        <v>0.0</v>
      </c>
      <c r="AR135" s="1">
        <v>0.0</v>
      </c>
      <c r="AS135" s="1">
        <v>0.0</v>
      </c>
      <c r="AT135" s="1">
        <v>1.06083454669E12</v>
      </c>
      <c r="AU135" s="1">
        <v>0.0</v>
      </c>
      <c r="AV135" s="1">
        <v>2.51554078304E11</v>
      </c>
      <c r="AW135" s="1">
        <v>8.16253899952E11</v>
      </c>
      <c r="AX135" s="1">
        <v>-6.973431566E9</v>
      </c>
      <c r="AY135" s="1">
        <v>1.6225142464E10</v>
      </c>
      <c r="AZ135" s="1">
        <v>1.0225142464E10</v>
      </c>
      <c r="BA135" s="1">
        <v>0.0</v>
      </c>
      <c r="BB135" s="1">
        <v>6.0E9</v>
      </c>
      <c r="BC135" s="1">
        <v>0.0</v>
      </c>
      <c r="BD135" s="1">
        <v>4.075985685647E12</v>
      </c>
      <c r="BE135" s="1">
        <v>1.788570294459E12</v>
      </c>
      <c r="BF135" s="1">
        <v>1.081061212735E12</v>
      </c>
      <c r="BG135" s="1">
        <v>0.0</v>
      </c>
      <c r="BH135" s="1">
        <v>9.04348100875E11</v>
      </c>
      <c r="BI135" s="1">
        <v>4.490085157E9</v>
      </c>
      <c r="BJ135" s="1">
        <v>1.8227650886E10</v>
      </c>
      <c r="BK135" s="1">
        <v>7.704872128E9</v>
      </c>
      <c r="BL135" s="1">
        <v>0.0</v>
      </c>
      <c r="BM135" s="1">
        <v>4.161652784E10</v>
      </c>
      <c r="BN135" s="1">
        <v>5.565363969E9</v>
      </c>
      <c r="BO135" s="1">
        <v>0.0</v>
      </c>
      <c r="BP135" s="1">
        <v>0.0</v>
      </c>
      <c r="BQ135" s="1">
        <v>0.0</v>
      </c>
      <c r="BR135" s="1">
        <v>1.6729294973E10</v>
      </c>
      <c r="BS135" s="1">
        <v>2.747351784E9</v>
      </c>
      <c r="BT135" s="1">
        <v>1.92273604E8</v>
      </c>
      <c r="BU135" s="1">
        <v>1.069422211E9</v>
      </c>
      <c r="BV135" s="1">
        <v>6.90779786751E11</v>
      </c>
      <c r="BW135" s="1">
        <v>2.22837562427E11</v>
      </c>
      <c r="BX135" s="1">
        <v>0.0</v>
      </c>
      <c r="BY135" s="1">
        <v>3.44628112228E11</v>
      </c>
      <c r="BZ135" s="1">
        <v>1.23314112096E11</v>
      </c>
      <c r="CA135" s="1">
        <v>0.0</v>
      </c>
      <c r="CB135" s="1">
        <v>0.0</v>
      </c>
      <c r="CC135" s="1">
        <v>2.252785242919E12</v>
      </c>
      <c r="CD135" s="1">
        <v>2.252785242919E12</v>
      </c>
      <c r="CE135" s="1">
        <v>1.00827658E12</v>
      </c>
      <c r="CF135" s="1">
        <v>7.68023850642E11</v>
      </c>
      <c r="CG135" s="1">
        <v>0.0</v>
      </c>
      <c r="CH135" s="1">
        <v>0.0</v>
      </c>
      <c r="CI135" s="1">
        <v>3.2370699318E10</v>
      </c>
      <c r="CJ135" s="1">
        <v>1.9232357227E10</v>
      </c>
      <c r="CK135" s="1">
        <v>9.6424026884E10</v>
      </c>
      <c r="CL135" s="1">
        <v>4.8080893067E10</v>
      </c>
      <c r="CM135" s="1">
        <v>2.80376835781E11</v>
      </c>
      <c r="CN135" s="1">
        <v>0.0</v>
      </c>
      <c r="CO135" s="1">
        <v>0.0</v>
      </c>
      <c r="CP135" s="1">
        <v>3.4630148269E10</v>
      </c>
      <c r="CQ135" s="1">
        <v>4.075985685647E12</v>
      </c>
      <c r="CR135" s="73">
        <v>40997.459027777775</v>
      </c>
      <c r="CS135" s="73">
        <v>40544.0</v>
      </c>
      <c r="CT135" s="73">
        <v>40908.0</v>
      </c>
      <c r="CU135" s="1">
        <v>12.0</v>
      </c>
      <c r="CV135" s="1" t="s">
        <v>381</v>
      </c>
      <c r="CX135" s="1">
        <v>0.0</v>
      </c>
      <c r="CY135" s="1">
        <v>0.0</v>
      </c>
      <c r="CZ135" s="1">
        <v>3.0</v>
      </c>
      <c r="DA135" s="1" t="b">
        <v>0</v>
      </c>
      <c r="DB135" s="1" t="b">
        <v>1</v>
      </c>
    </row>
    <row r="136" ht="12.75" customHeight="1">
      <c r="A136" s="1" t="s">
        <v>374</v>
      </c>
      <c r="B136" s="1">
        <v>2010.0</v>
      </c>
      <c r="C136" s="1">
        <v>5.0</v>
      </c>
      <c r="D136" s="1">
        <v>2.512498116003E12</v>
      </c>
      <c r="E136" s="1">
        <v>8.36432234938E11</v>
      </c>
      <c r="F136" s="1">
        <v>8.36432234938E11</v>
      </c>
      <c r="G136" s="1">
        <v>0.0</v>
      </c>
      <c r="H136" s="1">
        <v>7.91181715317E11</v>
      </c>
      <c r="I136" s="1">
        <v>8.05257245082E11</v>
      </c>
      <c r="J136" s="1">
        <v>-1.4075529765E10</v>
      </c>
      <c r="K136" s="1">
        <v>8.8462113026E11</v>
      </c>
      <c r="L136" s="1">
        <v>8.92587467722E11</v>
      </c>
      <c r="M136" s="1">
        <v>0.0</v>
      </c>
      <c r="N136" s="1">
        <v>0.0</v>
      </c>
      <c r="O136" s="1">
        <v>0.0</v>
      </c>
      <c r="P136" s="1">
        <v>1.24355754E8</v>
      </c>
      <c r="Q136" s="1">
        <v>-8.090693216E9</v>
      </c>
      <c r="R136" s="1">
        <v>3.2539955E7</v>
      </c>
      <c r="S136" s="1">
        <v>3.2539955E7</v>
      </c>
      <c r="T136" s="1">
        <v>0.0</v>
      </c>
      <c r="U136" s="1">
        <v>2.30495533E8</v>
      </c>
      <c r="V136" s="1">
        <v>7.2182442E7</v>
      </c>
      <c r="W136" s="1">
        <v>0.0</v>
      </c>
      <c r="X136" s="1">
        <v>0.0</v>
      </c>
      <c r="Y136" s="1">
        <v>0.0</v>
      </c>
      <c r="Z136" s="1">
        <v>0.0</v>
      </c>
      <c r="AA136" s="1">
        <v>1.58313091E8</v>
      </c>
      <c r="AB136" s="1">
        <v>0.0</v>
      </c>
      <c r="AC136" s="1">
        <v>0.0</v>
      </c>
      <c r="AD136" s="1">
        <v>0.0</v>
      </c>
      <c r="AE136" s="1">
        <v>1.155265113897E12</v>
      </c>
      <c r="AF136" s="1">
        <v>3.6616088293E10</v>
      </c>
      <c r="AG136" s="1">
        <v>3.1728332446E10</v>
      </c>
      <c r="AH136" s="1">
        <v>5.450674008E10</v>
      </c>
      <c r="AI136" s="1">
        <v>-2.2778407634E10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4.887755847E9</v>
      </c>
      <c r="AQ136" s="1">
        <v>0.0</v>
      </c>
      <c r="AR136" s="1">
        <v>0.0</v>
      </c>
      <c r="AS136" s="1">
        <v>0.0</v>
      </c>
      <c r="AT136" s="1">
        <v>1.099512591295E12</v>
      </c>
      <c r="AU136" s="1">
        <v>0.0</v>
      </c>
      <c r="AV136" s="1">
        <v>1.86535219163E11</v>
      </c>
      <c r="AW136" s="1">
        <v>9.13646477406E11</v>
      </c>
      <c r="AX136" s="1">
        <v>-6.69105274E8</v>
      </c>
      <c r="AY136" s="1">
        <v>1.9136434309E10</v>
      </c>
      <c r="AZ136" s="1">
        <v>1.3074730309E10</v>
      </c>
      <c r="BA136" s="1">
        <v>0.0</v>
      </c>
      <c r="BB136" s="1">
        <v>6.0E9</v>
      </c>
      <c r="BC136" s="1">
        <v>6.1704E7</v>
      </c>
      <c r="BD136" s="1">
        <v>3.6677632299E12</v>
      </c>
      <c r="BE136" s="1">
        <v>1.512953139541E12</v>
      </c>
      <c r="BF136" s="1">
        <v>9.2016974239E11</v>
      </c>
      <c r="BG136" s="1">
        <v>0.0</v>
      </c>
      <c r="BH136" s="1">
        <v>8.26636936945E11</v>
      </c>
      <c r="BI136" s="1">
        <v>4.077065931E9</v>
      </c>
      <c r="BJ136" s="1">
        <v>3.6118970695E10</v>
      </c>
      <c r="BK136" s="1">
        <v>6.896121315E9</v>
      </c>
      <c r="BL136" s="1">
        <v>0.0</v>
      </c>
      <c r="BM136" s="1">
        <v>4.1252419745E10</v>
      </c>
      <c r="BN136" s="1">
        <v>5.188227759E9</v>
      </c>
      <c r="BO136" s="1">
        <v>0.0</v>
      </c>
      <c r="BP136" s="1">
        <v>0.0</v>
      </c>
      <c r="BQ136" s="1">
        <v>0.0</v>
      </c>
      <c r="BR136" s="1">
        <v>1.9723669506E10</v>
      </c>
      <c r="BS136" s="1">
        <v>2.544388951E9</v>
      </c>
      <c r="BT136" s="1">
        <v>2.67113077E8</v>
      </c>
      <c r="BU136" s="1">
        <v>1.268319307E9</v>
      </c>
      <c r="BV136" s="1">
        <v>5.73059727645E11</v>
      </c>
      <c r="BW136" s="1">
        <v>1.9158323239E11</v>
      </c>
      <c r="BX136" s="1">
        <v>0.0</v>
      </c>
      <c r="BY136" s="1">
        <v>2.72753481232E11</v>
      </c>
      <c r="BZ136" s="1">
        <v>1.08723014023E11</v>
      </c>
      <c r="CA136" s="1">
        <v>0.0</v>
      </c>
      <c r="CB136" s="1">
        <v>0.0</v>
      </c>
      <c r="CC136" s="1">
        <v>2.119540913281E12</v>
      </c>
      <c r="CD136" s="1">
        <v>2.119540913281E12</v>
      </c>
      <c r="CE136" s="1">
        <v>6.721844E11</v>
      </c>
      <c r="CF136" s="1">
        <v>1.104116030642E12</v>
      </c>
      <c r="CG136" s="1">
        <v>0.0</v>
      </c>
      <c r="CH136" s="1">
        <v>0.0</v>
      </c>
      <c r="CI136" s="1">
        <v>2.0354044018E10</v>
      </c>
      <c r="CJ136" s="1">
        <v>1.4618670958E10</v>
      </c>
      <c r="CK136" s="1">
        <v>7.3359966219E10</v>
      </c>
      <c r="CL136" s="1">
        <v>3.6546677394E10</v>
      </c>
      <c r="CM136" s="1">
        <v>1.9836112405E11</v>
      </c>
      <c r="CN136" s="1">
        <v>0.0</v>
      </c>
      <c r="CO136" s="1">
        <v>0.0</v>
      </c>
      <c r="CP136" s="1">
        <v>3.5269177077E10</v>
      </c>
      <c r="CQ136" s="1">
        <v>3.667763229899E12</v>
      </c>
      <c r="CR136" s="73">
        <v>40640.44652777778</v>
      </c>
      <c r="CS136" s="73">
        <v>40179.0</v>
      </c>
      <c r="CT136" s="73">
        <v>40543.0</v>
      </c>
      <c r="CU136" s="1">
        <v>12.0</v>
      </c>
      <c r="CV136" s="1" t="s">
        <v>613</v>
      </c>
      <c r="CX136" s="1">
        <v>0.0</v>
      </c>
      <c r="CY136" s="1">
        <v>0.0</v>
      </c>
      <c r="CZ136" s="1">
        <v>3.0</v>
      </c>
      <c r="DA136" s="1" t="b">
        <v>0</v>
      </c>
      <c r="DB136" s="1" t="b">
        <v>1</v>
      </c>
    </row>
    <row r="137" ht="12.75" customHeight="1">
      <c r="A137" s="1" t="s">
        <v>374</v>
      </c>
      <c r="B137" s="1">
        <v>2009.0</v>
      </c>
      <c r="C137" s="1">
        <v>5.0</v>
      </c>
      <c r="D137" s="1">
        <v>2.160410615153E12</v>
      </c>
      <c r="E137" s="1">
        <v>5.57524876302E11</v>
      </c>
      <c r="F137" s="1">
        <v>4.2888247535E10</v>
      </c>
      <c r="G137" s="1">
        <v>5.14636628767E11</v>
      </c>
      <c r="H137" s="1">
        <v>9.80957425749E11</v>
      </c>
      <c r="I137" s="1">
        <v>9.89129947749E11</v>
      </c>
      <c r="J137" s="1">
        <v>-8.172522E9</v>
      </c>
      <c r="K137" s="1">
        <v>6.21504128192E11</v>
      </c>
      <c r="L137" s="1">
        <v>6.24691830518E11</v>
      </c>
      <c r="M137" s="1">
        <v>0.0</v>
      </c>
      <c r="N137" s="1">
        <v>0.0</v>
      </c>
      <c r="O137" s="1">
        <v>0.0</v>
      </c>
      <c r="P137" s="1">
        <v>3.825E7</v>
      </c>
      <c r="Q137" s="1">
        <v>-3.225952326E9</v>
      </c>
      <c r="R137" s="1">
        <v>4.2544234E7</v>
      </c>
      <c r="S137" s="1">
        <v>4.2544234E7</v>
      </c>
      <c r="T137" s="1">
        <v>0.0</v>
      </c>
      <c r="U137" s="1">
        <v>3.81640676E8</v>
      </c>
      <c r="V137" s="1">
        <v>1.6819558E8</v>
      </c>
      <c r="W137" s="1">
        <v>0.0</v>
      </c>
      <c r="X137" s="1">
        <v>1.02042577E8</v>
      </c>
      <c r="Y137" s="1">
        <v>0.0</v>
      </c>
      <c r="Z137" s="1">
        <v>0.0</v>
      </c>
      <c r="AA137" s="1">
        <v>1.11402519E8</v>
      </c>
      <c r="AB137" s="1">
        <v>0.0</v>
      </c>
      <c r="AC137" s="1">
        <v>0.0</v>
      </c>
      <c r="AD137" s="1">
        <v>0.0</v>
      </c>
      <c r="AE137" s="1">
        <v>8.99094346419E11</v>
      </c>
      <c r="AF137" s="1">
        <v>3.4287821466E10</v>
      </c>
      <c r="AG137" s="1">
        <v>3.4232775588E10</v>
      </c>
      <c r="AH137" s="1">
        <v>5.4253171354E10</v>
      </c>
      <c r="AI137" s="1">
        <v>-2.0020395766E10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5.5045878E7</v>
      </c>
      <c r="AQ137" s="1">
        <v>0.0</v>
      </c>
      <c r="AR137" s="1">
        <v>0.0</v>
      </c>
      <c r="AS137" s="1">
        <v>0.0</v>
      </c>
      <c r="AT137" s="1">
        <v>8.4416630298E11</v>
      </c>
      <c r="AU137" s="1">
        <v>0.0</v>
      </c>
      <c r="AV137" s="1">
        <v>3.72983409999E11</v>
      </c>
      <c r="AW137" s="1">
        <v>4.71182892981E11</v>
      </c>
      <c r="AX137" s="1">
        <v>0.0</v>
      </c>
      <c r="AY137" s="1">
        <v>2.0640221973E10</v>
      </c>
      <c r="AZ137" s="1">
        <v>0.0</v>
      </c>
      <c r="BA137" s="1">
        <v>0.0</v>
      </c>
      <c r="BB137" s="1">
        <v>6.0E9</v>
      </c>
      <c r="BC137" s="1">
        <v>1.4640221973E10</v>
      </c>
      <c r="BD137" s="1">
        <v>3.059504961572E12</v>
      </c>
      <c r="BE137" s="1">
        <v>1.062504809459E12</v>
      </c>
      <c r="BF137" s="1">
        <v>5.9074033349E11</v>
      </c>
      <c r="BG137" s="1">
        <v>0.0</v>
      </c>
      <c r="BH137" s="1">
        <v>5.46400669767E11</v>
      </c>
      <c r="BI137" s="1">
        <v>1.040668439E9</v>
      </c>
      <c r="BJ137" s="1">
        <v>3.8547563947E10</v>
      </c>
      <c r="BK137" s="1">
        <v>3.182666713E9</v>
      </c>
      <c r="BL137" s="1">
        <v>0.0</v>
      </c>
      <c r="BM137" s="1">
        <v>1.568764624E9</v>
      </c>
      <c r="BN137" s="1">
        <v>0.0</v>
      </c>
      <c r="BO137" s="1">
        <v>0.0</v>
      </c>
      <c r="BP137" s="1">
        <v>0.0</v>
      </c>
      <c r="BQ137" s="1">
        <v>0.0</v>
      </c>
      <c r="BR137" s="1">
        <v>1.4936438752E10</v>
      </c>
      <c r="BS137" s="1">
        <v>2.173952085E9</v>
      </c>
      <c r="BT137" s="1">
        <v>2.43286229E8</v>
      </c>
      <c r="BU137" s="1">
        <v>0.0</v>
      </c>
      <c r="BV137" s="1">
        <v>4.56828037217E11</v>
      </c>
      <c r="BW137" s="1">
        <v>1.53472672653E11</v>
      </c>
      <c r="BX137" s="1">
        <v>0.0</v>
      </c>
      <c r="BY137" s="1">
        <v>2.0705676369E11</v>
      </c>
      <c r="BZ137" s="1">
        <v>9.6298600874E10</v>
      </c>
      <c r="CA137" s="1">
        <v>0.0</v>
      </c>
      <c r="CB137" s="1">
        <v>0.0</v>
      </c>
      <c r="CC137" s="1">
        <v>1.996976871387E12</v>
      </c>
      <c r="CD137" s="1">
        <v>1.996976871387E12</v>
      </c>
      <c r="CE137" s="1">
        <v>6.836049E11</v>
      </c>
      <c r="CF137" s="1">
        <v>1.104116030642E12</v>
      </c>
      <c r="CG137" s="1">
        <v>0.0</v>
      </c>
      <c r="CH137" s="1">
        <v>0.0</v>
      </c>
      <c r="CI137" s="1">
        <v>8.009310605E9</v>
      </c>
      <c r="CJ137" s="1">
        <v>1.0458867357E10</v>
      </c>
      <c r="CK137" s="1">
        <v>5.2294336782E10</v>
      </c>
      <c r="CL137" s="1">
        <v>2.6147168392E10</v>
      </c>
      <c r="CM137" s="1">
        <v>1.12346257609E11</v>
      </c>
      <c r="CN137" s="1">
        <v>0.0</v>
      </c>
      <c r="CO137" s="1">
        <v>0.0</v>
      </c>
      <c r="CP137" s="1">
        <v>2.3280726E7</v>
      </c>
      <c r="CQ137" s="1">
        <v>3.059504961572E12</v>
      </c>
      <c r="CR137" s="73">
        <v>40520.67222222222</v>
      </c>
      <c r="CS137" s="73">
        <v>39814.0</v>
      </c>
      <c r="CT137" s="73">
        <v>40178.0</v>
      </c>
      <c r="CU137" s="1">
        <v>12.0</v>
      </c>
      <c r="CV137" s="1" t="s">
        <v>383</v>
      </c>
      <c r="CX137" s="1">
        <v>0.0</v>
      </c>
      <c r="CZ137" s="1">
        <v>1.0</v>
      </c>
      <c r="DA137" s="1" t="b">
        <v>0</v>
      </c>
      <c r="DB137" s="1" t="b">
        <v>1</v>
      </c>
    </row>
    <row r="138" ht="12.75" customHeight="1">
      <c r="A138" s="1" t="s">
        <v>374</v>
      </c>
      <c r="B138" s="1">
        <v>2008.0</v>
      </c>
      <c r="C138" s="1">
        <v>5.0</v>
      </c>
      <c r="D138" s="1">
        <v>1.895644003711E12</v>
      </c>
      <c r="E138" s="1">
        <v>4.26025983308E11</v>
      </c>
      <c r="F138" s="1">
        <v>5.6585983308E10</v>
      </c>
      <c r="G138" s="1">
        <v>3.6944E11</v>
      </c>
      <c r="H138" s="1">
        <v>9.3381243965E11</v>
      </c>
      <c r="I138" s="1">
        <v>9.521971238E11</v>
      </c>
      <c r="J138" s="1">
        <v>-1.838468415E10</v>
      </c>
      <c r="K138" s="1">
        <v>5.3558870471E11</v>
      </c>
      <c r="L138" s="1">
        <v>5.38357243735E11</v>
      </c>
      <c r="M138" s="1">
        <v>0.0</v>
      </c>
      <c r="N138" s="1">
        <v>0.0</v>
      </c>
      <c r="O138" s="1">
        <v>0.0</v>
      </c>
      <c r="P138" s="1">
        <v>0.0</v>
      </c>
      <c r="Q138" s="1">
        <v>-2.768539025E9</v>
      </c>
      <c r="R138" s="1">
        <v>3.0652371E7</v>
      </c>
      <c r="S138" s="1">
        <v>3.0652371E7</v>
      </c>
      <c r="T138" s="1">
        <v>0.0</v>
      </c>
      <c r="U138" s="1">
        <v>1.86223672E8</v>
      </c>
      <c r="V138" s="1">
        <v>0.0</v>
      </c>
      <c r="W138" s="1">
        <v>0.0</v>
      </c>
      <c r="X138" s="1">
        <v>6.6232843E7</v>
      </c>
      <c r="Y138" s="1">
        <v>0.0</v>
      </c>
      <c r="Z138" s="1">
        <v>0.0</v>
      </c>
      <c r="AA138" s="1">
        <v>1.19990829E8</v>
      </c>
      <c r="AB138" s="1">
        <v>0.0</v>
      </c>
      <c r="AC138" s="1">
        <v>0.0</v>
      </c>
      <c r="AD138" s="1">
        <v>0.0</v>
      </c>
      <c r="AE138" s="1">
        <v>8.28251410597E11</v>
      </c>
      <c r="AF138" s="1">
        <v>5.0938809742E10</v>
      </c>
      <c r="AG138" s="1">
        <v>3.5267527093E10</v>
      </c>
      <c r="AH138" s="1">
        <v>5.276376913E10</v>
      </c>
      <c r="AI138" s="1">
        <v>-1.7496242037E10</v>
      </c>
      <c r="AJ138" s="1">
        <v>0.0</v>
      </c>
      <c r="AK138" s="1">
        <v>0.0</v>
      </c>
      <c r="AL138" s="1">
        <v>0.0</v>
      </c>
      <c r="AM138" s="1">
        <v>1.5616236771E10</v>
      </c>
      <c r="AN138" s="1">
        <v>1.9520295963E10</v>
      </c>
      <c r="AO138" s="1">
        <v>-3.904059192E9</v>
      </c>
      <c r="AP138" s="1">
        <v>5.5045878E7</v>
      </c>
      <c r="AQ138" s="1">
        <v>0.0</v>
      </c>
      <c r="AR138" s="1">
        <v>0.0</v>
      </c>
      <c r="AS138" s="1">
        <v>0.0</v>
      </c>
      <c r="AT138" s="1">
        <v>7.75047490812E11</v>
      </c>
      <c r="AU138" s="1">
        <v>0.0</v>
      </c>
      <c r="AV138" s="1">
        <v>3.842E10</v>
      </c>
      <c r="AW138" s="1">
        <v>7.36627490812E11</v>
      </c>
      <c r="AX138" s="1">
        <v>0.0</v>
      </c>
      <c r="AY138" s="1">
        <v>2.265110043E9</v>
      </c>
      <c r="AZ138" s="1">
        <v>0.0</v>
      </c>
      <c r="BA138" s="1">
        <v>0.0</v>
      </c>
      <c r="BB138" s="1">
        <v>2.265110043E9</v>
      </c>
      <c r="BC138" s="1">
        <v>0.0</v>
      </c>
      <c r="BD138" s="1">
        <v>2.723895414308E12</v>
      </c>
      <c r="BE138" s="1">
        <v>8.13124671759E11</v>
      </c>
      <c r="BF138" s="1">
        <v>4.08211035014E11</v>
      </c>
      <c r="BG138" s="1">
        <v>0.0</v>
      </c>
      <c r="BH138" s="1">
        <v>3.92160201415E11</v>
      </c>
      <c r="BI138" s="1">
        <v>1.291963659E9</v>
      </c>
      <c r="BJ138" s="1">
        <v>8.556933289E9</v>
      </c>
      <c r="BK138" s="1">
        <v>5.043572053E9</v>
      </c>
      <c r="BL138" s="1">
        <v>0.0</v>
      </c>
      <c r="BM138" s="1">
        <v>1.158364598E9</v>
      </c>
      <c r="BN138" s="1">
        <v>0.0</v>
      </c>
      <c r="BO138" s="1">
        <v>0.0</v>
      </c>
      <c r="BP138" s="1">
        <v>0.0</v>
      </c>
      <c r="BQ138" s="1">
        <v>0.0</v>
      </c>
      <c r="BR138" s="1">
        <v>2.693969406E9</v>
      </c>
      <c r="BS138" s="1">
        <v>1.720074536E9</v>
      </c>
      <c r="BT138" s="1">
        <v>1.88917407E8</v>
      </c>
      <c r="BU138" s="1">
        <v>7.84977463E8</v>
      </c>
      <c r="BV138" s="1">
        <v>4.02219667339E11</v>
      </c>
      <c r="BW138" s="1">
        <v>1.37223918213E11</v>
      </c>
      <c r="BX138" s="1">
        <v>0.0</v>
      </c>
      <c r="BY138" s="1">
        <v>1.78837698951E11</v>
      </c>
      <c r="BZ138" s="1">
        <v>8.6158050175E10</v>
      </c>
      <c r="CA138" s="1">
        <v>0.0</v>
      </c>
      <c r="CB138" s="1">
        <v>0.0</v>
      </c>
      <c r="CC138" s="1">
        <v>1.910770742549E12</v>
      </c>
      <c r="CD138" s="1">
        <v>1.90730677023E12</v>
      </c>
      <c r="CE138" s="1">
        <v>6.721844E11</v>
      </c>
      <c r="CF138" s="1">
        <v>1.104116030642E12</v>
      </c>
      <c r="CG138" s="1">
        <v>0.0</v>
      </c>
      <c r="CH138" s="1">
        <v>0.0</v>
      </c>
      <c r="CI138" s="1">
        <v>0.0</v>
      </c>
      <c r="CJ138" s="1">
        <v>6.562880582E9</v>
      </c>
      <c r="CK138" s="1">
        <v>3.2814402909E10</v>
      </c>
      <c r="CL138" s="1">
        <v>1.6407201455E10</v>
      </c>
      <c r="CM138" s="1">
        <v>7.5221854642E10</v>
      </c>
      <c r="CN138" s="1">
        <v>3.463972319E9</v>
      </c>
      <c r="CO138" s="1">
        <v>3.463972319E9</v>
      </c>
      <c r="CP138" s="1">
        <v>0.0</v>
      </c>
      <c r="CQ138" s="1">
        <v>2.723895414308E12</v>
      </c>
      <c r="CR138" s="73">
        <v>40520.675</v>
      </c>
      <c r="CS138" s="73">
        <v>39448.0</v>
      </c>
      <c r="CT138" s="73">
        <v>39813.0</v>
      </c>
      <c r="CU138" s="1">
        <v>12.0</v>
      </c>
      <c r="CV138" s="1" t="s">
        <v>383</v>
      </c>
      <c r="CX138" s="1">
        <v>0.0</v>
      </c>
      <c r="CZ138" s="1">
        <v>1.0</v>
      </c>
      <c r="DA138" s="1" t="b">
        <v>0</v>
      </c>
      <c r="DB138" s="1" t="b">
        <v>1</v>
      </c>
    </row>
    <row r="139" ht="12.75" customHeight="1">
      <c r="A139" s="1" t="s">
        <v>374</v>
      </c>
      <c r="B139" s="1">
        <v>2007.0</v>
      </c>
      <c r="C139" s="1">
        <v>5.0</v>
      </c>
      <c r="D139" s="1">
        <v>5.88564079157E11</v>
      </c>
      <c r="E139" s="1">
        <v>9.927577897E10</v>
      </c>
      <c r="F139" s="1">
        <v>3.904777897E10</v>
      </c>
      <c r="G139" s="1">
        <v>6.0228E10</v>
      </c>
      <c r="H139" s="1">
        <v>2.211425998E11</v>
      </c>
      <c r="I139" s="1">
        <v>2.2126227535E11</v>
      </c>
      <c r="J139" s="1">
        <v>-1.1967555E8</v>
      </c>
      <c r="K139" s="1">
        <v>2.63556815286E11</v>
      </c>
      <c r="L139" s="1">
        <v>2.63962896982E11</v>
      </c>
      <c r="M139" s="1">
        <v>0.0</v>
      </c>
      <c r="N139" s="1">
        <v>0.0</v>
      </c>
      <c r="O139" s="1">
        <v>0.0</v>
      </c>
      <c r="P139" s="1">
        <v>0.0</v>
      </c>
      <c r="Q139" s="1">
        <v>-4.06081696E8</v>
      </c>
      <c r="R139" s="1">
        <v>3.3666772E7</v>
      </c>
      <c r="S139" s="1">
        <v>3.3666772E7</v>
      </c>
      <c r="T139" s="1">
        <v>0.0</v>
      </c>
      <c r="U139" s="1">
        <v>4.555218329E9</v>
      </c>
      <c r="V139" s="1">
        <v>4.417232202E9</v>
      </c>
      <c r="W139" s="1">
        <v>0.0</v>
      </c>
      <c r="X139" s="1">
        <v>5.0972971E7</v>
      </c>
      <c r="Y139" s="1">
        <v>0.0</v>
      </c>
      <c r="Z139" s="1">
        <v>0.0</v>
      </c>
      <c r="AA139" s="1">
        <v>8.7013156E7</v>
      </c>
      <c r="AB139" s="1">
        <v>0.0</v>
      </c>
      <c r="AC139" s="1">
        <v>0.0</v>
      </c>
      <c r="AD139" s="1">
        <v>0.0</v>
      </c>
      <c r="AE139" s="1">
        <v>6.26710594484E11</v>
      </c>
      <c r="AF139" s="1">
        <v>5.3877666975E10</v>
      </c>
      <c r="AG139" s="1">
        <v>3.7001170958E10</v>
      </c>
      <c r="AH139" s="1">
        <v>5.2063678053E10</v>
      </c>
      <c r="AI139" s="1">
        <v>-1.5062507095E10</v>
      </c>
      <c r="AJ139" s="1">
        <v>0.0</v>
      </c>
      <c r="AK139" s="1">
        <v>0.0</v>
      </c>
      <c r="AL139" s="1">
        <v>0.0</v>
      </c>
      <c r="AM139" s="1">
        <v>1.6592251569E10</v>
      </c>
      <c r="AN139" s="1">
        <v>1.9520295963E10</v>
      </c>
      <c r="AO139" s="1">
        <v>-2.928044394E9</v>
      </c>
      <c r="AP139" s="1">
        <v>2.84244448E8</v>
      </c>
      <c r="AQ139" s="1">
        <v>0.0</v>
      </c>
      <c r="AR139" s="1">
        <v>0.0</v>
      </c>
      <c r="AS139" s="1">
        <v>0.0</v>
      </c>
      <c r="AT139" s="1">
        <v>5.70567817466E11</v>
      </c>
      <c r="AU139" s="1">
        <v>0.0</v>
      </c>
      <c r="AV139" s="1">
        <v>2.4946545E11</v>
      </c>
      <c r="AW139" s="1">
        <v>3.21102367466E11</v>
      </c>
      <c r="AX139" s="1">
        <v>0.0</v>
      </c>
      <c r="AY139" s="1">
        <v>2.265110043E9</v>
      </c>
      <c r="AZ139" s="1">
        <v>0.0</v>
      </c>
      <c r="BA139" s="1">
        <v>0.0</v>
      </c>
      <c r="BB139" s="1">
        <v>2.265110043E9</v>
      </c>
      <c r="BC139" s="1">
        <v>0.0</v>
      </c>
      <c r="BD139" s="1">
        <v>1.215274673641E12</v>
      </c>
      <c r="BE139" s="1">
        <v>6.0139256235E11</v>
      </c>
      <c r="BF139" s="1">
        <v>3.10355676655E11</v>
      </c>
      <c r="BG139" s="1">
        <v>0.0</v>
      </c>
      <c r="BH139" s="1">
        <v>2.97364791594E11</v>
      </c>
      <c r="BI139" s="1">
        <v>0.0</v>
      </c>
      <c r="BJ139" s="1">
        <v>4.100172932E9</v>
      </c>
      <c r="BK139" s="1">
        <v>2.51360866E9</v>
      </c>
      <c r="BL139" s="1">
        <v>0.0</v>
      </c>
      <c r="BM139" s="1">
        <v>6.377103469E9</v>
      </c>
      <c r="BN139" s="1">
        <v>0.0</v>
      </c>
      <c r="BO139" s="1">
        <v>0.0</v>
      </c>
      <c r="BP139" s="1">
        <v>0.0</v>
      </c>
      <c r="BQ139" s="1">
        <v>0.0</v>
      </c>
      <c r="BR139" s="1">
        <v>1.535076659E9</v>
      </c>
      <c r="BS139" s="1">
        <v>9.46119825E8</v>
      </c>
      <c r="BT139" s="1">
        <v>1.13702875E8</v>
      </c>
      <c r="BU139" s="1">
        <v>4.75253959E8</v>
      </c>
      <c r="BV139" s="1">
        <v>2.89501809036E11</v>
      </c>
      <c r="BW139" s="1">
        <v>9.1838877296E10</v>
      </c>
      <c r="BX139" s="1">
        <v>0.0</v>
      </c>
      <c r="BY139" s="1">
        <v>1.2090348886E11</v>
      </c>
      <c r="BZ139" s="1">
        <v>7.675944288E10</v>
      </c>
      <c r="CA139" s="1">
        <v>0.0</v>
      </c>
      <c r="CB139" s="1">
        <v>0.0</v>
      </c>
      <c r="CC139" s="1">
        <v>6.13882111291E11</v>
      </c>
      <c r="CD139" s="1">
        <v>6.11739257971E11</v>
      </c>
      <c r="CE139" s="1">
        <v>5.041383E11</v>
      </c>
      <c r="CF139" s="1">
        <v>4.551563E10</v>
      </c>
      <c r="CG139" s="1">
        <v>0.0</v>
      </c>
      <c r="CH139" s="1">
        <v>0.0</v>
      </c>
      <c r="CI139" s="1">
        <v>0.0</v>
      </c>
      <c r="CJ139" s="1">
        <v>3.46604581E9</v>
      </c>
      <c r="CK139" s="1">
        <v>1.7330229048E10</v>
      </c>
      <c r="CL139" s="1">
        <v>8.665114524E9</v>
      </c>
      <c r="CM139" s="1">
        <v>3.2623938589E10</v>
      </c>
      <c r="CN139" s="1">
        <v>2.14285332E9</v>
      </c>
      <c r="CO139" s="1">
        <v>2.14285332E9</v>
      </c>
      <c r="CP139" s="1">
        <v>0.0</v>
      </c>
      <c r="CQ139" s="1">
        <v>1.215274673641E12</v>
      </c>
      <c r="CR139" s="73">
        <v>40520.697222222225</v>
      </c>
      <c r="CS139" s="73">
        <v>39083.0</v>
      </c>
      <c r="CT139" s="73">
        <v>39447.0</v>
      </c>
      <c r="CU139" s="1">
        <v>12.0</v>
      </c>
      <c r="CV139" s="1" t="s">
        <v>357</v>
      </c>
      <c r="CX139" s="1">
        <v>0.0</v>
      </c>
      <c r="CZ139" s="1">
        <v>1.0</v>
      </c>
      <c r="DA139" s="1" t="b">
        <v>0</v>
      </c>
      <c r="DB139" s="1" t="b">
        <v>1</v>
      </c>
    </row>
    <row r="140" ht="12.75" customHeight="1">
      <c r="A140" s="1" t="s">
        <v>374</v>
      </c>
      <c r="B140" s="1">
        <v>2006.0</v>
      </c>
      <c r="C140" s="1">
        <v>5.0</v>
      </c>
      <c r="D140" s="1">
        <v>5.19166733865E11</v>
      </c>
      <c r="E140" s="1">
        <v>9.3245227445E10</v>
      </c>
      <c r="F140" s="1">
        <v>3.2144227445E10</v>
      </c>
      <c r="G140" s="1">
        <v>6.1101E10</v>
      </c>
      <c r="H140" s="1">
        <v>2.714545E11</v>
      </c>
      <c r="I140" s="1">
        <v>2.714545E11</v>
      </c>
      <c r="J140" s="1">
        <v>0.0</v>
      </c>
      <c r="K140" s="1">
        <v>1.43738780613E11</v>
      </c>
      <c r="L140" s="1">
        <v>1.43738780613E11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2.3842694E7</v>
      </c>
      <c r="S140" s="1">
        <v>2.3842694E7</v>
      </c>
      <c r="T140" s="1">
        <v>0.0</v>
      </c>
      <c r="U140" s="1">
        <v>1.0704383113E10</v>
      </c>
      <c r="V140" s="1">
        <v>1.0449686382E10</v>
      </c>
      <c r="W140" s="1">
        <v>0.0</v>
      </c>
      <c r="X140" s="1">
        <v>9.6675605E7</v>
      </c>
      <c r="Y140" s="1">
        <v>0.0</v>
      </c>
      <c r="Z140" s="1">
        <v>0.0</v>
      </c>
      <c r="AA140" s="1">
        <v>1.58021126E8</v>
      </c>
      <c r="AB140" s="1">
        <v>0.0</v>
      </c>
      <c r="AC140" s="1">
        <v>0.0</v>
      </c>
      <c r="AD140" s="1">
        <v>0.0</v>
      </c>
      <c r="AE140" s="1">
        <v>3.55559276843E11</v>
      </c>
      <c r="AF140" s="1">
        <v>5.6688813039E10</v>
      </c>
      <c r="AG140" s="1">
        <v>3.9065500794E10</v>
      </c>
      <c r="AH140" s="1">
        <v>5.1780488194E10</v>
      </c>
      <c r="AI140" s="1">
        <v>-1.27149874E10</v>
      </c>
      <c r="AJ140" s="1">
        <v>0.0</v>
      </c>
      <c r="AK140" s="1">
        <v>0.0</v>
      </c>
      <c r="AL140" s="1">
        <v>0.0</v>
      </c>
      <c r="AM140" s="1">
        <v>1.7568266367E10</v>
      </c>
      <c r="AN140" s="1">
        <v>1.9520295963E10</v>
      </c>
      <c r="AO140" s="1">
        <v>-1.952029596E9</v>
      </c>
      <c r="AP140" s="1">
        <v>5.5045878E7</v>
      </c>
      <c r="AQ140" s="1">
        <v>0.0</v>
      </c>
      <c r="AR140" s="1">
        <v>0.0</v>
      </c>
      <c r="AS140" s="1">
        <v>0.0</v>
      </c>
      <c r="AT140" s="1">
        <v>2.96605353761E11</v>
      </c>
      <c r="AU140" s="1">
        <v>0.0</v>
      </c>
      <c r="AV140" s="1">
        <v>3.842E10</v>
      </c>
      <c r="AW140" s="1">
        <v>2.58185353761E11</v>
      </c>
      <c r="AX140" s="1">
        <v>0.0</v>
      </c>
      <c r="AY140" s="1">
        <v>2.265110043E9</v>
      </c>
      <c r="AZ140" s="1">
        <v>0.0</v>
      </c>
      <c r="BA140" s="1">
        <v>0.0</v>
      </c>
      <c r="BB140" s="1">
        <v>2.265110043E9</v>
      </c>
      <c r="BC140" s="1">
        <v>0.0</v>
      </c>
      <c r="BD140" s="1">
        <v>8.74726010708E11</v>
      </c>
      <c r="BE140" s="1">
        <v>4.61269436734E11</v>
      </c>
      <c r="BF140" s="1">
        <v>2.24798566027E11</v>
      </c>
      <c r="BG140" s="1">
        <v>0.0</v>
      </c>
      <c r="BH140" s="1">
        <v>2.0471008125E11</v>
      </c>
      <c r="BI140" s="1">
        <v>0.0</v>
      </c>
      <c r="BJ140" s="1">
        <v>4.787589445E9</v>
      </c>
      <c r="BK140" s="1">
        <v>2.344723314E9</v>
      </c>
      <c r="BL140" s="1">
        <v>0.0</v>
      </c>
      <c r="BM140" s="1">
        <v>1.2956172018E10</v>
      </c>
      <c r="BN140" s="1">
        <v>0.0</v>
      </c>
      <c r="BO140" s="1">
        <v>0.0</v>
      </c>
      <c r="BP140" s="1">
        <v>0.0</v>
      </c>
      <c r="BQ140" s="1">
        <v>0.0</v>
      </c>
      <c r="BR140" s="1">
        <v>7.67397059E8</v>
      </c>
      <c r="BS140" s="1">
        <v>7.27068352E8</v>
      </c>
      <c r="BT140" s="1">
        <v>0.0</v>
      </c>
      <c r="BU140" s="1">
        <v>4.0328707E7</v>
      </c>
      <c r="BV140" s="1">
        <v>2.35703473648E11</v>
      </c>
      <c r="BW140" s="1">
        <v>6.7720622117E10</v>
      </c>
      <c r="BX140" s="1">
        <v>0.0</v>
      </c>
      <c r="BY140" s="1">
        <v>9.7485319419E10</v>
      </c>
      <c r="BZ140" s="1">
        <v>7.0497532112E10</v>
      </c>
      <c r="CA140" s="1">
        <v>0.0</v>
      </c>
      <c r="CB140" s="1">
        <v>0.0</v>
      </c>
      <c r="CC140" s="1">
        <v>4.13456573974E11</v>
      </c>
      <c r="CD140" s="1">
        <v>4.10597408242E11</v>
      </c>
      <c r="CE140" s="1">
        <v>3.43E11</v>
      </c>
      <c r="CF140" s="1">
        <v>0.0</v>
      </c>
      <c r="CG140" s="1">
        <v>0.0</v>
      </c>
      <c r="CH140" s="1">
        <v>0.0</v>
      </c>
      <c r="CI140" s="1">
        <v>0.0</v>
      </c>
      <c r="CJ140" s="1">
        <v>2.012617791E9</v>
      </c>
      <c r="CK140" s="1">
        <v>1.0063088953E10</v>
      </c>
      <c r="CL140" s="1">
        <v>5.031544477E9</v>
      </c>
      <c r="CM140" s="1">
        <v>5.0490157021E10</v>
      </c>
      <c r="CN140" s="1">
        <v>2.859165732E9</v>
      </c>
      <c r="CO140" s="1">
        <v>2.859165732E9</v>
      </c>
      <c r="CP140" s="1">
        <v>0.0</v>
      </c>
      <c r="CQ140" s="1">
        <v>8.74726010708E11</v>
      </c>
      <c r="CR140" s="73">
        <v>40520.7</v>
      </c>
      <c r="CS140" s="73">
        <v>38718.0</v>
      </c>
      <c r="CT140" s="73">
        <v>39082.0</v>
      </c>
      <c r="CU140" s="1">
        <v>12.0</v>
      </c>
      <c r="CV140" s="1" t="s">
        <v>357</v>
      </c>
      <c r="CX140" s="1">
        <v>0.0</v>
      </c>
      <c r="CZ140" s="1">
        <v>1.0</v>
      </c>
      <c r="DA140" s="1" t="b">
        <v>0</v>
      </c>
      <c r="DB140" s="1" t="b">
        <v>1</v>
      </c>
    </row>
    <row r="141" ht="12.75" customHeight="1">
      <c r="A141" s="1" t="s">
        <v>374</v>
      </c>
      <c r="B141" s="1">
        <v>2005.0</v>
      </c>
      <c r="C141" s="1">
        <v>5.0</v>
      </c>
      <c r="D141" s="1">
        <v>3.93630410761E11</v>
      </c>
      <c r="E141" s="1">
        <v>5.5900225791E10</v>
      </c>
      <c r="F141" s="1">
        <v>5.5900225791E10</v>
      </c>
      <c r="G141" s="1">
        <v>0.0</v>
      </c>
      <c r="H141" s="1">
        <v>1.755344E11</v>
      </c>
      <c r="I141" s="1">
        <v>1.755344E11</v>
      </c>
      <c r="J141" s="1">
        <v>0.0</v>
      </c>
      <c r="K141" s="1">
        <v>1.62151410421E11</v>
      </c>
      <c r="L141" s="1">
        <v>1.41220674407E11</v>
      </c>
      <c r="M141" s="1">
        <v>0.0</v>
      </c>
      <c r="N141" s="1">
        <v>0.0</v>
      </c>
      <c r="O141" s="1">
        <v>0.0</v>
      </c>
      <c r="P141" s="1">
        <v>2.0930736014E10</v>
      </c>
      <c r="Q141" s="1">
        <v>0.0</v>
      </c>
      <c r="R141" s="1">
        <v>2.604583E7</v>
      </c>
      <c r="S141" s="1">
        <v>2.604583E7</v>
      </c>
      <c r="T141" s="1">
        <v>0.0</v>
      </c>
      <c r="U141" s="1">
        <v>1.8328719E7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1.8328719E7</v>
      </c>
      <c r="AB141" s="1">
        <v>0.0</v>
      </c>
      <c r="AC141" s="1">
        <v>0.0</v>
      </c>
      <c r="AD141" s="1">
        <v>0.0</v>
      </c>
      <c r="AE141" s="1">
        <v>4.83905028955E11</v>
      </c>
      <c r="AF141" s="1">
        <v>5.9784859605E10</v>
      </c>
      <c r="AG141" s="1">
        <v>4.1229392562E10</v>
      </c>
      <c r="AH141" s="1">
        <v>5.1603309842E10</v>
      </c>
      <c r="AI141" s="1">
        <v>-1.037391728E10</v>
      </c>
      <c r="AJ141" s="1">
        <v>0.0</v>
      </c>
      <c r="AK141" s="1">
        <v>0.0</v>
      </c>
      <c r="AL141" s="1">
        <v>0.0</v>
      </c>
      <c r="AM141" s="1">
        <v>1.8544281165E10</v>
      </c>
      <c r="AN141" s="1">
        <v>1.9520295963E10</v>
      </c>
      <c r="AO141" s="1">
        <v>-9.76014798E8</v>
      </c>
      <c r="AP141" s="1">
        <v>1.1185878E7</v>
      </c>
      <c r="AQ141" s="1">
        <v>0.0</v>
      </c>
      <c r="AR141" s="1">
        <v>0.0</v>
      </c>
      <c r="AS141" s="1">
        <v>0.0</v>
      </c>
      <c r="AT141" s="1">
        <v>4.21849623043E11</v>
      </c>
      <c r="AU141" s="1">
        <v>0.0</v>
      </c>
      <c r="AV141" s="1">
        <v>0.0</v>
      </c>
      <c r="AW141" s="1">
        <v>4.21849623043E11</v>
      </c>
      <c r="AX141" s="1">
        <v>0.0</v>
      </c>
      <c r="AY141" s="1">
        <v>2.270546307E9</v>
      </c>
      <c r="AZ141" s="1">
        <v>0.0</v>
      </c>
      <c r="BA141" s="1">
        <v>0.0</v>
      </c>
      <c r="BB141" s="1">
        <v>0.0</v>
      </c>
      <c r="BC141" s="1">
        <v>2.270546307E9</v>
      </c>
      <c r="BD141" s="1">
        <v>8.77535439716E11</v>
      </c>
      <c r="BE141" s="1">
        <v>5.22541650277E11</v>
      </c>
      <c r="BF141" s="1">
        <v>3.19148583635E11</v>
      </c>
      <c r="BG141" s="1">
        <v>0.0</v>
      </c>
      <c r="BH141" s="1">
        <v>2.44678022281E11</v>
      </c>
      <c r="BI141" s="1">
        <v>0.0</v>
      </c>
      <c r="BJ141" s="1">
        <v>1.0054330352E10</v>
      </c>
      <c r="BK141" s="1">
        <v>2.299418032E9</v>
      </c>
      <c r="BL141" s="1">
        <v>0.0</v>
      </c>
      <c r="BM141" s="1">
        <v>6.211681297E10</v>
      </c>
      <c r="BN141" s="1">
        <v>0.0</v>
      </c>
      <c r="BO141" s="1">
        <v>0.0</v>
      </c>
      <c r="BP141" s="1">
        <v>0.0</v>
      </c>
      <c r="BQ141" s="1">
        <v>0.0</v>
      </c>
      <c r="BR141" s="1">
        <v>1.6E7</v>
      </c>
      <c r="BS141" s="1">
        <v>0.0</v>
      </c>
      <c r="BT141" s="1">
        <v>0.0</v>
      </c>
      <c r="BU141" s="1">
        <v>1.6E7</v>
      </c>
      <c r="BV141" s="1">
        <v>2.03377066642E11</v>
      </c>
      <c r="BW141" s="1">
        <v>6.0584874906E10</v>
      </c>
      <c r="BX141" s="1">
        <v>0.0</v>
      </c>
      <c r="BY141" s="1">
        <v>7.7039695754E10</v>
      </c>
      <c r="BZ141" s="1">
        <v>6.5752495982E10</v>
      </c>
      <c r="CA141" s="1">
        <v>0.0</v>
      </c>
      <c r="CB141" s="1">
        <v>0.0</v>
      </c>
      <c r="CC141" s="1">
        <v>3.54993789439E11</v>
      </c>
      <c r="CD141" s="1">
        <v>3.53030140719E11</v>
      </c>
      <c r="CE141" s="1">
        <v>3.43E11</v>
      </c>
      <c r="CF141" s="1">
        <v>0.0</v>
      </c>
      <c r="CG141" s="1">
        <v>0.0</v>
      </c>
      <c r="CH141" s="1">
        <v>0.0</v>
      </c>
      <c r="CI141" s="1">
        <v>1.657634147E9</v>
      </c>
      <c r="CJ141" s="1">
        <v>8.33356974E8</v>
      </c>
      <c r="CK141" s="1">
        <v>4.166784869E9</v>
      </c>
      <c r="CL141" s="1">
        <v>2.083392435E9</v>
      </c>
      <c r="CM141" s="1">
        <v>1.288972294E9</v>
      </c>
      <c r="CN141" s="1">
        <v>1.96364872E9</v>
      </c>
      <c r="CO141" s="1">
        <v>1.96364872E9</v>
      </c>
      <c r="CP141" s="1">
        <v>0.0</v>
      </c>
      <c r="CQ141" s="1">
        <v>8.77535439716E11</v>
      </c>
      <c r="CR141" s="73">
        <v>43199.66805555556</v>
      </c>
      <c r="CS141" s="73">
        <v>38353.0</v>
      </c>
      <c r="CT141" s="73">
        <v>38717.0</v>
      </c>
      <c r="CU141" s="1">
        <v>12.0</v>
      </c>
      <c r="CV141" s="1" t="s">
        <v>385</v>
      </c>
      <c r="CX141" s="1">
        <v>0.0</v>
      </c>
      <c r="CZ141" s="1">
        <v>1.0</v>
      </c>
      <c r="DA141" s="1" t="b">
        <v>0</v>
      </c>
      <c r="DB141" s="1" t="b">
        <v>1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4" width="8.71"/>
    <col customWidth="1" min="5" max="5" width="21.86"/>
    <col customWidth="1" min="6" max="44" width="8.71"/>
  </cols>
  <sheetData>
    <row r="1" ht="12.75" customHeight="1">
      <c r="A1" s="9" t="s">
        <v>7</v>
      </c>
      <c r="B1" s="9" t="s">
        <v>8</v>
      </c>
      <c r="C1" s="9" t="s">
        <v>135</v>
      </c>
      <c r="D1" s="9" t="s">
        <v>614</v>
      </c>
      <c r="E1" s="9" t="s">
        <v>615</v>
      </c>
      <c r="F1" s="9" t="s">
        <v>616</v>
      </c>
      <c r="G1" s="9" t="s">
        <v>617</v>
      </c>
      <c r="H1" s="9" t="s">
        <v>618</v>
      </c>
      <c r="I1" s="9" t="s">
        <v>619</v>
      </c>
      <c r="J1" s="9" t="s">
        <v>620</v>
      </c>
      <c r="K1" s="9" t="s">
        <v>621</v>
      </c>
      <c r="L1" s="9" t="s">
        <v>622</v>
      </c>
      <c r="M1" s="9" t="s">
        <v>623</v>
      </c>
      <c r="N1" s="9" t="s">
        <v>624</v>
      </c>
      <c r="O1" s="9" t="s">
        <v>625</v>
      </c>
      <c r="P1" s="9" t="s">
        <v>626</v>
      </c>
      <c r="Q1" s="9" t="s">
        <v>627</v>
      </c>
      <c r="R1" s="9" t="s">
        <v>628</v>
      </c>
      <c r="S1" s="9" t="s">
        <v>629</v>
      </c>
      <c r="T1" s="9" t="s">
        <v>630</v>
      </c>
      <c r="U1" s="9" t="s">
        <v>631</v>
      </c>
      <c r="V1" s="9" t="s">
        <v>632</v>
      </c>
      <c r="W1" s="9" t="s">
        <v>633</v>
      </c>
      <c r="X1" s="9" t="s">
        <v>634</v>
      </c>
      <c r="Y1" s="9" t="s">
        <v>635</v>
      </c>
      <c r="Z1" s="9" t="s">
        <v>636</v>
      </c>
      <c r="AA1" s="9" t="s">
        <v>637</v>
      </c>
      <c r="AB1" s="9" t="s">
        <v>638</v>
      </c>
      <c r="AC1" s="9" t="s">
        <v>639</v>
      </c>
      <c r="AD1" s="9" t="s">
        <v>640</v>
      </c>
      <c r="AE1" s="9" t="s">
        <v>641</v>
      </c>
      <c r="AF1" s="9" t="s">
        <v>642</v>
      </c>
      <c r="AG1" s="9" t="s">
        <v>643</v>
      </c>
      <c r="AH1" s="9" t="s">
        <v>644</v>
      </c>
      <c r="AI1" s="9" t="s">
        <v>645</v>
      </c>
      <c r="AJ1" s="9" t="s">
        <v>646</v>
      </c>
      <c r="AK1" s="9" t="s">
        <v>201</v>
      </c>
      <c r="AL1" s="9" t="s">
        <v>202</v>
      </c>
      <c r="AM1" s="9" t="s">
        <v>203</v>
      </c>
      <c r="AN1" s="9" t="s">
        <v>204</v>
      </c>
      <c r="AO1" s="9" t="s">
        <v>205</v>
      </c>
      <c r="AP1" s="9" t="s">
        <v>206</v>
      </c>
      <c r="AQ1" s="9" t="s">
        <v>207</v>
      </c>
      <c r="AR1" s="9" t="s">
        <v>647</v>
      </c>
    </row>
    <row r="2" ht="12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2.75" customHeight="1">
      <c r="A3" s="9" t="s">
        <v>7</v>
      </c>
      <c r="B3" s="9" t="s">
        <v>8</v>
      </c>
      <c r="C3" s="9" t="s">
        <v>135</v>
      </c>
      <c r="D3" s="9" t="s">
        <v>648</v>
      </c>
      <c r="E3" s="9" t="s">
        <v>649</v>
      </c>
      <c r="F3" s="9" t="s">
        <v>650</v>
      </c>
      <c r="G3" s="9" t="s">
        <v>651</v>
      </c>
      <c r="H3" s="9" t="s">
        <v>652</v>
      </c>
      <c r="I3" s="9" t="s">
        <v>653</v>
      </c>
      <c r="J3" s="9" t="s">
        <v>654</v>
      </c>
      <c r="K3" s="9" t="s">
        <v>655</v>
      </c>
      <c r="L3" s="9" t="s">
        <v>656</v>
      </c>
      <c r="M3" s="9" t="s">
        <v>657</v>
      </c>
      <c r="N3" s="9" t="s">
        <v>658</v>
      </c>
      <c r="O3" s="9" t="s">
        <v>659</v>
      </c>
      <c r="P3" s="9" t="s">
        <v>660</v>
      </c>
      <c r="Q3" s="9" t="s">
        <v>661</v>
      </c>
      <c r="R3" s="9" t="s">
        <v>662</v>
      </c>
      <c r="S3" s="9" t="s">
        <v>663</v>
      </c>
      <c r="T3" s="9" t="s">
        <v>664</v>
      </c>
      <c r="U3" s="9" t="s">
        <v>665</v>
      </c>
      <c r="V3" s="9" t="s">
        <v>666</v>
      </c>
      <c r="W3" s="9" t="s">
        <v>667</v>
      </c>
      <c r="X3" s="9" t="s">
        <v>668</v>
      </c>
      <c r="Y3" s="9" t="s">
        <v>669</v>
      </c>
      <c r="Z3" s="9" t="s">
        <v>670</v>
      </c>
      <c r="AA3" s="9" t="s">
        <v>671</v>
      </c>
      <c r="AB3" s="9" t="s">
        <v>672</v>
      </c>
      <c r="AC3" s="9" t="s">
        <v>673</v>
      </c>
      <c r="AD3" s="9" t="s">
        <v>674</v>
      </c>
      <c r="AE3" s="9" t="s">
        <v>675</v>
      </c>
      <c r="AF3" s="9" t="s">
        <v>676</v>
      </c>
      <c r="AG3" s="9" t="s">
        <v>677</v>
      </c>
      <c r="AH3" s="9" t="s">
        <v>678</v>
      </c>
      <c r="AI3" s="9" t="s">
        <v>679</v>
      </c>
      <c r="AJ3" s="9" t="s">
        <v>680</v>
      </c>
      <c r="AK3" s="9" t="s">
        <v>201</v>
      </c>
      <c r="AL3" s="9" t="s">
        <v>202</v>
      </c>
      <c r="AM3" s="9" t="s">
        <v>203</v>
      </c>
      <c r="AN3" s="9" t="s">
        <v>204</v>
      </c>
      <c r="AO3" s="9" t="s">
        <v>205</v>
      </c>
      <c r="AP3" s="9" t="s">
        <v>206</v>
      </c>
      <c r="AQ3" s="9" t="s">
        <v>207</v>
      </c>
      <c r="AR3" s="9" t="s">
        <v>647</v>
      </c>
    </row>
    <row r="4" ht="12.75" customHeight="1">
      <c r="A4" s="1" t="s">
        <v>36</v>
      </c>
      <c r="B4" s="1">
        <v>2017.0</v>
      </c>
      <c r="C4" s="1">
        <v>5.0</v>
      </c>
      <c r="D4" s="1">
        <v>0.0</v>
      </c>
      <c r="E4" s="1">
        <v>1.271758964717E12</v>
      </c>
      <c r="F4" s="1">
        <v>-7.4319248019E11</v>
      </c>
      <c r="G4" s="1">
        <v>-1.71733406354E11</v>
      </c>
      <c r="H4" s="1">
        <v>0.0</v>
      </c>
      <c r="I4" s="1">
        <v>-4.1831516262E10</v>
      </c>
      <c r="J4" s="1">
        <v>4.60623973065E11</v>
      </c>
      <c r="K4" s="1">
        <v>-6.00581719144E11</v>
      </c>
      <c r="L4" s="1">
        <v>1.75043815832E11</v>
      </c>
      <c r="M4" s="1">
        <v>0.0</v>
      </c>
      <c r="N4" s="1">
        <v>-2.867866E9</v>
      </c>
      <c r="O4" s="1">
        <v>0.0</v>
      </c>
      <c r="P4" s="1">
        <v>-4.465E11</v>
      </c>
      <c r="Q4" s="1">
        <v>2.6971125E11</v>
      </c>
      <c r="R4" s="1">
        <v>0.0</v>
      </c>
      <c r="S4" s="1">
        <v>0.0</v>
      </c>
      <c r="T4" s="1">
        <v>7.4118380375E10</v>
      </c>
      <c r="U4" s="1">
        <v>0.0</v>
      </c>
      <c r="V4" s="1">
        <v>0.0</v>
      </c>
      <c r="W4" s="1">
        <v>-1.05538235625E11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-4.398504E10</v>
      </c>
      <c r="AE4" s="1">
        <v>0.0</v>
      </c>
      <c r="AF4" s="1">
        <v>-4.398504E10</v>
      </c>
      <c r="AG4" s="1">
        <v>2.5520540207E10</v>
      </c>
      <c r="AH4" s="1">
        <v>1.14314382947E11</v>
      </c>
      <c r="AI4" s="1">
        <v>0.0</v>
      </c>
      <c r="AJ4" s="1">
        <v>1.39834923154E11</v>
      </c>
      <c r="AK4" s="73">
        <v>43224.45763888889</v>
      </c>
      <c r="AL4" s="73">
        <v>42736.0</v>
      </c>
      <c r="AM4" s="73">
        <v>43100.0</v>
      </c>
      <c r="AN4" s="1">
        <v>12.0</v>
      </c>
      <c r="AO4" s="1" t="s">
        <v>563</v>
      </c>
      <c r="AQ4" s="1">
        <v>0.0</v>
      </c>
      <c r="AR4" s="1" t="b">
        <v>0</v>
      </c>
    </row>
    <row r="5" ht="12.75" customHeight="1">
      <c r="A5" s="1" t="s">
        <v>36</v>
      </c>
      <c r="B5" s="1">
        <v>2016.0</v>
      </c>
      <c r="C5" s="1">
        <v>5.0</v>
      </c>
      <c r="D5" s="1">
        <v>0.0</v>
      </c>
      <c r="E5" s="1">
        <v>1.123318581495E12</v>
      </c>
      <c r="F5" s="1">
        <v>-5.94819779518E11</v>
      </c>
      <c r="G5" s="1">
        <v>-1.50836759159E11</v>
      </c>
      <c r="H5" s="1">
        <v>0.0</v>
      </c>
      <c r="I5" s="1">
        <v>-5.5535489572E10</v>
      </c>
      <c r="J5" s="1">
        <v>3.81555698164E11</v>
      </c>
      <c r="K5" s="1">
        <v>-4.38682506245E11</v>
      </c>
      <c r="L5" s="1">
        <v>2.64999745165E11</v>
      </c>
      <c r="M5" s="1">
        <v>0.0</v>
      </c>
      <c r="N5" s="1">
        <v>-4.999178091E9</v>
      </c>
      <c r="O5" s="1">
        <v>0.0</v>
      </c>
      <c r="P5" s="1">
        <v>-3.797E11</v>
      </c>
      <c r="Q5" s="1">
        <v>1.445E11</v>
      </c>
      <c r="R5" s="1">
        <v>0.0</v>
      </c>
      <c r="S5" s="1">
        <v>0.0</v>
      </c>
      <c r="T5" s="1">
        <v>5.1142210995E10</v>
      </c>
      <c r="U5" s="1">
        <v>0.0</v>
      </c>
      <c r="V5" s="1">
        <v>0.0</v>
      </c>
      <c r="W5" s="1">
        <v>-1.89056967096E11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-4.439304E10</v>
      </c>
      <c r="AE5" s="1">
        <v>0.0</v>
      </c>
      <c r="AF5" s="1">
        <v>-4.439304E10</v>
      </c>
      <c r="AG5" s="1">
        <v>3.1549738069E10</v>
      </c>
      <c r="AH5" s="1">
        <v>8.2764644878E10</v>
      </c>
      <c r="AI5" s="1">
        <v>0.0</v>
      </c>
      <c r="AJ5" s="1">
        <v>1.14314382947E11</v>
      </c>
      <c r="AK5" s="73">
        <v>42900.493055555555</v>
      </c>
      <c r="AL5" s="73">
        <v>42370.0</v>
      </c>
      <c r="AM5" s="73">
        <v>42735.0</v>
      </c>
      <c r="AN5" s="1">
        <v>12.0</v>
      </c>
      <c r="AO5" s="1" t="s">
        <v>274</v>
      </c>
      <c r="AQ5" s="1">
        <v>0.0</v>
      </c>
      <c r="AR5" s="1" t="b">
        <v>0</v>
      </c>
    </row>
    <row r="6" ht="12.75" customHeight="1">
      <c r="A6" s="1" t="s">
        <v>36</v>
      </c>
      <c r="B6" s="1">
        <v>2015.0</v>
      </c>
      <c r="C6" s="1">
        <v>5.0</v>
      </c>
      <c r="D6" s="1">
        <v>0.0</v>
      </c>
      <c r="E6" s="1">
        <v>8.08191087663E11</v>
      </c>
      <c r="F6" s="1">
        <v>-1.00181567255E11</v>
      </c>
      <c r="G6" s="1">
        <v>-9.9779835801E10</v>
      </c>
      <c r="H6" s="1">
        <v>0.0</v>
      </c>
      <c r="I6" s="1">
        <v>-5.5773970087E10</v>
      </c>
      <c r="J6" s="1">
        <v>1.261895429459E12</v>
      </c>
      <c r="K6" s="1">
        <v>-1.69521457147E12</v>
      </c>
      <c r="L6" s="1">
        <v>1.19136572509E11</v>
      </c>
      <c r="M6" s="1">
        <v>0.0</v>
      </c>
      <c r="N6" s="1">
        <v>-1.8083061818E10</v>
      </c>
      <c r="O6" s="1">
        <v>0.0</v>
      </c>
      <c r="P6" s="1">
        <v>-2.967252917E11</v>
      </c>
      <c r="Q6" s="1">
        <v>1.43626254933E11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-1.71182098585E11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-4.387524E10</v>
      </c>
      <c r="AF6" s="1">
        <v>-4.387524E10</v>
      </c>
      <c r="AG6" s="1">
        <v>-9.5920766076E10</v>
      </c>
      <c r="AH6" s="1">
        <v>1.78685410954E11</v>
      </c>
      <c r="AI6" s="1">
        <v>0.0</v>
      </c>
      <c r="AJ6" s="1">
        <v>8.2764644878E10</v>
      </c>
      <c r="AK6" s="73">
        <v>42464.583333333336</v>
      </c>
      <c r="AL6" s="73">
        <v>42005.0</v>
      </c>
      <c r="AM6" s="73">
        <v>42369.0</v>
      </c>
      <c r="AN6" s="1">
        <v>12.0</v>
      </c>
      <c r="AO6" s="1" t="s">
        <v>681</v>
      </c>
      <c r="AQ6" s="1">
        <v>0.0</v>
      </c>
      <c r="AR6" s="1" t="b">
        <v>0</v>
      </c>
    </row>
    <row r="7" ht="12.75" customHeight="1">
      <c r="A7" s="1" t="s">
        <v>36</v>
      </c>
      <c r="B7" s="1">
        <v>2014.0</v>
      </c>
      <c r="C7" s="1">
        <v>5.0</v>
      </c>
      <c r="D7" s="1">
        <v>0.0</v>
      </c>
      <c r="E7" s="1">
        <v>1.291058714143E12</v>
      </c>
      <c r="F7" s="1">
        <v>-3.76947756313E11</v>
      </c>
      <c r="G7" s="1">
        <v>-1.02610115173E11</v>
      </c>
      <c r="H7" s="1">
        <v>0.0</v>
      </c>
      <c r="I7" s="1">
        <v>-4.153774403E10</v>
      </c>
      <c r="J7" s="1">
        <v>0.0</v>
      </c>
      <c r="K7" s="1">
        <v>-8.74468025621E11</v>
      </c>
      <c r="L7" s="1">
        <v>-1.04504926994E11</v>
      </c>
      <c r="M7" s="1">
        <v>0.0</v>
      </c>
      <c r="N7" s="1">
        <v>-1.9890287308E10</v>
      </c>
      <c r="O7" s="1">
        <v>0.0</v>
      </c>
      <c r="P7" s="1">
        <v>0.0</v>
      </c>
      <c r="Q7" s="1">
        <v>0.0</v>
      </c>
      <c r="R7" s="1">
        <v>-1.38978433251E11</v>
      </c>
      <c r="S7" s="1">
        <v>1.2549274581E10</v>
      </c>
      <c r="T7" s="1">
        <v>2.8854305723E10</v>
      </c>
      <c r="U7" s="1">
        <v>0.0</v>
      </c>
      <c r="V7" s="1">
        <v>0.0</v>
      </c>
      <c r="W7" s="1">
        <v>-1.17465140255E11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-3.73775E10</v>
      </c>
      <c r="AF7" s="1">
        <v>-3.73775E10</v>
      </c>
      <c r="AG7" s="1">
        <v>-2.59347567249E11</v>
      </c>
      <c r="AH7" s="1">
        <v>4.75018018342E11</v>
      </c>
      <c r="AI7" s="1">
        <v>1.4959861E7</v>
      </c>
      <c r="AJ7" s="1">
        <v>2.15685410954E11</v>
      </c>
      <c r="AK7" s="73">
        <v>42100.60763888889</v>
      </c>
      <c r="AL7" s="73">
        <v>41640.0</v>
      </c>
      <c r="AM7" s="73">
        <v>42004.0</v>
      </c>
      <c r="AN7" s="1">
        <v>12.0</v>
      </c>
      <c r="AO7" s="1" t="s">
        <v>566</v>
      </c>
      <c r="AQ7" s="1">
        <v>1.0</v>
      </c>
      <c r="AR7" s="1" t="b">
        <v>0</v>
      </c>
    </row>
    <row r="8" ht="12.75" customHeight="1">
      <c r="A8" s="1" t="s">
        <v>36</v>
      </c>
      <c r="B8" s="1">
        <v>2013.0</v>
      </c>
      <c r="C8" s="1">
        <v>5.0</v>
      </c>
      <c r="D8" s="1">
        <v>0.0</v>
      </c>
      <c r="E8" s="1">
        <v>5.27797583935E11</v>
      </c>
      <c r="F8" s="1">
        <v>-8.5064025873E10</v>
      </c>
      <c r="G8" s="1">
        <v>-7.2657730303E10</v>
      </c>
      <c r="H8" s="1">
        <v>0.0</v>
      </c>
      <c r="I8" s="1">
        <v>-5.3841749337E10</v>
      </c>
      <c r="J8" s="1">
        <v>1.717286740349E12</v>
      </c>
      <c r="K8" s="1">
        <v>-2.000170870487E12</v>
      </c>
      <c r="L8" s="1">
        <v>3.3349948284E10</v>
      </c>
      <c r="M8" s="1">
        <v>0.0</v>
      </c>
      <c r="N8" s="1">
        <v>-2.4820231363E10</v>
      </c>
      <c r="O8" s="1">
        <v>0.0</v>
      </c>
      <c r="P8" s="1">
        <v>0.0</v>
      </c>
      <c r="Q8" s="1">
        <v>0.0</v>
      </c>
      <c r="R8" s="1">
        <v>-4.941823387E9</v>
      </c>
      <c r="S8" s="1">
        <v>5.0E10</v>
      </c>
      <c r="T8" s="1">
        <v>2.992655201E9</v>
      </c>
      <c r="U8" s="1">
        <v>0.0</v>
      </c>
      <c r="V8" s="1">
        <v>0.0</v>
      </c>
      <c r="W8" s="1">
        <v>2.3230600451E10</v>
      </c>
      <c r="X8" s="1">
        <v>0.0</v>
      </c>
      <c r="Y8" s="1">
        <v>0.0</v>
      </c>
      <c r="Z8" s="1">
        <v>0.0</v>
      </c>
      <c r="AA8" s="1">
        <v>4.41159644734E11</v>
      </c>
      <c r="AB8" s="1">
        <v>-4.04187757083E11</v>
      </c>
      <c r="AC8" s="1">
        <v>0.0</v>
      </c>
      <c r="AD8" s="1">
        <v>0.0</v>
      </c>
      <c r="AE8" s="1">
        <v>-3.66389E10</v>
      </c>
      <c r="AF8" s="1">
        <v>3.32987651E8</v>
      </c>
      <c r="AG8" s="1">
        <v>5.6913536386E10</v>
      </c>
      <c r="AH8" s="1">
        <v>4.1810308743E11</v>
      </c>
      <c r="AI8" s="1">
        <v>1394526.0</v>
      </c>
      <c r="AJ8" s="1">
        <v>4.75018018342E11</v>
      </c>
      <c r="AK8" s="73">
        <v>41929.589583333334</v>
      </c>
      <c r="AL8" s="73">
        <v>41275.0</v>
      </c>
      <c r="AM8" s="73">
        <v>41639.0</v>
      </c>
      <c r="AN8" s="1">
        <v>12.0</v>
      </c>
      <c r="AO8" s="1" t="s">
        <v>682</v>
      </c>
      <c r="AQ8" s="1">
        <v>1.0</v>
      </c>
      <c r="AR8" s="1" t="b">
        <v>0</v>
      </c>
    </row>
    <row r="9" ht="12.75" customHeight="1">
      <c r="A9" s="1" t="s">
        <v>36</v>
      </c>
      <c r="B9" s="1">
        <v>2012.0</v>
      </c>
      <c r="C9" s="1">
        <v>5.0</v>
      </c>
      <c r="D9" s="1">
        <v>0.0</v>
      </c>
      <c r="E9" s="1">
        <v>4.70240691733E11</v>
      </c>
      <c r="F9" s="1">
        <v>-4.2509319548E10</v>
      </c>
      <c r="G9" s="1">
        <v>-5.8983606678E10</v>
      </c>
      <c r="H9" s="1">
        <v>0.0</v>
      </c>
      <c r="I9" s="1">
        <v>-4.9684632126E10</v>
      </c>
      <c r="J9" s="1">
        <v>5.94020048783E11</v>
      </c>
      <c r="K9" s="1">
        <v>-8.8392296477E11</v>
      </c>
      <c r="L9" s="1">
        <v>2.9160217394E10</v>
      </c>
      <c r="M9" s="1">
        <v>0.0</v>
      </c>
      <c r="N9" s="1">
        <v>-8.0883714127E10</v>
      </c>
      <c r="O9" s="1">
        <v>0.0</v>
      </c>
      <c r="P9" s="1">
        <v>0.0</v>
      </c>
      <c r="Q9" s="1">
        <v>7.2798974101E10</v>
      </c>
      <c r="R9" s="1">
        <v>-1.96E11</v>
      </c>
      <c r="S9" s="1">
        <v>2.02305092913E11</v>
      </c>
      <c r="T9" s="1">
        <v>0.0</v>
      </c>
      <c r="U9" s="1">
        <v>0.0</v>
      </c>
      <c r="V9" s="1">
        <v>0.0</v>
      </c>
      <c r="W9" s="1">
        <v>-1.779647113E9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-3.4092748E10</v>
      </c>
      <c r="AE9" s="1">
        <v>0.0</v>
      </c>
      <c r="AF9" s="1">
        <v>-3.4092748E10</v>
      </c>
      <c r="AG9" s="1">
        <v>-6.712177719E9</v>
      </c>
      <c r="AH9" s="1">
        <v>4.6819510177E10</v>
      </c>
      <c r="AI9" s="1">
        <v>-4245028.0</v>
      </c>
      <c r="AJ9" s="1">
        <v>4.010308743E10</v>
      </c>
      <c r="AK9" s="73">
        <v>41360.80763888889</v>
      </c>
      <c r="AL9" s="73">
        <v>40909.0</v>
      </c>
      <c r="AM9" s="73">
        <v>41274.0</v>
      </c>
      <c r="AN9" s="1">
        <v>12.0</v>
      </c>
      <c r="AO9" s="1" t="s">
        <v>683</v>
      </c>
      <c r="AQ9" s="1">
        <v>1.0</v>
      </c>
      <c r="AR9" s="1" t="b">
        <v>0</v>
      </c>
    </row>
    <row r="10" ht="12.75" customHeight="1">
      <c r="A10" s="1" t="s">
        <v>36</v>
      </c>
      <c r="B10" s="1">
        <v>2011.0</v>
      </c>
      <c r="C10" s="1">
        <v>5.0</v>
      </c>
      <c r="D10" s="1">
        <v>0.0</v>
      </c>
      <c r="E10" s="1">
        <v>4.23439679936E11</v>
      </c>
      <c r="F10" s="1">
        <v>-4.2353046233E10</v>
      </c>
      <c r="G10" s="1">
        <v>-5.105880148E10</v>
      </c>
      <c r="H10" s="1">
        <v>0.0</v>
      </c>
      <c r="I10" s="1">
        <v>-5.6318909027E10</v>
      </c>
      <c r="J10" s="1">
        <v>1.49210722416E11</v>
      </c>
      <c r="K10" s="1">
        <v>-4.11483221585E11</v>
      </c>
      <c r="L10" s="1">
        <v>1.1436424027E10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-1.75E11</v>
      </c>
      <c r="S10" s="1">
        <v>1.223232E11</v>
      </c>
      <c r="T10" s="1">
        <v>7.3870948306E10</v>
      </c>
      <c r="U10" s="1">
        <v>0.0</v>
      </c>
      <c r="V10" s="1">
        <v>0.0</v>
      </c>
      <c r="W10" s="1">
        <v>2.1194148306E10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-2.956053E10</v>
      </c>
      <c r="AE10" s="1">
        <v>0.0</v>
      </c>
      <c r="AF10" s="1">
        <v>-2.956053E10</v>
      </c>
      <c r="AG10" s="1">
        <v>3.070042333E9</v>
      </c>
      <c r="AH10" s="1">
        <v>4.3736951338E10</v>
      </c>
      <c r="AI10" s="1">
        <v>1.2516506E7</v>
      </c>
      <c r="AJ10" s="1">
        <v>4.6819510177E10</v>
      </c>
      <c r="AK10" s="73">
        <v>42697.614583333336</v>
      </c>
      <c r="AL10" s="73">
        <v>40544.0</v>
      </c>
      <c r="AM10" s="73">
        <v>40908.0</v>
      </c>
      <c r="AN10" s="1">
        <v>12.0</v>
      </c>
      <c r="AO10" s="1" t="s">
        <v>684</v>
      </c>
      <c r="AQ10" s="1">
        <v>0.0</v>
      </c>
      <c r="AR10" s="1" t="b">
        <v>0</v>
      </c>
    </row>
    <row r="11" ht="12.75" customHeight="1">
      <c r="A11" s="1" t="s">
        <v>36</v>
      </c>
      <c r="B11" s="1">
        <v>2010.0</v>
      </c>
      <c r="C11" s="1">
        <v>5.0</v>
      </c>
      <c r="D11" s="1">
        <v>0.0</v>
      </c>
      <c r="E11" s="1">
        <v>2.4474678E7</v>
      </c>
      <c r="F11" s="1">
        <v>-4.6296855922E10</v>
      </c>
      <c r="G11" s="1">
        <v>-4.299211425E10</v>
      </c>
      <c r="H11" s="1">
        <v>0.0</v>
      </c>
      <c r="I11" s="1">
        <v>-2.6901060439E10</v>
      </c>
      <c r="J11" s="1">
        <v>5.20689354063E11</v>
      </c>
      <c r="K11" s="1">
        <v>-3.57817630359E11</v>
      </c>
      <c r="L11" s="1">
        <v>4.6706167771E10</v>
      </c>
      <c r="M11" s="1">
        <v>0.0</v>
      </c>
      <c r="N11" s="1">
        <v>-3.93281091E8</v>
      </c>
      <c r="O11" s="1">
        <v>0.0</v>
      </c>
      <c r="P11" s="1">
        <v>0.0</v>
      </c>
      <c r="Q11" s="1">
        <v>0.0</v>
      </c>
      <c r="R11" s="1">
        <v>-1.818784E11</v>
      </c>
      <c r="S11" s="1">
        <v>8.7801540587E10</v>
      </c>
      <c r="T11" s="1">
        <v>6.4028973771E10</v>
      </c>
      <c r="U11" s="1">
        <v>0.0</v>
      </c>
      <c r="V11" s="1">
        <v>0.0</v>
      </c>
      <c r="W11" s="1">
        <v>-3.0441166733E10</v>
      </c>
      <c r="X11" s="1">
        <v>0.0</v>
      </c>
      <c r="Y11" s="1">
        <v>0.0</v>
      </c>
      <c r="Z11" s="1">
        <v>-4.824E8</v>
      </c>
      <c r="AA11" s="1">
        <v>0.0</v>
      </c>
      <c r="AB11" s="1">
        <v>0.0</v>
      </c>
      <c r="AC11" s="1">
        <v>0.0</v>
      </c>
      <c r="AD11" s="1">
        <v>-6.78724E9</v>
      </c>
      <c r="AE11" s="1">
        <v>0.0</v>
      </c>
      <c r="AF11" s="1">
        <v>-7.26964E9</v>
      </c>
      <c r="AG11" s="1">
        <v>8.995361038E9</v>
      </c>
      <c r="AH11" s="1">
        <v>3.4739027137E10</v>
      </c>
      <c r="AI11" s="1">
        <v>2563163.0</v>
      </c>
      <c r="AJ11" s="1">
        <v>4.3736951338E10</v>
      </c>
      <c r="AK11" s="73">
        <v>40669.822916666664</v>
      </c>
      <c r="AL11" s="73">
        <v>40179.0</v>
      </c>
      <c r="AM11" s="73">
        <v>40543.0</v>
      </c>
      <c r="AN11" s="1">
        <v>12.0</v>
      </c>
      <c r="AO11" s="1" t="s">
        <v>281</v>
      </c>
      <c r="AQ11" s="1">
        <v>1.0</v>
      </c>
      <c r="AR11" s="1" t="b">
        <v>0</v>
      </c>
    </row>
    <row r="12" ht="12.75" customHeight="1">
      <c r="A12" s="1" t="s">
        <v>36</v>
      </c>
      <c r="B12" s="1">
        <v>2009.0</v>
      </c>
      <c r="C12" s="1">
        <v>5.0</v>
      </c>
      <c r="D12" s="1">
        <v>0.0</v>
      </c>
      <c r="E12" s="1">
        <v>4.19534550498E11</v>
      </c>
      <c r="F12" s="1">
        <v>-3.1570331049E10</v>
      </c>
      <c r="G12" s="1">
        <v>-3.5242882438E10</v>
      </c>
      <c r="H12" s="1">
        <v>0.0</v>
      </c>
      <c r="I12" s="1">
        <v>-3.0666153986E10</v>
      </c>
      <c r="J12" s="1">
        <v>0.0</v>
      </c>
      <c r="K12" s="1">
        <v>-2.80043540703E11</v>
      </c>
      <c r="L12" s="1">
        <v>4.2011642322E10</v>
      </c>
      <c r="M12" s="1">
        <v>0.0</v>
      </c>
      <c r="N12" s="1">
        <v>-3.80540476E8</v>
      </c>
      <c r="O12" s="1">
        <v>0.0</v>
      </c>
      <c r="P12" s="1">
        <v>0.0</v>
      </c>
      <c r="Q12" s="1">
        <v>0.0</v>
      </c>
      <c r="R12" s="1">
        <v>-2.2145638E11</v>
      </c>
      <c r="S12" s="1">
        <v>1.97698797754E11</v>
      </c>
      <c r="T12" s="1">
        <v>0.0</v>
      </c>
      <c r="U12" s="1">
        <v>0.0</v>
      </c>
      <c r="V12" s="1">
        <v>0.0</v>
      </c>
      <c r="W12" s="1">
        <v>-2.4138122722E10</v>
      </c>
      <c r="X12" s="1">
        <v>0.0</v>
      </c>
      <c r="Y12" s="1">
        <v>0.0</v>
      </c>
      <c r="Z12" s="1">
        <v>0.0</v>
      </c>
      <c r="AA12" s="1">
        <v>0.0</v>
      </c>
      <c r="AB12" s="1">
        <v>-3.13903668E8</v>
      </c>
      <c r="AC12" s="1">
        <v>0.0</v>
      </c>
      <c r="AD12" s="1">
        <v>0.0</v>
      </c>
      <c r="AE12" s="1">
        <v>0.0</v>
      </c>
      <c r="AF12" s="1">
        <v>-3.13903668E8</v>
      </c>
      <c r="AG12" s="1">
        <v>1.7559615932E10</v>
      </c>
      <c r="AH12" s="1">
        <v>1.68872222E10</v>
      </c>
      <c r="AI12" s="1">
        <v>2.92189005E8</v>
      </c>
      <c r="AJ12" s="1">
        <v>3.4739027137E10</v>
      </c>
      <c r="AK12" s="73">
        <v>42878.59444444445</v>
      </c>
      <c r="AL12" s="73">
        <v>39814.0</v>
      </c>
      <c r="AM12" s="73">
        <v>40178.0</v>
      </c>
      <c r="AN12" s="1">
        <v>12.0</v>
      </c>
      <c r="AO12" s="1" t="s">
        <v>282</v>
      </c>
      <c r="AQ12" s="1">
        <v>0.0</v>
      </c>
      <c r="AR12" s="1" t="b">
        <v>0</v>
      </c>
    </row>
    <row r="13" ht="12.75" customHeight="1">
      <c r="A13" s="1" t="s">
        <v>36</v>
      </c>
      <c r="B13" s="1">
        <v>2008.0</v>
      </c>
      <c r="C13" s="1">
        <v>5.0</v>
      </c>
      <c r="D13" s="1">
        <v>0.0</v>
      </c>
      <c r="E13" s="1">
        <v>3.72915542052E11</v>
      </c>
      <c r="F13" s="1">
        <v>-2.6343840066E10</v>
      </c>
      <c r="G13" s="1">
        <v>-1.6436828963E10</v>
      </c>
      <c r="H13" s="1">
        <v>0.0</v>
      </c>
      <c r="I13" s="1">
        <v>-1.278258078E10</v>
      </c>
      <c r="J13" s="1">
        <v>0.0</v>
      </c>
      <c r="K13" s="1">
        <v>-3.08895009233E11</v>
      </c>
      <c r="L13" s="1">
        <v>8.45728301E9</v>
      </c>
      <c r="M13" s="1">
        <v>0.0</v>
      </c>
      <c r="N13" s="1">
        <v>-1.850031692E9</v>
      </c>
      <c r="O13" s="1">
        <v>0.0</v>
      </c>
      <c r="P13" s="1">
        <v>0.0</v>
      </c>
      <c r="Q13" s="1">
        <v>0.0</v>
      </c>
      <c r="R13" s="1">
        <v>-2.212E11</v>
      </c>
      <c r="S13" s="1">
        <v>7.38766488E10</v>
      </c>
      <c r="T13" s="1">
        <v>0.0</v>
      </c>
      <c r="U13" s="1">
        <v>0.0</v>
      </c>
      <c r="V13" s="1">
        <v>0.0</v>
      </c>
      <c r="W13" s="1">
        <v>-1.49173382892E11</v>
      </c>
      <c r="X13" s="1">
        <v>0.0</v>
      </c>
      <c r="Y13" s="1">
        <v>1.2E10</v>
      </c>
      <c r="Z13" s="1">
        <v>0.0</v>
      </c>
      <c r="AA13" s="1">
        <v>1.05742508579E11</v>
      </c>
      <c r="AB13" s="1">
        <v>0.0</v>
      </c>
      <c r="AC13" s="1">
        <v>0.0</v>
      </c>
      <c r="AD13" s="1">
        <v>0.0</v>
      </c>
      <c r="AE13" s="1">
        <v>0.0</v>
      </c>
      <c r="AF13" s="1">
        <v>1.17742508579E11</v>
      </c>
      <c r="AG13" s="1">
        <v>-2.2973591303E10</v>
      </c>
      <c r="AH13" s="1">
        <v>3.9860813503E10</v>
      </c>
      <c r="AI13" s="1">
        <v>0.0</v>
      </c>
      <c r="AJ13" s="1">
        <v>1.68872222E10</v>
      </c>
      <c r="AK13" s="73">
        <v>43426.396527777775</v>
      </c>
      <c r="AL13" s="73">
        <v>39448.0</v>
      </c>
      <c r="AM13" s="73">
        <v>39813.0</v>
      </c>
      <c r="AN13" s="1">
        <v>12.0</v>
      </c>
      <c r="AO13" s="1" t="s">
        <v>283</v>
      </c>
      <c r="AQ13" s="1">
        <v>0.0</v>
      </c>
      <c r="AR13" s="1" t="b">
        <v>0</v>
      </c>
    </row>
    <row r="14" ht="12.75" customHeight="1">
      <c r="A14" s="1" t="s">
        <v>36</v>
      </c>
      <c r="B14" s="1">
        <v>2007.0</v>
      </c>
      <c r="C14" s="1">
        <v>5.0</v>
      </c>
      <c r="D14" s="1">
        <v>0.0</v>
      </c>
      <c r="E14" s="1">
        <v>8.3888905169E10</v>
      </c>
      <c r="F14" s="1">
        <v>-1.9864204034E10</v>
      </c>
      <c r="G14" s="1">
        <v>-3.620749343E9</v>
      </c>
      <c r="H14" s="1">
        <v>0.0</v>
      </c>
      <c r="I14" s="1">
        <v>-5.31203608E8</v>
      </c>
      <c r="J14" s="1">
        <v>0.0</v>
      </c>
      <c r="K14" s="1">
        <v>-8.1575167575E10</v>
      </c>
      <c r="L14" s="1">
        <v>-2.1702419391E10</v>
      </c>
      <c r="M14" s="1">
        <v>0.0</v>
      </c>
      <c r="N14" s="1">
        <v>-8.55782297E8</v>
      </c>
      <c r="O14" s="1">
        <v>0.0</v>
      </c>
      <c r="P14" s="1">
        <v>0.0</v>
      </c>
      <c r="Q14" s="1">
        <v>0.0</v>
      </c>
      <c r="R14" s="1">
        <v>-3.299E11</v>
      </c>
      <c r="S14" s="1">
        <v>2.3190272E10</v>
      </c>
      <c r="T14" s="1">
        <v>0.0</v>
      </c>
      <c r="U14" s="1">
        <v>0.0</v>
      </c>
      <c r="V14" s="1">
        <v>0.0</v>
      </c>
      <c r="W14" s="1">
        <v>-3.07565510297E11</v>
      </c>
      <c r="X14" s="1">
        <v>0.0</v>
      </c>
      <c r="Y14" s="1">
        <v>3.68047E11</v>
      </c>
      <c r="Z14" s="1">
        <v>0.0</v>
      </c>
      <c r="AA14" s="1">
        <v>1.225743191E9</v>
      </c>
      <c r="AB14" s="1">
        <v>-1.44E8</v>
      </c>
      <c r="AC14" s="1">
        <v>0.0</v>
      </c>
      <c r="AD14" s="1">
        <v>0.0</v>
      </c>
      <c r="AE14" s="1">
        <v>0.0</v>
      </c>
      <c r="AF14" s="1">
        <v>3.69128743191E11</v>
      </c>
      <c r="AG14" s="1">
        <v>3.9860813503E10</v>
      </c>
      <c r="AH14" s="1">
        <v>0.0</v>
      </c>
      <c r="AI14" s="1">
        <v>0.0</v>
      </c>
      <c r="AJ14" s="1">
        <v>3.9860813503E10</v>
      </c>
      <c r="AK14" s="73">
        <v>43426.395833333336</v>
      </c>
      <c r="AL14" s="73">
        <v>39083.0</v>
      </c>
      <c r="AM14" s="73">
        <v>39447.0</v>
      </c>
      <c r="AN14" s="1">
        <v>12.0</v>
      </c>
      <c r="AO14" s="1" t="s">
        <v>284</v>
      </c>
      <c r="AQ14" s="1">
        <v>0.0</v>
      </c>
      <c r="AR14" s="1" t="b">
        <v>0</v>
      </c>
    </row>
    <row r="15" ht="12.75" customHeight="1">
      <c r="A15" s="1" t="s">
        <v>42</v>
      </c>
      <c r="B15" s="1">
        <v>2017.0</v>
      </c>
      <c r="C15" s="1">
        <v>5.0</v>
      </c>
      <c r="D15" s="1">
        <v>0.0</v>
      </c>
      <c r="E15" s="1">
        <v>8.45234910999E11</v>
      </c>
      <c r="F15" s="1">
        <v>-7.5832876895E11</v>
      </c>
      <c r="G15" s="1">
        <v>-1.14845413472E11</v>
      </c>
      <c r="H15" s="1">
        <v>0.0</v>
      </c>
      <c r="I15" s="1">
        <v>-3.01951E7</v>
      </c>
      <c r="J15" s="1">
        <v>1.68616773055E11</v>
      </c>
      <c r="K15" s="1">
        <v>-1.63938957722E11</v>
      </c>
      <c r="L15" s="1">
        <v>-2.329165119E10</v>
      </c>
      <c r="M15" s="1">
        <v>0.0</v>
      </c>
      <c r="N15" s="1">
        <v>-6.63792727E8</v>
      </c>
      <c r="O15" s="1">
        <v>4.027363635E9</v>
      </c>
      <c r="P15" s="1">
        <v>0.0</v>
      </c>
      <c r="Q15" s="1">
        <v>0.0</v>
      </c>
      <c r="R15" s="1">
        <v>-6.82658584692E11</v>
      </c>
      <c r="S15" s="1">
        <v>5.85910075592E11</v>
      </c>
      <c r="T15" s="1">
        <v>6.7458730126E10</v>
      </c>
      <c r="U15" s="1">
        <v>0.0</v>
      </c>
      <c r="V15" s="1">
        <v>0.0</v>
      </c>
      <c r="W15" s="1">
        <v>-2.5926208066E10</v>
      </c>
      <c r="X15" s="1">
        <v>0.0</v>
      </c>
      <c r="Y15" s="1">
        <v>8.8E10</v>
      </c>
      <c r="Z15" s="1">
        <v>0.0</v>
      </c>
      <c r="AA15" s="1">
        <v>0.0</v>
      </c>
      <c r="AB15" s="1">
        <v>0.0</v>
      </c>
      <c r="AC15" s="1">
        <v>0.0</v>
      </c>
      <c r="AD15" s="1">
        <v>-8.155915782E9</v>
      </c>
      <c r="AE15" s="1">
        <v>0.0</v>
      </c>
      <c r="AF15" s="1">
        <v>7.9844084218E10</v>
      </c>
      <c r="AG15" s="1">
        <v>3.0626224962E10</v>
      </c>
      <c r="AH15" s="1">
        <v>6.6327934367E10</v>
      </c>
      <c r="AI15" s="1">
        <v>4.3420189E7</v>
      </c>
      <c r="AJ15" s="1">
        <v>9.6997579518E10</v>
      </c>
      <c r="AK15" s="73">
        <v>43185.73055555556</v>
      </c>
      <c r="AL15" s="73">
        <v>42736.0</v>
      </c>
      <c r="AM15" s="73">
        <v>43100.0</v>
      </c>
      <c r="AN15" s="1">
        <v>12.0</v>
      </c>
      <c r="AO15" s="1" t="s">
        <v>273</v>
      </c>
      <c r="AQ15" s="1">
        <v>0.0</v>
      </c>
      <c r="AR15" s="1" t="b">
        <v>0</v>
      </c>
    </row>
    <row r="16" ht="12.75" customHeight="1">
      <c r="A16" s="1" t="s">
        <v>42</v>
      </c>
      <c r="B16" s="1">
        <v>2016.0</v>
      </c>
      <c r="C16" s="1">
        <v>5.0</v>
      </c>
      <c r="D16" s="1">
        <v>0.0</v>
      </c>
      <c r="E16" s="1">
        <v>7.04221692373E11</v>
      </c>
      <c r="F16" s="1">
        <v>-5.71736029033E11</v>
      </c>
      <c r="G16" s="1">
        <v>-7.8714901326E10</v>
      </c>
      <c r="H16" s="1">
        <v>0.0</v>
      </c>
      <c r="I16" s="1">
        <v>-1.8391371422E10</v>
      </c>
      <c r="J16" s="1">
        <v>1.84253743853E11</v>
      </c>
      <c r="K16" s="1">
        <v>-2.00669636042E11</v>
      </c>
      <c r="L16" s="1">
        <v>1.8963498403E10</v>
      </c>
      <c r="M16" s="1">
        <v>0.0</v>
      </c>
      <c r="N16" s="1">
        <v>-1.040094319E9</v>
      </c>
      <c r="O16" s="1">
        <v>1.553891036E9</v>
      </c>
      <c r="P16" s="1">
        <v>0.0</v>
      </c>
      <c r="Q16" s="1">
        <v>0.0</v>
      </c>
      <c r="R16" s="1">
        <v>-3.50987930292E11</v>
      </c>
      <c r="S16" s="1">
        <v>1.78737068975E11</v>
      </c>
      <c r="T16" s="1">
        <v>5.8083008872E10</v>
      </c>
      <c r="U16" s="1">
        <v>0.0</v>
      </c>
      <c r="V16" s="1">
        <v>0.0</v>
      </c>
      <c r="W16" s="1">
        <v>-1.13654055728E11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-3.46817675E8</v>
      </c>
      <c r="AE16" s="1">
        <v>0.0</v>
      </c>
      <c r="AF16" s="1">
        <v>-3.46817675E8</v>
      </c>
      <c r="AG16" s="1">
        <v>-9.5037375E10</v>
      </c>
      <c r="AH16" s="1">
        <v>1.61360663318E11</v>
      </c>
      <c r="AI16" s="1">
        <v>4646049.0</v>
      </c>
      <c r="AJ16" s="1">
        <v>6.6327934367E10</v>
      </c>
      <c r="AK16" s="73">
        <v>42821.722916666666</v>
      </c>
      <c r="AL16" s="73">
        <v>42370.0</v>
      </c>
      <c r="AM16" s="73">
        <v>42735.0</v>
      </c>
      <c r="AN16" s="1">
        <v>12.0</v>
      </c>
      <c r="AO16" s="1" t="s">
        <v>296</v>
      </c>
      <c r="AQ16" s="1">
        <v>0.0</v>
      </c>
      <c r="AR16" s="1" t="b">
        <v>0</v>
      </c>
    </row>
    <row r="17" ht="12.75" customHeight="1">
      <c r="A17" s="1" t="s">
        <v>42</v>
      </c>
      <c r="B17" s="1">
        <v>2015.0</v>
      </c>
      <c r="C17" s="1">
        <v>5.0</v>
      </c>
      <c r="D17" s="1">
        <v>0.0</v>
      </c>
      <c r="E17" s="1">
        <v>5.28018777675E11</v>
      </c>
      <c r="F17" s="1">
        <v>-5.0559277885E10</v>
      </c>
      <c r="G17" s="1">
        <v>-6.062441437E10</v>
      </c>
      <c r="H17" s="1">
        <v>-1.01448691559E11</v>
      </c>
      <c r="I17" s="1">
        <v>-6.722366983E9</v>
      </c>
      <c r="J17" s="1">
        <v>1.33511202149E11</v>
      </c>
      <c r="K17" s="1">
        <v>-3.84958457052E11</v>
      </c>
      <c r="L17" s="1">
        <v>5.7216771975E10</v>
      </c>
      <c r="M17" s="1">
        <v>0.0</v>
      </c>
      <c r="N17" s="1">
        <v>-1.034905749E9</v>
      </c>
      <c r="O17" s="1">
        <v>0.0</v>
      </c>
      <c r="P17" s="1">
        <v>0.0</v>
      </c>
      <c r="Q17" s="1">
        <v>0.0</v>
      </c>
      <c r="R17" s="1">
        <v>-6.98773700272E11</v>
      </c>
      <c r="S17" s="1">
        <v>5.62980922245E11</v>
      </c>
      <c r="T17" s="1">
        <v>5.7008283408E10</v>
      </c>
      <c r="U17" s="1">
        <v>0.0</v>
      </c>
      <c r="V17" s="1">
        <v>0.0</v>
      </c>
      <c r="W17" s="1">
        <v>-7.9819400368E10</v>
      </c>
      <c r="X17" s="1">
        <v>0.0</v>
      </c>
      <c r="Y17" s="1">
        <v>9.6386E10</v>
      </c>
      <c r="Z17" s="1">
        <v>0.0</v>
      </c>
      <c r="AA17" s="1">
        <v>0.0</v>
      </c>
      <c r="AB17" s="1">
        <v>0.0</v>
      </c>
      <c r="AC17" s="1">
        <v>0.0</v>
      </c>
      <c r="AD17" s="1">
        <v>-1.9646622893E10</v>
      </c>
      <c r="AE17" s="1">
        <v>0.0</v>
      </c>
      <c r="AF17" s="1">
        <v>7.6739377107E10</v>
      </c>
      <c r="AG17" s="1">
        <v>5.4136748714E10</v>
      </c>
      <c r="AH17" s="1">
        <v>1.07179536638E11</v>
      </c>
      <c r="AI17" s="1">
        <v>4.4377966E7</v>
      </c>
      <c r="AJ17" s="1">
        <v>1.61360663318E11</v>
      </c>
      <c r="AK17" s="73">
        <v>43424.663194444445</v>
      </c>
      <c r="AL17" s="73">
        <v>42005.0</v>
      </c>
      <c r="AM17" s="73">
        <v>42369.0</v>
      </c>
      <c r="AN17" s="1">
        <v>12.0</v>
      </c>
      <c r="AO17" s="1" t="s">
        <v>297</v>
      </c>
      <c r="AQ17" s="1">
        <v>0.0</v>
      </c>
      <c r="AR17" s="1" t="b">
        <v>0</v>
      </c>
    </row>
    <row r="18" ht="12.75" customHeight="1">
      <c r="A18" s="1" t="s">
        <v>42</v>
      </c>
      <c r="B18" s="1">
        <v>2014.0</v>
      </c>
      <c r="C18" s="1">
        <v>5.0</v>
      </c>
      <c r="D18" s="1">
        <v>0.0</v>
      </c>
      <c r="E18" s="1">
        <v>4.43191553091E11</v>
      </c>
      <c r="F18" s="1">
        <v>-1.6502058235E10</v>
      </c>
      <c r="G18" s="1">
        <v>-8.8215534144E10</v>
      </c>
      <c r="H18" s="1">
        <v>-6.7701639989E10</v>
      </c>
      <c r="I18" s="1">
        <v>-1.6723966212E10</v>
      </c>
      <c r="J18" s="1">
        <v>9.8484628695E10</v>
      </c>
      <c r="K18" s="1">
        <v>-2.99985953676E11</v>
      </c>
      <c r="L18" s="1">
        <v>5.254702953E10</v>
      </c>
      <c r="M18" s="1">
        <v>0.0</v>
      </c>
      <c r="N18" s="1">
        <v>-2.906742638E9</v>
      </c>
      <c r="O18" s="1">
        <v>2.31090909E8</v>
      </c>
      <c r="P18" s="1">
        <v>0.0</v>
      </c>
      <c r="Q18" s="1">
        <v>0.0</v>
      </c>
      <c r="R18" s="1">
        <v>-3.63717818E11</v>
      </c>
      <c r="S18" s="1">
        <v>2.51384956698E11</v>
      </c>
      <c r="T18" s="1">
        <v>3.8572667334E10</v>
      </c>
      <c r="U18" s="1">
        <v>0.0</v>
      </c>
      <c r="V18" s="1">
        <v>0.0</v>
      </c>
      <c r="W18" s="1">
        <v>-7.6435845697E10</v>
      </c>
      <c r="X18" s="1">
        <v>0.0</v>
      </c>
      <c r="Y18" s="1">
        <v>6.928707E10</v>
      </c>
      <c r="Z18" s="1">
        <v>0.0</v>
      </c>
      <c r="AA18" s="1">
        <v>0.0</v>
      </c>
      <c r="AB18" s="1">
        <v>0.0</v>
      </c>
      <c r="AC18" s="1">
        <v>0.0</v>
      </c>
      <c r="AD18" s="1">
        <v>-1.9701732085E10</v>
      </c>
      <c r="AE18" s="1">
        <v>0.0</v>
      </c>
      <c r="AF18" s="1">
        <v>4.9585337915E10</v>
      </c>
      <c r="AG18" s="1">
        <v>2.5696521748E10</v>
      </c>
      <c r="AH18" s="1">
        <v>8.148301489E10</v>
      </c>
      <c r="AI18" s="1">
        <v>0.0</v>
      </c>
      <c r="AJ18" s="1">
        <v>1.07179536638E11</v>
      </c>
      <c r="AK18" s="73">
        <v>42468.67986111111</v>
      </c>
      <c r="AL18" s="73">
        <v>41640.0</v>
      </c>
      <c r="AM18" s="73">
        <v>42004.0</v>
      </c>
      <c r="AN18" s="1">
        <v>12.0</v>
      </c>
      <c r="AO18" s="1" t="s">
        <v>298</v>
      </c>
      <c r="AQ18" s="1">
        <v>0.0</v>
      </c>
      <c r="AR18" s="1" t="b">
        <v>0</v>
      </c>
    </row>
    <row r="19" ht="12.75" customHeight="1">
      <c r="A19" s="1" t="s">
        <v>42</v>
      </c>
      <c r="B19" s="1">
        <v>2012.0</v>
      </c>
      <c r="C19" s="1">
        <v>5.0</v>
      </c>
      <c r="D19" s="1">
        <v>0.0</v>
      </c>
      <c r="E19" s="1">
        <v>2.7104621385E11</v>
      </c>
      <c r="F19" s="1">
        <v>-2.39430652193E11</v>
      </c>
      <c r="G19" s="1">
        <v>-6.1103086819E10</v>
      </c>
      <c r="H19" s="1">
        <v>0.0</v>
      </c>
      <c r="I19" s="1">
        <v>0.0</v>
      </c>
      <c r="J19" s="1">
        <v>1.4708121594E10</v>
      </c>
      <c r="K19" s="1">
        <v>-2.266985084E9</v>
      </c>
      <c r="L19" s="1">
        <v>-1.7046388652E10</v>
      </c>
      <c r="M19" s="1">
        <v>0.0</v>
      </c>
      <c r="N19" s="1">
        <v>-1.99377363E9</v>
      </c>
      <c r="O19" s="1">
        <v>0.0</v>
      </c>
      <c r="P19" s="1">
        <v>0.0</v>
      </c>
      <c r="Q19" s="1">
        <v>0.0</v>
      </c>
      <c r="R19" s="1">
        <v>-5.6690150018E10</v>
      </c>
      <c r="S19" s="1">
        <v>1.1948551809E10</v>
      </c>
      <c r="T19" s="1">
        <v>5.9613432071E10</v>
      </c>
      <c r="U19" s="1">
        <v>0.0</v>
      </c>
      <c r="V19" s="1">
        <v>0.0</v>
      </c>
      <c r="W19" s="1">
        <v>1.2878060232E10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-1.6777011284E10</v>
      </c>
      <c r="AE19" s="1">
        <v>0.0</v>
      </c>
      <c r="AF19" s="1">
        <v>-1.6777011284E10</v>
      </c>
      <c r="AG19" s="1">
        <v>-2.0945339704E10</v>
      </c>
      <c r="AH19" s="1">
        <v>3.7212650173E10</v>
      </c>
      <c r="AI19" s="1">
        <v>0.0</v>
      </c>
      <c r="AJ19" s="1">
        <v>1.6267310469E10</v>
      </c>
      <c r="AK19" s="73">
        <v>42697.75625</v>
      </c>
      <c r="AL19" s="73">
        <v>40909.0</v>
      </c>
      <c r="AM19" s="73">
        <v>41274.0</v>
      </c>
      <c r="AN19" s="1">
        <v>12.0</v>
      </c>
      <c r="AO19" s="1" t="s">
        <v>574</v>
      </c>
      <c r="AQ19" s="1">
        <v>0.0</v>
      </c>
      <c r="AR19" s="1" t="b">
        <v>0</v>
      </c>
    </row>
    <row r="20" ht="12.75" customHeight="1">
      <c r="A20" s="1" t="s">
        <v>42</v>
      </c>
      <c r="B20" s="1">
        <v>2011.0</v>
      </c>
      <c r="C20" s="1">
        <v>5.0</v>
      </c>
      <c r="D20" s="1">
        <v>0.0</v>
      </c>
      <c r="E20" s="1">
        <v>3.27696919923E11</v>
      </c>
      <c r="F20" s="1">
        <v>-2.74210268949E11</v>
      </c>
      <c r="G20" s="1">
        <v>-5.4394101223E10</v>
      </c>
      <c r="H20" s="1">
        <v>0.0</v>
      </c>
      <c r="I20" s="1">
        <v>0.0</v>
      </c>
      <c r="J20" s="1">
        <v>1.14950660386E11</v>
      </c>
      <c r="K20" s="1">
        <v>-9.181546512E10</v>
      </c>
      <c r="L20" s="1">
        <v>2.2227745017E10</v>
      </c>
      <c r="M20" s="1">
        <v>0.0</v>
      </c>
      <c r="N20" s="1">
        <v>-4.461388103E9</v>
      </c>
      <c r="O20" s="1">
        <v>0.0</v>
      </c>
      <c r="P20" s="1">
        <v>0.0</v>
      </c>
      <c r="Q20" s="1">
        <v>0.0</v>
      </c>
      <c r="R20" s="1">
        <v>-1.32550465545E11</v>
      </c>
      <c r="S20" s="1">
        <v>1.691690025E9</v>
      </c>
      <c r="T20" s="1">
        <v>6.0241744553E10</v>
      </c>
      <c r="U20" s="1">
        <v>0.0</v>
      </c>
      <c r="V20" s="1">
        <v>0.0</v>
      </c>
      <c r="W20" s="1">
        <v>-7.507841907E10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-4.075361426E9</v>
      </c>
      <c r="AE20" s="1">
        <v>0.0</v>
      </c>
      <c r="AF20" s="1">
        <v>-4.075361426E9</v>
      </c>
      <c r="AG20" s="1">
        <v>-5.6926035479E10</v>
      </c>
      <c r="AH20" s="1">
        <v>9.4127491938E10</v>
      </c>
      <c r="AI20" s="1">
        <v>1.1193714E7</v>
      </c>
      <c r="AJ20" s="1">
        <v>3.7212650173E10</v>
      </c>
      <c r="AK20" s="73">
        <v>42697.74166666667</v>
      </c>
      <c r="AL20" s="73">
        <v>40544.0</v>
      </c>
      <c r="AM20" s="73">
        <v>40908.0</v>
      </c>
      <c r="AN20" s="1">
        <v>12.0</v>
      </c>
      <c r="AO20" s="1" t="s">
        <v>301</v>
      </c>
      <c r="AQ20" s="1">
        <v>0.0</v>
      </c>
      <c r="AR20" s="1" t="b">
        <v>0</v>
      </c>
    </row>
    <row r="21" ht="12.75" customHeight="1">
      <c r="A21" s="1" t="s">
        <v>42</v>
      </c>
      <c r="B21" s="1">
        <v>2010.0</v>
      </c>
      <c r="C21" s="1">
        <v>5.0</v>
      </c>
      <c r="D21" s="1">
        <v>0.0</v>
      </c>
      <c r="E21" s="1">
        <v>3.95833915273E11</v>
      </c>
      <c r="F21" s="1">
        <v>-2.8995048196E11</v>
      </c>
      <c r="G21" s="1">
        <v>-3.3090471352E10</v>
      </c>
      <c r="H21" s="1">
        <v>0.0</v>
      </c>
      <c r="I21" s="1">
        <v>-3.1186449522E10</v>
      </c>
      <c r="J21" s="1">
        <v>1.80999993936E11</v>
      </c>
      <c r="K21" s="1">
        <v>-2.24955329001E11</v>
      </c>
      <c r="L21" s="1">
        <v>-2.348822626E9</v>
      </c>
      <c r="M21" s="1">
        <v>0.0</v>
      </c>
      <c r="N21" s="1">
        <v>-1.076276997E9</v>
      </c>
      <c r="O21" s="1">
        <v>2.0E9</v>
      </c>
      <c r="P21" s="1">
        <v>0.0</v>
      </c>
      <c r="Q21" s="1">
        <v>0.0</v>
      </c>
      <c r="R21" s="1">
        <v>-6.50791965392E11</v>
      </c>
      <c r="S21" s="1">
        <v>4.86437598333E11</v>
      </c>
      <c r="T21" s="1">
        <v>3.414E7</v>
      </c>
      <c r="U21" s="1">
        <v>0.0</v>
      </c>
      <c r="V21" s="1">
        <v>0.0</v>
      </c>
      <c r="W21" s="1">
        <v>-1.63396504056E11</v>
      </c>
      <c r="X21" s="1">
        <v>0.0</v>
      </c>
      <c r="Y21" s="1">
        <v>1.713480932E11</v>
      </c>
      <c r="Z21" s="1">
        <v>0.0</v>
      </c>
      <c r="AA21" s="1">
        <v>1.1635476165E10</v>
      </c>
      <c r="AB21" s="1">
        <v>-9.0E9</v>
      </c>
      <c r="AC21" s="1">
        <v>0.0</v>
      </c>
      <c r="AD21" s="1">
        <v>0.0</v>
      </c>
      <c r="AE21" s="1">
        <v>-6.9033155E9</v>
      </c>
      <c r="AF21" s="1">
        <v>1.67080253865E11</v>
      </c>
      <c r="AG21" s="1">
        <v>1.334927183E9</v>
      </c>
      <c r="AH21" s="1">
        <v>1.2233482696E10</v>
      </c>
      <c r="AI21" s="1">
        <v>0.0</v>
      </c>
      <c r="AJ21" s="1">
        <v>1.3568409879E10</v>
      </c>
      <c r="AK21" s="73">
        <v>42697.720138888886</v>
      </c>
      <c r="AL21" s="73">
        <v>40179.0</v>
      </c>
      <c r="AM21" s="73">
        <v>40543.0</v>
      </c>
      <c r="AN21" s="1">
        <v>12.0</v>
      </c>
      <c r="AO21" s="1" t="s">
        <v>302</v>
      </c>
      <c r="AQ21" s="1">
        <v>0.0</v>
      </c>
      <c r="AR21" s="1" t="b">
        <v>0</v>
      </c>
    </row>
    <row r="22" ht="12.75" customHeight="1">
      <c r="A22" s="1" t="s">
        <v>42</v>
      </c>
      <c r="B22" s="1">
        <v>2009.0</v>
      </c>
      <c r="C22" s="1">
        <v>5.0</v>
      </c>
      <c r="D22" s="1">
        <v>0.0</v>
      </c>
      <c r="E22" s="1">
        <v>3.41109876449E11</v>
      </c>
      <c r="F22" s="1">
        <v>-2.25347779924E11</v>
      </c>
      <c r="G22" s="1">
        <v>-2.6128334991E10</v>
      </c>
      <c r="H22" s="1">
        <v>0.0</v>
      </c>
      <c r="I22" s="1">
        <v>-2.6073837139E10</v>
      </c>
      <c r="J22" s="1">
        <v>1.66829556836E11</v>
      </c>
      <c r="K22" s="1">
        <v>-2.02656309927E11</v>
      </c>
      <c r="L22" s="1">
        <v>2.7733171304E10</v>
      </c>
      <c r="M22" s="1">
        <v>0.0</v>
      </c>
      <c r="N22" s="1">
        <v>-9.86606339E8</v>
      </c>
      <c r="O22" s="1">
        <v>0.0</v>
      </c>
      <c r="P22" s="1">
        <v>0.0</v>
      </c>
      <c r="Q22" s="1">
        <v>0.0</v>
      </c>
      <c r="R22" s="1">
        <v>-1.603729E11</v>
      </c>
      <c r="S22" s="1">
        <v>1.2932743E11</v>
      </c>
      <c r="T22" s="1">
        <v>3.91634575E8</v>
      </c>
      <c r="U22" s="1">
        <v>0.0</v>
      </c>
      <c r="V22" s="1">
        <v>0.0</v>
      </c>
      <c r="W22" s="1">
        <v>-3.1640441764E10</v>
      </c>
      <c r="X22" s="1">
        <v>0.0</v>
      </c>
      <c r="Y22" s="1">
        <v>0.0</v>
      </c>
      <c r="Z22" s="1">
        <v>0.0</v>
      </c>
      <c r="AA22" s="1">
        <v>5.271602375E9</v>
      </c>
      <c r="AB22" s="1">
        <v>0.0</v>
      </c>
      <c r="AC22" s="1">
        <v>0.0</v>
      </c>
      <c r="AD22" s="1">
        <v>-3.7557E7</v>
      </c>
      <c r="AE22" s="1">
        <v>0.0</v>
      </c>
      <c r="AF22" s="1">
        <v>5.234045375E9</v>
      </c>
      <c r="AG22" s="1">
        <v>1.326774915E9</v>
      </c>
      <c r="AH22" s="1">
        <v>1.0906707781E10</v>
      </c>
      <c r="AI22" s="1">
        <v>0.0</v>
      </c>
      <c r="AJ22" s="1">
        <v>1.2233482696E10</v>
      </c>
      <c r="AK22" s="73">
        <v>41270.67152777778</v>
      </c>
      <c r="AL22" s="73">
        <v>39814.0</v>
      </c>
      <c r="AM22" s="73">
        <v>40178.0</v>
      </c>
      <c r="AN22" s="1">
        <v>12.0</v>
      </c>
      <c r="AO22" s="1" t="s">
        <v>303</v>
      </c>
      <c r="AQ22" s="1">
        <v>1.0</v>
      </c>
      <c r="AR22" s="1" t="b">
        <v>0</v>
      </c>
    </row>
    <row r="23" ht="12.75" customHeight="1">
      <c r="A23" s="1" t="s">
        <v>74</v>
      </c>
      <c r="B23" s="1">
        <v>2014.0</v>
      </c>
      <c r="C23" s="1">
        <v>5.0</v>
      </c>
      <c r="D23" s="1">
        <v>0.0</v>
      </c>
      <c r="E23" s="1">
        <v>1.4689967839777E13</v>
      </c>
      <c r="F23" s="1">
        <v>-9.993747601888E12</v>
      </c>
      <c r="G23" s="1">
        <v>-1.23083332316E12</v>
      </c>
      <c r="H23" s="1">
        <v>-5.40675477E8</v>
      </c>
      <c r="I23" s="1">
        <v>-3.59348577046E11</v>
      </c>
      <c r="J23" s="1">
        <v>2.0144187493214E13</v>
      </c>
      <c r="K23" s="1">
        <v>-1.7029143979389E13</v>
      </c>
      <c r="L23" s="1">
        <v>6.220541176031E12</v>
      </c>
      <c r="M23" s="1">
        <v>0.0</v>
      </c>
      <c r="N23" s="1">
        <v>-1.12563644344E11</v>
      </c>
      <c r="O23" s="1">
        <v>4.21249545E9</v>
      </c>
      <c r="P23" s="1">
        <v>-1.8312427024359E13</v>
      </c>
      <c r="Q23" s="1">
        <v>1.4131798756079E13</v>
      </c>
      <c r="R23" s="1">
        <v>-7.744450472215E12</v>
      </c>
      <c r="S23" s="1">
        <v>3.13897951355E11</v>
      </c>
      <c r="T23" s="1">
        <v>6.64286552445E11</v>
      </c>
      <c r="U23" s="1">
        <v>0.0</v>
      </c>
      <c r="V23" s="1">
        <v>0.0</v>
      </c>
      <c r="W23" s="1">
        <v>-1.1055245385589E13</v>
      </c>
      <c r="X23" s="1">
        <v>0.0</v>
      </c>
      <c r="Y23" s="1">
        <v>0.0</v>
      </c>
      <c r="Z23" s="1">
        <v>-3.9013395859E10</v>
      </c>
      <c r="AA23" s="1">
        <v>5.09179625306E11</v>
      </c>
      <c r="AB23" s="1">
        <v>-5.08515674343E11</v>
      </c>
      <c r="AC23" s="1">
        <v>0.0</v>
      </c>
      <c r="AD23" s="1">
        <v>-1.0199599344E12</v>
      </c>
      <c r="AE23" s="1">
        <v>0.0</v>
      </c>
      <c r="AF23" s="1">
        <v>-1.058309379296E12</v>
      </c>
      <c r="AG23" s="1">
        <v>-5.893013588854E12</v>
      </c>
      <c r="AH23" s="1">
        <v>7.318047598296E12</v>
      </c>
      <c r="AI23" s="1">
        <v>-2.15791363E8</v>
      </c>
      <c r="AJ23" s="1">
        <v>1.424818218079E12</v>
      </c>
      <c r="AK23" s="73">
        <v>42130.45138888889</v>
      </c>
      <c r="AL23" s="73">
        <v>41640.0</v>
      </c>
      <c r="AM23" s="73">
        <v>42004.0</v>
      </c>
      <c r="AN23" s="1">
        <v>12.0</v>
      </c>
      <c r="AO23" s="1" t="s">
        <v>685</v>
      </c>
      <c r="AP23" s="1" t="s">
        <v>686</v>
      </c>
      <c r="AQ23" s="1">
        <v>2.0</v>
      </c>
      <c r="AR23" s="1" t="b">
        <v>0</v>
      </c>
    </row>
    <row r="24" ht="12.75" customHeight="1">
      <c r="A24" s="1" t="s">
        <v>74</v>
      </c>
      <c r="B24" s="1">
        <v>2013.0</v>
      </c>
      <c r="C24" s="1">
        <v>5.0</v>
      </c>
      <c r="D24" s="1">
        <v>0.0</v>
      </c>
      <c r="E24" s="1">
        <v>1.1854672626869E13</v>
      </c>
      <c r="F24" s="1">
        <v>-8.517277203934E12</v>
      </c>
      <c r="G24" s="1">
        <v>-1.153866184663E12</v>
      </c>
      <c r="H24" s="1">
        <v>-1.602304145E9</v>
      </c>
      <c r="I24" s="1">
        <v>-3.45166145838E11</v>
      </c>
      <c r="J24" s="1">
        <v>2.233909172785E12</v>
      </c>
      <c r="K24" s="1">
        <v>-2.513713720257E12</v>
      </c>
      <c r="L24" s="1">
        <v>1.556956240817E12</v>
      </c>
      <c r="M24" s="1">
        <v>0.0</v>
      </c>
      <c r="N24" s="1">
        <v>-7.6760319326E10</v>
      </c>
      <c r="O24" s="1">
        <v>2.770185088E9</v>
      </c>
      <c r="P24" s="1">
        <v>-1.1968982554833E13</v>
      </c>
      <c r="Q24" s="1">
        <v>1.4315909713046E13</v>
      </c>
      <c r="R24" s="1">
        <v>-8.7917218095E11</v>
      </c>
      <c r="S24" s="1">
        <v>9.92284832781E11</v>
      </c>
      <c r="T24" s="1">
        <v>4.117424144E11</v>
      </c>
      <c r="U24" s="1">
        <v>0.0</v>
      </c>
      <c r="V24" s="1">
        <v>0.0</v>
      </c>
      <c r="W24" s="1">
        <v>2.797792090206E12</v>
      </c>
      <c r="X24" s="1">
        <v>0.0</v>
      </c>
      <c r="Y24" s="1">
        <v>0.0</v>
      </c>
      <c r="Z24" s="1">
        <v>-3.5763844591E10</v>
      </c>
      <c r="AA24" s="1">
        <v>5.2043573583E10</v>
      </c>
      <c r="AB24" s="1">
        <v>-7.4650225393E10</v>
      </c>
      <c r="AC24" s="1">
        <v>0.0</v>
      </c>
      <c r="AD24" s="1">
        <v>-1.05684637035E12</v>
      </c>
      <c r="AE24" s="1">
        <v>0.0</v>
      </c>
      <c r="AF24" s="1">
        <v>-1.115216866751E12</v>
      </c>
      <c r="AG24" s="1">
        <v>3.239531464272E12</v>
      </c>
      <c r="AH24" s="1">
        <v>4.077977824233E12</v>
      </c>
      <c r="AI24" s="1">
        <v>5.38309791E8</v>
      </c>
      <c r="AJ24" s="1">
        <v>7.318047598296E12</v>
      </c>
      <c r="AK24" s="73">
        <v>41731.433333333334</v>
      </c>
      <c r="AL24" s="73">
        <v>41275.0</v>
      </c>
      <c r="AM24" s="73">
        <v>41639.0</v>
      </c>
      <c r="AN24" s="1">
        <v>12.0</v>
      </c>
      <c r="AO24" s="1" t="s">
        <v>687</v>
      </c>
      <c r="AQ24" s="1">
        <v>3.0</v>
      </c>
      <c r="AR24" s="1" t="b">
        <v>0</v>
      </c>
    </row>
    <row r="25" ht="12.75" customHeight="1">
      <c r="A25" s="1" t="s">
        <v>74</v>
      </c>
      <c r="B25" s="1">
        <v>2012.0</v>
      </c>
      <c r="C25" s="1">
        <v>5.0</v>
      </c>
      <c r="D25" s="1">
        <v>0.0</v>
      </c>
      <c r="E25" s="1">
        <v>1.2457680958628E13</v>
      </c>
      <c r="F25" s="1">
        <v>-8.368151577665E12</v>
      </c>
      <c r="G25" s="1">
        <v>-1.068313662691E12</v>
      </c>
      <c r="H25" s="1">
        <v>-1.6605387892E10</v>
      </c>
      <c r="I25" s="1">
        <v>-4.55240598927E11</v>
      </c>
      <c r="J25" s="1">
        <v>2.153119365366E12</v>
      </c>
      <c r="K25" s="1">
        <v>-2.796048602263E12</v>
      </c>
      <c r="L25" s="1">
        <v>1.906440494556E12</v>
      </c>
      <c r="M25" s="1">
        <v>0.0</v>
      </c>
      <c r="N25" s="1">
        <v>-9.7488528824E10</v>
      </c>
      <c r="O25" s="1">
        <v>2.08610761E8</v>
      </c>
      <c r="P25" s="1">
        <v>-1.4191212522421E13</v>
      </c>
      <c r="Q25" s="1">
        <v>1.2216319794524E13</v>
      </c>
      <c r="R25" s="1">
        <v>-1.350213053444E12</v>
      </c>
      <c r="S25" s="1">
        <v>1.652042816841E12</v>
      </c>
      <c r="T25" s="1">
        <v>1.99251338835E11</v>
      </c>
      <c r="U25" s="1">
        <v>0.0</v>
      </c>
      <c r="V25" s="1">
        <v>0.0</v>
      </c>
      <c r="W25" s="1">
        <v>-1.571091543728E12</v>
      </c>
      <c r="X25" s="1">
        <v>0.0</v>
      </c>
      <c r="Y25" s="1">
        <v>8.05195778594E11</v>
      </c>
      <c r="Z25" s="1">
        <v>0.0</v>
      </c>
      <c r="AA25" s="1">
        <v>0.0</v>
      </c>
      <c r="AB25" s="1">
        <v>0.0</v>
      </c>
      <c r="AC25" s="1">
        <v>0.0</v>
      </c>
      <c r="AD25" s="1">
        <v>-8.165657208E11</v>
      </c>
      <c r="AE25" s="1">
        <v>-1.725118460639E12</v>
      </c>
      <c r="AF25" s="1">
        <v>-1.736488402845E12</v>
      </c>
      <c r="AG25" s="1">
        <v>-1.401139452017E12</v>
      </c>
      <c r="AH25" s="1">
        <v>5.479823264414E12</v>
      </c>
      <c r="AI25" s="1">
        <v>-7.05988164E8</v>
      </c>
      <c r="AJ25" s="1">
        <v>4.077977824233E12</v>
      </c>
      <c r="AK25" s="73">
        <v>41367.45</v>
      </c>
      <c r="AL25" s="73">
        <v>40909.0</v>
      </c>
      <c r="AM25" s="73">
        <v>41274.0</v>
      </c>
      <c r="AN25" s="1">
        <v>12.0</v>
      </c>
      <c r="AO25" s="1" t="s">
        <v>300</v>
      </c>
      <c r="AQ25" s="1">
        <v>1.0</v>
      </c>
      <c r="AR25" s="1" t="b">
        <v>0</v>
      </c>
    </row>
    <row r="26" ht="12.75" customHeight="1">
      <c r="A26" s="1" t="s">
        <v>74</v>
      </c>
      <c r="B26" s="1">
        <v>2011.0</v>
      </c>
      <c r="C26" s="1">
        <v>5.0</v>
      </c>
      <c r="D26" s="1">
        <v>0.0</v>
      </c>
      <c r="E26" s="1">
        <v>1.3902800060531E13</v>
      </c>
      <c r="F26" s="1">
        <v>-1.0135849080892E13</v>
      </c>
      <c r="G26" s="1">
        <v>-9.36091568255E11</v>
      </c>
      <c r="H26" s="1">
        <v>-2.9918104709E10</v>
      </c>
      <c r="I26" s="1">
        <v>-3.18202027498E11</v>
      </c>
      <c r="J26" s="1">
        <v>3.944979558577E12</v>
      </c>
      <c r="K26" s="1">
        <v>-4.610469445115E12</v>
      </c>
      <c r="L26" s="1">
        <v>1.817249392639E12</v>
      </c>
      <c r="M26" s="1">
        <v>0.0</v>
      </c>
      <c r="N26" s="1">
        <v>-2.45096750508E11</v>
      </c>
      <c r="O26" s="1">
        <v>4.329056451E9</v>
      </c>
      <c r="P26" s="1">
        <v>-1.4454071507609E13</v>
      </c>
      <c r="Q26" s="1">
        <v>1.3687793771947E13</v>
      </c>
      <c r="R26" s="1">
        <v>-2.457439473566E12</v>
      </c>
      <c r="S26" s="1">
        <v>2.371929256663E12</v>
      </c>
      <c r="T26" s="1">
        <v>1.93222697537E11</v>
      </c>
      <c r="U26" s="1">
        <v>0.0</v>
      </c>
      <c r="V26" s="1">
        <v>0.0</v>
      </c>
      <c r="W26" s="1">
        <v>-8.99332949085E11</v>
      </c>
      <c r="X26" s="1">
        <v>0.0</v>
      </c>
      <c r="Y26" s="1">
        <v>0.0</v>
      </c>
      <c r="Z26" s="1">
        <v>0.0</v>
      </c>
      <c r="AA26" s="1">
        <v>5.847902825E9</v>
      </c>
      <c r="AB26" s="1">
        <v>-8.1632187636E11</v>
      </c>
      <c r="AC26" s="1">
        <v>0.0</v>
      </c>
      <c r="AD26" s="1">
        <v>-4.71989769154E11</v>
      </c>
      <c r="AE26" s="1">
        <v>0.0</v>
      </c>
      <c r="AF26" s="1">
        <v>-1.282463742689E12</v>
      </c>
      <c r="AG26" s="1">
        <v>-3.64547299135E11</v>
      </c>
      <c r="AH26" s="1">
        <v>5.844707147758E12</v>
      </c>
      <c r="AI26" s="1">
        <v>-3.36584209E8</v>
      </c>
      <c r="AJ26" s="1">
        <v>5.479823264414E12</v>
      </c>
      <c r="AK26" s="73">
        <v>41005.38680555556</v>
      </c>
      <c r="AL26" s="73">
        <v>40544.0</v>
      </c>
      <c r="AM26" s="73">
        <v>40908.0</v>
      </c>
      <c r="AN26" s="1">
        <v>12.0</v>
      </c>
      <c r="AO26" s="1" t="s">
        <v>310</v>
      </c>
      <c r="AQ26" s="1">
        <v>2.0</v>
      </c>
      <c r="AR26" s="1" t="b">
        <v>0</v>
      </c>
    </row>
    <row r="27" ht="12.75" customHeight="1">
      <c r="A27" s="1" t="s">
        <v>74</v>
      </c>
      <c r="B27" s="1">
        <v>2010.0</v>
      </c>
      <c r="C27" s="1">
        <v>5.0</v>
      </c>
      <c r="D27" s="1">
        <v>0.0</v>
      </c>
      <c r="E27" s="1">
        <v>1.2454944888704E13</v>
      </c>
      <c r="F27" s="1">
        <v>-9.981578704434E12</v>
      </c>
      <c r="G27" s="1">
        <v>-5.70328597249E11</v>
      </c>
      <c r="H27" s="1">
        <v>0.0</v>
      </c>
      <c r="I27" s="1">
        <v>-3.185210372E11</v>
      </c>
      <c r="J27" s="1">
        <v>3.956910541401E12</v>
      </c>
      <c r="K27" s="1">
        <v>-4.922592129067E12</v>
      </c>
      <c r="L27" s="1">
        <v>6.18834962155E11</v>
      </c>
      <c r="M27" s="1">
        <v>0.0</v>
      </c>
      <c r="N27" s="1">
        <v>-2.44601678911E11</v>
      </c>
      <c r="O27" s="1">
        <v>6.54142947E8</v>
      </c>
      <c r="P27" s="1">
        <v>-1.0594663873796E13</v>
      </c>
      <c r="Q27" s="1">
        <v>4.928885195844E12</v>
      </c>
      <c r="R27" s="1">
        <v>-6.00708876744E12</v>
      </c>
      <c r="S27" s="1">
        <v>6.739077003398E12</v>
      </c>
      <c r="T27" s="1">
        <v>1.94782794193E11</v>
      </c>
      <c r="U27" s="1">
        <v>0.0</v>
      </c>
      <c r="V27" s="1">
        <v>0.0</v>
      </c>
      <c r="W27" s="1">
        <v>-4.982955183765E12</v>
      </c>
      <c r="X27" s="1">
        <v>0.0</v>
      </c>
      <c r="Y27" s="1">
        <v>2.068236663855E12</v>
      </c>
      <c r="Z27" s="1">
        <v>0.0</v>
      </c>
      <c r="AA27" s="1">
        <v>6.260247375606E12</v>
      </c>
      <c r="AB27" s="1">
        <v>0.0</v>
      </c>
      <c r="AC27" s="1">
        <v>-1.5E8</v>
      </c>
      <c r="AD27" s="1">
        <v>-6.519292655E11</v>
      </c>
      <c r="AE27" s="1">
        <v>0.0</v>
      </c>
      <c r="AF27" s="1">
        <v>7.676404773961E12</v>
      </c>
      <c r="AG27" s="1">
        <v>3.312284552351E12</v>
      </c>
      <c r="AH27" s="1">
        <v>2.532644263412E12</v>
      </c>
      <c r="AI27" s="1">
        <v>7.78331995E8</v>
      </c>
      <c r="AJ27" s="1">
        <v>5.845707147758E12</v>
      </c>
      <c r="AK27" s="73">
        <v>43425.71805555555</v>
      </c>
      <c r="AL27" s="73">
        <v>40179.0</v>
      </c>
      <c r="AM27" s="73">
        <v>40543.0</v>
      </c>
      <c r="AN27" s="1">
        <v>12.0</v>
      </c>
      <c r="AO27" s="1" t="s">
        <v>320</v>
      </c>
      <c r="AQ27" s="1">
        <v>2.0</v>
      </c>
      <c r="AR27" s="1" t="b">
        <v>0</v>
      </c>
    </row>
    <row r="28" ht="12.75" customHeight="1">
      <c r="A28" s="1" t="s">
        <v>74</v>
      </c>
      <c r="B28" s="1">
        <v>2009.0</v>
      </c>
      <c r="C28" s="1">
        <v>5.0</v>
      </c>
      <c r="D28" s="1">
        <v>0.0</v>
      </c>
      <c r="E28" s="1">
        <v>2.2500820998471E13</v>
      </c>
      <c r="F28" s="1">
        <v>-2.0334051434103E13</v>
      </c>
      <c r="G28" s="1">
        <v>-5.98405193505E11</v>
      </c>
      <c r="H28" s="1">
        <v>0.0</v>
      </c>
      <c r="I28" s="1">
        <v>-1.9595605321E11</v>
      </c>
      <c r="J28" s="1">
        <v>5.46958763628E11</v>
      </c>
      <c r="K28" s="1">
        <v>-1.222643083457E12</v>
      </c>
      <c r="L28" s="1">
        <v>6.96723997824E11</v>
      </c>
      <c r="M28" s="1">
        <v>0.0</v>
      </c>
      <c r="N28" s="1">
        <v>-3.15189853739E11</v>
      </c>
      <c r="O28" s="1">
        <v>7.458226915E9</v>
      </c>
      <c r="P28" s="1">
        <v>-7.296464781636E12</v>
      </c>
      <c r="Q28" s="1">
        <v>1.287210525579E12</v>
      </c>
      <c r="R28" s="1">
        <v>-2.703482862334E12</v>
      </c>
      <c r="S28" s="1">
        <v>3.662607719333E12</v>
      </c>
      <c r="T28" s="1">
        <v>4.97054068939E11</v>
      </c>
      <c r="U28" s="1">
        <v>-5.179E11</v>
      </c>
      <c r="V28" s="1">
        <v>4.95101E11</v>
      </c>
      <c r="W28" s="1">
        <v>-4.883605956943E12</v>
      </c>
      <c r="X28" s="1">
        <v>0.0</v>
      </c>
      <c r="Y28" s="1">
        <v>7.2E11</v>
      </c>
      <c r="Z28" s="1">
        <v>0.0</v>
      </c>
      <c r="AA28" s="1">
        <v>5.646136030318E12</v>
      </c>
      <c r="AB28" s="1">
        <v>0.0</v>
      </c>
      <c r="AC28" s="1">
        <v>-1.287284E11</v>
      </c>
      <c r="AD28" s="1">
        <v>0.0</v>
      </c>
      <c r="AE28" s="1">
        <v>0.0</v>
      </c>
      <c r="AF28" s="1">
        <v>6.237407630318E12</v>
      </c>
      <c r="AG28" s="1">
        <v>2.050525671199E12</v>
      </c>
      <c r="AH28" s="1">
        <v>4.80836990174E11</v>
      </c>
      <c r="AI28" s="1">
        <v>1.281602039E9</v>
      </c>
      <c r="AJ28" s="1">
        <v>2.532644263412E12</v>
      </c>
      <c r="AK28" s="73">
        <v>40519.425</v>
      </c>
      <c r="AL28" s="73">
        <v>39814.0</v>
      </c>
      <c r="AM28" s="73">
        <v>40178.0</v>
      </c>
      <c r="AN28" s="1">
        <v>12.0</v>
      </c>
      <c r="AO28" s="1" t="s">
        <v>321</v>
      </c>
      <c r="AQ28" s="1">
        <v>1.0</v>
      </c>
      <c r="AR28" s="1" t="b">
        <v>0</v>
      </c>
    </row>
    <row r="29" ht="12.75" customHeight="1">
      <c r="A29" s="1" t="s">
        <v>74</v>
      </c>
      <c r="B29" s="1">
        <v>2008.0</v>
      </c>
      <c r="C29" s="1">
        <v>5.0</v>
      </c>
      <c r="D29" s="1">
        <v>0.0</v>
      </c>
      <c r="E29" s="1">
        <v>4.0819354749954E13</v>
      </c>
      <c r="F29" s="1">
        <v>-4.019729191205E13</v>
      </c>
      <c r="G29" s="1">
        <v>-5.84434573287E11</v>
      </c>
      <c r="H29" s="1">
        <v>-1.564008993E9</v>
      </c>
      <c r="I29" s="1">
        <v>-2.42228369694E11</v>
      </c>
      <c r="J29" s="1">
        <v>1.630536965961E12</v>
      </c>
      <c r="K29" s="1">
        <v>-1.915451376492E12</v>
      </c>
      <c r="L29" s="1">
        <v>-4.91078524601E11</v>
      </c>
      <c r="M29" s="1">
        <v>0.0</v>
      </c>
      <c r="N29" s="1">
        <v>-1.24107687539E11</v>
      </c>
      <c r="O29" s="1">
        <v>2.323098513E9</v>
      </c>
      <c r="P29" s="1">
        <v>-1.1510473837264E13</v>
      </c>
      <c r="Q29" s="1">
        <v>2.1269751067704E13</v>
      </c>
      <c r="R29" s="1">
        <v>-1.5154345927579E13</v>
      </c>
      <c r="S29" s="1">
        <v>4.324118237312E12</v>
      </c>
      <c r="T29" s="1">
        <v>1.266913794532E12</v>
      </c>
      <c r="U29" s="1">
        <v>-1.584294826227E12</v>
      </c>
      <c r="V29" s="1">
        <v>3.70064471998E11</v>
      </c>
      <c r="W29" s="1">
        <v>-1.14005160855E12</v>
      </c>
      <c r="X29" s="1">
        <v>0.0</v>
      </c>
      <c r="Y29" s="1">
        <v>1.242306484691E12</v>
      </c>
      <c r="Z29" s="1">
        <v>5.576221E9</v>
      </c>
      <c r="AA29" s="1">
        <v>1.984E11</v>
      </c>
      <c r="AB29" s="1">
        <v>-1.635072E11</v>
      </c>
      <c r="AC29" s="1">
        <v>-5.915453E10</v>
      </c>
      <c r="AD29" s="1">
        <v>-1.1296126428E11</v>
      </c>
      <c r="AE29" s="1">
        <v>-4.298059929476E12</v>
      </c>
      <c r="AF29" s="1">
        <v>-3.187400218065E12</v>
      </c>
      <c r="AG29" s="1">
        <v>-4.818530351216E12</v>
      </c>
      <c r="AH29" s="1">
        <v>5.300970354094E12</v>
      </c>
      <c r="AI29" s="1">
        <v>-1.603012704E9</v>
      </c>
      <c r="AJ29" s="1">
        <v>4.80836990174E11</v>
      </c>
      <c r="AK29" s="73">
        <v>40519.427777777775</v>
      </c>
      <c r="AL29" s="73">
        <v>39448.0</v>
      </c>
      <c r="AM29" s="73">
        <v>39813.0</v>
      </c>
      <c r="AN29" s="1">
        <v>12.0</v>
      </c>
      <c r="AO29" s="1" t="s">
        <v>321</v>
      </c>
      <c r="AQ29" s="1">
        <v>1.0</v>
      </c>
      <c r="AR29" s="1" t="b">
        <v>0</v>
      </c>
    </row>
    <row r="30" ht="12.75" customHeight="1">
      <c r="A30" s="1" t="s">
        <v>46</v>
      </c>
      <c r="B30" s="1">
        <v>2017.0</v>
      </c>
      <c r="C30" s="1">
        <v>5.0</v>
      </c>
      <c r="D30" s="1">
        <v>0.0</v>
      </c>
      <c r="E30" s="1">
        <v>2.04871608026E12</v>
      </c>
      <c r="F30" s="1">
        <v>-8.2436098151E10</v>
      </c>
      <c r="G30" s="1">
        <v>-2.41352152175E11</v>
      </c>
      <c r="H30" s="1">
        <v>0.0</v>
      </c>
      <c r="I30" s="1">
        <v>-1.18208051505E11</v>
      </c>
      <c r="J30" s="1">
        <v>3.72859842448E11</v>
      </c>
      <c r="K30" s="1">
        <v>-2.031960376589E12</v>
      </c>
      <c r="L30" s="1">
        <v>-5.2380755712E10</v>
      </c>
      <c r="M30" s="1">
        <v>0.0</v>
      </c>
      <c r="N30" s="1">
        <v>-1.1057313116E10</v>
      </c>
      <c r="O30" s="1">
        <v>0.0</v>
      </c>
      <c r="P30" s="1">
        <v>-5.6779353E11</v>
      </c>
      <c r="Q30" s="1">
        <v>0.0</v>
      </c>
      <c r="R30" s="1">
        <v>0.0</v>
      </c>
      <c r="S30" s="1">
        <v>7.1805998E11</v>
      </c>
      <c r="T30" s="1">
        <v>0.0</v>
      </c>
      <c r="U30" s="1">
        <v>0.0</v>
      </c>
      <c r="V30" s="1">
        <v>0.0</v>
      </c>
      <c r="W30" s="1">
        <v>1.39209136884E11</v>
      </c>
      <c r="X30" s="1">
        <v>0.0</v>
      </c>
      <c r="Y30" s="1">
        <v>0.0</v>
      </c>
      <c r="Z30" s="1">
        <v>0.0</v>
      </c>
      <c r="AA30" s="1">
        <v>2.541953461009E12</v>
      </c>
      <c r="AB30" s="1">
        <v>-2.59104769084E12</v>
      </c>
      <c r="AC30" s="1">
        <v>0.0</v>
      </c>
      <c r="AD30" s="1">
        <v>-4.3925288737E10</v>
      </c>
      <c r="AE30" s="1">
        <v>0.0</v>
      </c>
      <c r="AF30" s="1">
        <v>-9.3019518568E10</v>
      </c>
      <c r="AG30" s="1">
        <v>-6.191137396E9</v>
      </c>
      <c r="AH30" s="1">
        <v>4.0777971735E10</v>
      </c>
      <c r="AI30" s="1">
        <v>0.0</v>
      </c>
      <c r="AJ30" s="1">
        <v>3.4586834339E10</v>
      </c>
      <c r="AK30" s="73">
        <v>43188.64375</v>
      </c>
      <c r="AL30" s="73">
        <v>42736.0</v>
      </c>
      <c r="AM30" s="73">
        <v>43100.0</v>
      </c>
      <c r="AN30" s="1">
        <v>12.0</v>
      </c>
      <c r="AO30" s="1" t="s">
        <v>324</v>
      </c>
      <c r="AQ30" s="1">
        <v>0.0</v>
      </c>
      <c r="AR30" s="1" t="b">
        <v>0</v>
      </c>
    </row>
    <row r="31" ht="12.75" customHeight="1">
      <c r="A31" s="1" t="s">
        <v>46</v>
      </c>
      <c r="B31" s="1">
        <v>2016.0</v>
      </c>
      <c r="C31" s="1">
        <v>5.0</v>
      </c>
      <c r="D31" s="1">
        <v>0.0</v>
      </c>
      <c r="E31" s="1">
        <v>1.799531259342E12</v>
      </c>
      <c r="F31" s="1">
        <v>-3.21573537986E11</v>
      </c>
      <c r="G31" s="1">
        <v>-1.98828224899E11</v>
      </c>
      <c r="H31" s="1">
        <v>0.0</v>
      </c>
      <c r="I31" s="1">
        <v>-1.11163025096E11</v>
      </c>
      <c r="J31" s="1">
        <v>3.52039757553E11</v>
      </c>
      <c r="K31" s="1">
        <v>-1.140638672864E12</v>
      </c>
      <c r="L31" s="1">
        <v>3.7936755605E11</v>
      </c>
      <c r="M31" s="1">
        <v>0.0</v>
      </c>
      <c r="N31" s="1">
        <v>-1.5650298637E10</v>
      </c>
      <c r="O31" s="1">
        <v>0.0</v>
      </c>
      <c r="P31" s="1">
        <v>-1.059953885166E12</v>
      </c>
      <c r="Q31" s="1">
        <v>0.0</v>
      </c>
      <c r="R31" s="1">
        <v>0.0</v>
      </c>
      <c r="S31" s="1">
        <v>1.279103494E11</v>
      </c>
      <c r="T31" s="1">
        <v>6.9619486077E10</v>
      </c>
      <c r="U31" s="1">
        <v>0.0</v>
      </c>
      <c r="V31" s="1">
        <v>0.0</v>
      </c>
      <c r="W31" s="1">
        <v>-8.78074348326E11</v>
      </c>
      <c r="X31" s="1">
        <v>0.0</v>
      </c>
      <c r="Y31" s="1">
        <v>3.0E11</v>
      </c>
      <c r="Z31" s="1">
        <v>0.0</v>
      </c>
      <c r="AA31" s="1">
        <v>6.37230016996E11</v>
      </c>
      <c r="AB31" s="1">
        <v>-6.15318643337E11</v>
      </c>
      <c r="AC31" s="1">
        <v>0.0</v>
      </c>
      <c r="AD31" s="1">
        <v>-3.6492552972E10</v>
      </c>
      <c r="AE31" s="1">
        <v>0.0</v>
      </c>
      <c r="AF31" s="1">
        <v>2.85418820687E11</v>
      </c>
      <c r="AG31" s="1">
        <v>-2.13287971589E11</v>
      </c>
      <c r="AH31" s="1">
        <v>2.54065943324E11</v>
      </c>
      <c r="AI31" s="1">
        <v>0.0</v>
      </c>
      <c r="AJ31" s="1">
        <v>4.0777971735E10</v>
      </c>
      <c r="AK31" s="73">
        <v>42822.44375</v>
      </c>
      <c r="AL31" s="73">
        <v>42370.0</v>
      </c>
      <c r="AM31" s="73">
        <v>42735.0</v>
      </c>
      <c r="AN31" s="1">
        <v>12.0</v>
      </c>
      <c r="AO31" s="1" t="s">
        <v>325</v>
      </c>
      <c r="AQ31" s="1">
        <v>0.0</v>
      </c>
      <c r="AR31" s="1" t="b">
        <v>0</v>
      </c>
    </row>
    <row r="32" ht="12.75" customHeight="1">
      <c r="A32" s="1" t="s">
        <v>46</v>
      </c>
      <c r="B32" s="1">
        <v>2015.0</v>
      </c>
      <c r="C32" s="1">
        <v>5.0</v>
      </c>
      <c r="D32" s="1">
        <v>0.0</v>
      </c>
      <c r="E32" s="1">
        <v>1.465999166768E12</v>
      </c>
      <c r="F32" s="1">
        <v>-2.35606844767E11</v>
      </c>
      <c r="G32" s="1">
        <v>-1.53136280033E11</v>
      </c>
      <c r="H32" s="1">
        <v>0.0</v>
      </c>
      <c r="I32" s="1">
        <v>-8.3240700681E10</v>
      </c>
      <c r="J32" s="1">
        <v>8.86490018736E11</v>
      </c>
      <c r="K32" s="1">
        <v>-1.458572511987E12</v>
      </c>
      <c r="L32" s="1">
        <v>4.21932848036E11</v>
      </c>
      <c r="M32" s="1">
        <v>0.0</v>
      </c>
      <c r="N32" s="1">
        <v>-1.3709788015E10</v>
      </c>
      <c r="O32" s="1">
        <v>0.0</v>
      </c>
      <c r="P32" s="1">
        <v>-3.07361085135E11</v>
      </c>
      <c r="Q32" s="1">
        <v>0.0</v>
      </c>
      <c r="R32" s="1">
        <v>0.0</v>
      </c>
      <c r="S32" s="1">
        <v>6.08475E9</v>
      </c>
      <c r="T32" s="1">
        <v>3.5255513242E10</v>
      </c>
      <c r="U32" s="1">
        <v>0.0</v>
      </c>
      <c r="V32" s="1">
        <v>0.0</v>
      </c>
      <c r="W32" s="1">
        <v>-2.79730609908E11</v>
      </c>
      <c r="X32" s="1">
        <v>0.0</v>
      </c>
      <c r="Y32" s="1">
        <v>0.0</v>
      </c>
      <c r="Z32" s="1">
        <v>0.0</v>
      </c>
      <c r="AA32" s="1">
        <v>3.61006125875E11</v>
      </c>
      <c r="AB32" s="1">
        <v>-4.10799358176E11</v>
      </c>
      <c r="AC32" s="1">
        <v>0.0</v>
      </c>
      <c r="AD32" s="1">
        <v>-2.6123341524E10</v>
      </c>
      <c r="AE32" s="1">
        <v>0.0</v>
      </c>
      <c r="AF32" s="1">
        <v>-7.5916573825E10</v>
      </c>
      <c r="AG32" s="1">
        <v>6.6285664303E10</v>
      </c>
      <c r="AH32" s="1">
        <v>1.87780279021E11</v>
      </c>
      <c r="AI32" s="1">
        <v>0.0</v>
      </c>
      <c r="AJ32" s="1">
        <v>2.54065943324E11</v>
      </c>
      <c r="AK32" s="73">
        <v>42454.69861111111</v>
      </c>
      <c r="AL32" s="73">
        <v>42005.0</v>
      </c>
      <c r="AM32" s="73">
        <v>42369.0</v>
      </c>
      <c r="AN32" s="1">
        <v>12.0</v>
      </c>
      <c r="AO32" s="1" t="s">
        <v>326</v>
      </c>
      <c r="AQ32" s="1">
        <v>0.0</v>
      </c>
      <c r="AR32" s="1" t="b">
        <v>0</v>
      </c>
    </row>
    <row r="33" ht="12.75" customHeight="1">
      <c r="A33" s="1" t="s">
        <v>46</v>
      </c>
      <c r="B33" s="1">
        <v>2014.0</v>
      </c>
      <c r="C33" s="1">
        <v>5.0</v>
      </c>
      <c r="D33" s="1">
        <v>0.0</v>
      </c>
      <c r="E33" s="1">
        <v>1.08367731201E12</v>
      </c>
      <c r="F33" s="1">
        <v>-1.13849460072E11</v>
      </c>
      <c r="G33" s="1">
        <v>-1.07255260306E11</v>
      </c>
      <c r="H33" s="1">
        <v>0.0</v>
      </c>
      <c r="I33" s="1">
        <v>-6.1039849601E10</v>
      </c>
      <c r="J33" s="1">
        <v>2.13793706848E12</v>
      </c>
      <c r="K33" s="1">
        <v>-2.887486419163E12</v>
      </c>
      <c r="L33" s="1">
        <v>5.1983391348E10</v>
      </c>
      <c r="M33" s="1">
        <v>0.0</v>
      </c>
      <c r="N33" s="1">
        <v>-5.3726643469E10</v>
      </c>
      <c r="O33" s="1">
        <v>0.0</v>
      </c>
      <c r="P33" s="1">
        <v>0.0</v>
      </c>
      <c r="Q33" s="1">
        <v>0.0</v>
      </c>
      <c r="R33" s="1">
        <v>-3.282135185E11</v>
      </c>
      <c r="S33" s="1">
        <v>4.39989E10</v>
      </c>
      <c r="T33" s="1">
        <v>6.0288043821E10</v>
      </c>
      <c r="U33" s="1">
        <v>0.0</v>
      </c>
      <c r="V33" s="1">
        <v>0.0</v>
      </c>
      <c r="W33" s="1">
        <v>-2.77653218148E11</v>
      </c>
      <c r="X33" s="1">
        <v>0.0</v>
      </c>
      <c r="Y33" s="1">
        <v>4.733304783E10</v>
      </c>
      <c r="Z33" s="1">
        <v>0.0</v>
      </c>
      <c r="AA33" s="1">
        <v>3.79191002094E11</v>
      </c>
      <c r="AB33" s="1">
        <v>-2.1718332675E11</v>
      </c>
      <c r="AC33" s="1">
        <v>0.0</v>
      </c>
      <c r="AD33" s="1">
        <v>-2.5857230966E10</v>
      </c>
      <c r="AE33" s="1">
        <v>0.0</v>
      </c>
      <c r="AF33" s="1">
        <v>1.83483492208E11</v>
      </c>
      <c r="AG33" s="1">
        <v>-4.2186334592E10</v>
      </c>
      <c r="AH33" s="1">
        <v>9.0866613613E10</v>
      </c>
      <c r="AI33" s="1">
        <v>0.0</v>
      </c>
      <c r="AJ33" s="1">
        <v>4.8680279021E10</v>
      </c>
      <c r="AK33" s="73">
        <v>43423.66458333333</v>
      </c>
      <c r="AL33" s="73">
        <v>41640.0</v>
      </c>
      <c r="AM33" s="73">
        <v>42004.0</v>
      </c>
      <c r="AN33" s="1">
        <v>12.0</v>
      </c>
      <c r="AO33" s="1" t="s">
        <v>327</v>
      </c>
      <c r="AQ33" s="1">
        <v>1.0</v>
      </c>
      <c r="AR33" s="1" t="b">
        <v>0</v>
      </c>
    </row>
    <row r="34" ht="12.75" customHeight="1">
      <c r="A34" s="1" t="s">
        <v>46</v>
      </c>
      <c r="B34" s="1">
        <v>2013.0</v>
      </c>
      <c r="C34" s="1">
        <v>5.0</v>
      </c>
      <c r="D34" s="1">
        <v>0.0</v>
      </c>
      <c r="E34" s="1">
        <v>1.539869921962E12</v>
      </c>
      <c r="F34" s="1">
        <v>-6.2046266663E10</v>
      </c>
      <c r="G34" s="1">
        <v>-8.4957797899E10</v>
      </c>
      <c r="H34" s="1">
        <v>0.0</v>
      </c>
      <c r="I34" s="1">
        <v>-8.0357333232E10</v>
      </c>
      <c r="J34" s="1">
        <v>0.0</v>
      </c>
      <c r="K34" s="1">
        <v>-1.217515814764E12</v>
      </c>
      <c r="L34" s="1">
        <v>9.4992709404E10</v>
      </c>
      <c r="M34" s="1">
        <v>0.0</v>
      </c>
      <c r="N34" s="1">
        <v>-4.196717287E9</v>
      </c>
      <c r="O34" s="1">
        <v>0.0</v>
      </c>
      <c r="P34" s="1">
        <v>0.0</v>
      </c>
      <c r="Q34" s="1">
        <v>0.0</v>
      </c>
      <c r="R34" s="1">
        <v>-3.5E10</v>
      </c>
      <c r="S34" s="1">
        <v>3.8518329037E10</v>
      </c>
      <c r="T34" s="1">
        <v>1.7469869764E10</v>
      </c>
      <c r="U34" s="1">
        <v>0.0</v>
      </c>
      <c r="V34" s="1">
        <v>0.0</v>
      </c>
      <c r="W34" s="1">
        <v>1.6791481514E10</v>
      </c>
      <c r="X34" s="1">
        <v>0.0</v>
      </c>
      <c r="Y34" s="1">
        <v>5.266695217E10</v>
      </c>
      <c r="Z34" s="1">
        <v>0.0</v>
      </c>
      <c r="AA34" s="1">
        <v>1.24769113278E11</v>
      </c>
      <c r="AB34" s="1">
        <v>-1.94621804294E11</v>
      </c>
      <c r="AC34" s="1">
        <v>0.0</v>
      </c>
      <c r="AD34" s="1">
        <v>-3.3279078252E10</v>
      </c>
      <c r="AE34" s="1">
        <v>0.0</v>
      </c>
      <c r="AF34" s="1">
        <v>-5.0464817098E10</v>
      </c>
      <c r="AG34" s="1">
        <v>6.131937382E10</v>
      </c>
      <c r="AH34" s="1">
        <v>2.9547239793E10</v>
      </c>
      <c r="AI34" s="1">
        <v>0.0</v>
      </c>
      <c r="AJ34" s="1">
        <v>9.0866613613E10</v>
      </c>
      <c r="AK34" s="73">
        <v>42156.63055555556</v>
      </c>
      <c r="AL34" s="73">
        <v>41275.0</v>
      </c>
      <c r="AM34" s="73">
        <v>41639.0</v>
      </c>
      <c r="AN34" s="1">
        <v>12.0</v>
      </c>
      <c r="AO34" s="1" t="s">
        <v>328</v>
      </c>
      <c r="AQ34" s="1">
        <v>1.0</v>
      </c>
      <c r="AR34" s="1" t="b">
        <v>0</v>
      </c>
    </row>
    <row r="35" ht="12.75" customHeight="1">
      <c r="A35" s="1" t="s">
        <v>46</v>
      </c>
      <c r="B35" s="1">
        <v>2012.0</v>
      </c>
      <c r="C35" s="1">
        <v>5.0</v>
      </c>
      <c r="D35" s="1">
        <v>0.0</v>
      </c>
      <c r="E35" s="1">
        <v>1.2577651258E10</v>
      </c>
      <c r="F35" s="1">
        <v>-3.9803826381E10</v>
      </c>
      <c r="G35" s="1">
        <v>-6.0160708163E10</v>
      </c>
      <c r="H35" s="1">
        <v>0.0</v>
      </c>
      <c r="I35" s="1">
        <v>-6.1178943349E10</v>
      </c>
      <c r="J35" s="1">
        <v>6.62494030754E11</v>
      </c>
      <c r="K35" s="1">
        <v>-4.38740664561E11</v>
      </c>
      <c r="L35" s="1">
        <v>7.5187539558E10</v>
      </c>
      <c r="M35" s="1">
        <v>0.0</v>
      </c>
      <c r="N35" s="1">
        <v>-4.432696427E9</v>
      </c>
      <c r="O35" s="1">
        <v>0.0</v>
      </c>
      <c r="P35" s="1">
        <v>-1.91491696365E11</v>
      </c>
      <c r="Q35" s="1">
        <v>6.8623580432E10</v>
      </c>
      <c r="R35" s="1">
        <v>0.0</v>
      </c>
      <c r="S35" s="1">
        <v>0.0</v>
      </c>
      <c r="T35" s="1">
        <v>4.0892359179E10</v>
      </c>
      <c r="U35" s="1">
        <v>0.0</v>
      </c>
      <c r="V35" s="1">
        <v>0.0</v>
      </c>
      <c r="W35" s="1">
        <v>-8.6408453181E10</v>
      </c>
      <c r="X35" s="1">
        <v>0.0</v>
      </c>
      <c r="Y35" s="1">
        <v>0.0</v>
      </c>
      <c r="Z35" s="1">
        <v>0.0</v>
      </c>
      <c r="AA35" s="1">
        <v>1.7E11</v>
      </c>
      <c r="AB35" s="1">
        <v>-1.81678786613E11</v>
      </c>
      <c r="AC35" s="1">
        <v>0.0</v>
      </c>
      <c r="AD35" s="1">
        <v>0.0</v>
      </c>
      <c r="AE35" s="1">
        <v>0.0</v>
      </c>
      <c r="AF35" s="1">
        <v>-1.1678786613E10</v>
      </c>
      <c r="AG35" s="1">
        <v>-2.2899700236E10</v>
      </c>
      <c r="AH35" s="1">
        <v>5.2509535648E10</v>
      </c>
      <c r="AI35" s="1">
        <v>-6.2595619E7</v>
      </c>
      <c r="AJ35" s="1">
        <v>2.9547239793E10</v>
      </c>
      <c r="AK35" s="73">
        <v>41449.47986111111</v>
      </c>
      <c r="AL35" s="73">
        <v>40909.0</v>
      </c>
      <c r="AM35" s="73">
        <v>41274.0</v>
      </c>
      <c r="AN35" s="1">
        <v>12.0</v>
      </c>
      <c r="AO35" s="1" t="s">
        <v>329</v>
      </c>
      <c r="AQ35" s="1">
        <v>1.0</v>
      </c>
      <c r="AR35" s="1" t="b">
        <v>0</v>
      </c>
    </row>
    <row r="36" ht="12.75" customHeight="1">
      <c r="A36" s="1" t="s">
        <v>46</v>
      </c>
      <c r="B36" s="1">
        <v>2011.0</v>
      </c>
      <c r="C36" s="1">
        <v>5.0</v>
      </c>
      <c r="D36" s="1">
        <v>0.0</v>
      </c>
      <c r="E36" s="1">
        <v>1.2773260006E10</v>
      </c>
      <c r="F36" s="1">
        <v>-5.9952822767E10</v>
      </c>
      <c r="G36" s="1">
        <v>-4.7547606405E10</v>
      </c>
      <c r="H36" s="1">
        <v>0.0</v>
      </c>
      <c r="I36" s="1">
        <v>-2.8758426916E10</v>
      </c>
      <c r="J36" s="1">
        <v>1.180643481206E12</v>
      </c>
      <c r="K36" s="1">
        <v>-1.035616693716E12</v>
      </c>
      <c r="L36" s="1">
        <v>2.1541191408E10</v>
      </c>
      <c r="M36" s="1">
        <v>0.0</v>
      </c>
      <c r="N36" s="1">
        <v>-1.5540518768E10</v>
      </c>
      <c r="O36" s="1">
        <v>0.0</v>
      </c>
      <c r="P36" s="1">
        <v>-1.8668613068E11</v>
      </c>
      <c r="Q36" s="1">
        <v>2.25787517614E11</v>
      </c>
      <c r="R36" s="1">
        <v>0.0</v>
      </c>
      <c r="S36" s="1">
        <v>0.0</v>
      </c>
      <c r="T36" s="1">
        <v>3.084220207E10</v>
      </c>
      <c r="U36" s="1">
        <v>0.0</v>
      </c>
      <c r="V36" s="1">
        <v>0.0</v>
      </c>
      <c r="W36" s="1">
        <v>5.4403070236E10</v>
      </c>
      <c r="X36" s="1">
        <v>0.0</v>
      </c>
      <c r="Y36" s="1">
        <v>0.0</v>
      </c>
      <c r="Z36" s="1">
        <v>0.0</v>
      </c>
      <c r="AA36" s="1">
        <v>3.3715726453E11</v>
      </c>
      <c r="AB36" s="1">
        <v>-4.14165549948E11</v>
      </c>
      <c r="AC36" s="1">
        <v>0.0</v>
      </c>
      <c r="AD36" s="1">
        <v>0.0</v>
      </c>
      <c r="AE36" s="1">
        <v>0.0</v>
      </c>
      <c r="AF36" s="1">
        <v>-7.7008285418E10</v>
      </c>
      <c r="AG36" s="1">
        <v>-1.064023774E9</v>
      </c>
      <c r="AH36" s="1">
        <v>3.3281121755E10</v>
      </c>
      <c r="AI36" s="1">
        <v>5460813.0</v>
      </c>
      <c r="AJ36" s="1">
        <v>3.2222558794E10</v>
      </c>
      <c r="AK36" s="73">
        <v>42698.37986111111</v>
      </c>
      <c r="AL36" s="73">
        <v>40544.0</v>
      </c>
      <c r="AM36" s="73">
        <v>40908.0</v>
      </c>
      <c r="AN36" s="1">
        <v>12.0</v>
      </c>
      <c r="AP36" s="1" t="s">
        <v>688</v>
      </c>
      <c r="AQ36" s="1">
        <v>0.0</v>
      </c>
      <c r="AR36" s="1" t="b">
        <v>0</v>
      </c>
    </row>
    <row r="37" ht="12.75" customHeight="1">
      <c r="A37" s="1" t="s">
        <v>48</v>
      </c>
      <c r="B37" s="1">
        <v>2017.0</v>
      </c>
      <c r="C37" s="1">
        <v>5.0</v>
      </c>
      <c r="D37" s="1">
        <v>0.0</v>
      </c>
      <c r="E37" s="1">
        <v>2.588291626017E12</v>
      </c>
      <c r="F37" s="1">
        <v>-1.899052795164E12</v>
      </c>
      <c r="G37" s="1">
        <v>-3.18617820271E11</v>
      </c>
      <c r="H37" s="1">
        <v>0.0</v>
      </c>
      <c r="I37" s="1">
        <v>-2.3739417832E10</v>
      </c>
      <c r="J37" s="1">
        <v>4.09943284948E11</v>
      </c>
      <c r="K37" s="1">
        <v>-7.9551061768E11</v>
      </c>
      <c r="L37" s="1">
        <v>-3.8685739982E10</v>
      </c>
      <c r="M37" s="1">
        <v>0.0</v>
      </c>
      <c r="N37" s="1">
        <v>-6.5232150033E10</v>
      </c>
      <c r="O37" s="1">
        <v>1.5397470876E10</v>
      </c>
      <c r="P37" s="1">
        <v>-1.973414583E12</v>
      </c>
      <c r="Q37" s="1">
        <v>1.418787865E12</v>
      </c>
      <c r="R37" s="1">
        <v>0.0</v>
      </c>
      <c r="S37" s="1">
        <v>0.0</v>
      </c>
      <c r="T37" s="1">
        <v>1.87511015702E11</v>
      </c>
      <c r="U37" s="1">
        <v>0.0</v>
      </c>
      <c r="V37" s="1">
        <v>0.0</v>
      </c>
      <c r="W37" s="1">
        <v>-4.16950381455E11</v>
      </c>
      <c r="X37" s="1">
        <v>0.0</v>
      </c>
      <c r="Y37" s="1">
        <v>5.3230665E11</v>
      </c>
      <c r="Z37" s="1">
        <v>0.0</v>
      </c>
      <c r="AA37" s="1">
        <v>0.0</v>
      </c>
      <c r="AB37" s="1">
        <v>0.0</v>
      </c>
      <c r="AC37" s="1">
        <v>0.0</v>
      </c>
      <c r="AD37" s="1">
        <v>-7.6886343075E10</v>
      </c>
      <c r="AE37" s="1">
        <v>0.0</v>
      </c>
      <c r="AF37" s="1">
        <v>4.55420306925E11</v>
      </c>
      <c r="AG37" s="1">
        <v>-2.15814512E8</v>
      </c>
      <c r="AH37" s="1">
        <v>1.42517888593E11</v>
      </c>
      <c r="AI37" s="1">
        <v>-1.01599473E8</v>
      </c>
      <c r="AJ37" s="1">
        <v>1.42200474608E11</v>
      </c>
      <c r="AK37" s="73">
        <v>43180.566666666666</v>
      </c>
      <c r="AL37" s="73">
        <v>42736.0</v>
      </c>
      <c r="AM37" s="73">
        <v>43100.0</v>
      </c>
      <c r="AN37" s="1">
        <v>12.0</v>
      </c>
      <c r="AO37" s="1" t="s">
        <v>333</v>
      </c>
      <c r="AQ37" s="1">
        <v>0.0</v>
      </c>
      <c r="AR37" s="1" t="b">
        <v>0</v>
      </c>
    </row>
    <row r="38" ht="12.75" customHeight="1">
      <c r="A38" s="1" t="s">
        <v>48</v>
      </c>
      <c r="B38" s="1">
        <v>2016.0</v>
      </c>
      <c r="C38" s="1">
        <v>5.0</v>
      </c>
      <c r="D38" s="1">
        <v>0.0</v>
      </c>
      <c r="E38" s="1">
        <v>2.578886767444E12</v>
      </c>
      <c r="F38" s="1">
        <v>-1.806762277669E12</v>
      </c>
      <c r="G38" s="1">
        <v>-2.84699184824E11</v>
      </c>
      <c r="H38" s="1">
        <v>0.0</v>
      </c>
      <c r="I38" s="1">
        <v>-2.4467470743E10</v>
      </c>
      <c r="J38" s="1">
        <v>3.96936623268E11</v>
      </c>
      <c r="K38" s="1">
        <v>-5.63199679993E11</v>
      </c>
      <c r="L38" s="1">
        <v>2.96694777483E11</v>
      </c>
      <c r="M38" s="1">
        <v>0.0</v>
      </c>
      <c r="N38" s="1">
        <v>-2.303529408E10</v>
      </c>
      <c r="O38" s="1">
        <v>7.35828938E8</v>
      </c>
      <c r="P38" s="1">
        <v>-1.5230084275E12</v>
      </c>
      <c r="Q38" s="1">
        <v>9.70052502514E11</v>
      </c>
      <c r="R38" s="1">
        <v>0.0</v>
      </c>
      <c r="S38" s="1">
        <v>1.57072E11</v>
      </c>
      <c r="T38" s="1">
        <v>1.33770614799E11</v>
      </c>
      <c r="U38" s="1">
        <v>0.0</v>
      </c>
      <c r="V38" s="1">
        <v>0.0</v>
      </c>
      <c r="W38" s="1">
        <v>-2.84412775329E11</v>
      </c>
      <c r="X38" s="1">
        <v>0.0</v>
      </c>
      <c r="Y38" s="1">
        <v>2.2314875E10</v>
      </c>
      <c r="Z38" s="1">
        <v>0.0</v>
      </c>
      <c r="AA38" s="1">
        <v>0.0</v>
      </c>
      <c r="AB38" s="1">
        <v>0.0</v>
      </c>
      <c r="AC38" s="1">
        <v>0.0</v>
      </c>
      <c r="AD38" s="1">
        <v>-6.9233415815E10</v>
      </c>
      <c r="AE38" s="1">
        <v>0.0</v>
      </c>
      <c r="AF38" s="1">
        <v>-4.6918540815E10</v>
      </c>
      <c r="AG38" s="1">
        <v>-3.4636538661E10</v>
      </c>
      <c r="AH38" s="1">
        <v>1.76116728592E11</v>
      </c>
      <c r="AI38" s="1">
        <v>1.037698662E9</v>
      </c>
      <c r="AJ38" s="1">
        <v>1.42517888593E11</v>
      </c>
      <c r="AK38" s="73">
        <v>42818.618055555555</v>
      </c>
      <c r="AL38" s="73">
        <v>42370.0</v>
      </c>
      <c r="AM38" s="73">
        <v>42735.0</v>
      </c>
      <c r="AN38" s="1">
        <v>12.0</v>
      </c>
      <c r="AO38" s="1" t="s">
        <v>334</v>
      </c>
      <c r="AQ38" s="1">
        <v>0.0</v>
      </c>
      <c r="AR38" s="1" t="b">
        <v>0</v>
      </c>
    </row>
    <row r="39" ht="12.75" customHeight="1">
      <c r="A39" s="1" t="s">
        <v>48</v>
      </c>
      <c r="B39" s="1">
        <v>2015.0</v>
      </c>
      <c r="C39" s="1">
        <v>5.0</v>
      </c>
      <c r="D39" s="1">
        <v>0.0</v>
      </c>
      <c r="E39" s="1">
        <v>2.419924471901E12</v>
      </c>
      <c r="F39" s="1">
        <v>-1.792445335027E12</v>
      </c>
      <c r="G39" s="1">
        <v>-2.8758988094E11</v>
      </c>
      <c r="H39" s="1">
        <v>0.0</v>
      </c>
      <c r="I39" s="1">
        <v>-2.2547362524E10</v>
      </c>
      <c r="J39" s="1">
        <v>3.85396831351E11</v>
      </c>
      <c r="K39" s="1">
        <v>-5.62352135569E11</v>
      </c>
      <c r="L39" s="1">
        <v>1.40386589192E11</v>
      </c>
      <c r="M39" s="1">
        <v>0.0</v>
      </c>
      <c r="N39" s="1">
        <v>-4.0902292735E10</v>
      </c>
      <c r="O39" s="1">
        <v>5.43811545E8</v>
      </c>
      <c r="P39" s="1">
        <v>-1.093414E12</v>
      </c>
      <c r="Q39" s="1">
        <v>9.50158029167E11</v>
      </c>
      <c r="R39" s="1">
        <v>-2.1672E10</v>
      </c>
      <c r="S39" s="1">
        <v>5.589E8</v>
      </c>
      <c r="T39" s="1">
        <v>1.31712277775E11</v>
      </c>
      <c r="U39" s="1">
        <v>0.0</v>
      </c>
      <c r="V39" s="1">
        <v>0.0</v>
      </c>
      <c r="W39" s="1">
        <v>-7.3015274248E10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-6.2510757565E10</v>
      </c>
      <c r="AE39" s="1">
        <v>0.0</v>
      </c>
      <c r="AF39" s="1">
        <v>-6.2510757565E10</v>
      </c>
      <c r="AG39" s="1">
        <v>4.860557379E9</v>
      </c>
      <c r="AH39" s="1">
        <v>1.71290749377E11</v>
      </c>
      <c r="AI39" s="1">
        <v>-3.4578164E7</v>
      </c>
      <c r="AJ39" s="1">
        <v>1.76116728592E11</v>
      </c>
      <c r="AK39" s="73">
        <v>42451.46388888889</v>
      </c>
      <c r="AL39" s="73">
        <v>42005.0</v>
      </c>
      <c r="AM39" s="73">
        <v>42369.0</v>
      </c>
      <c r="AN39" s="1">
        <v>12.0</v>
      </c>
      <c r="AO39" s="1" t="s">
        <v>335</v>
      </c>
      <c r="AQ39" s="1">
        <v>0.0</v>
      </c>
      <c r="AR39" s="1" t="b">
        <v>0</v>
      </c>
    </row>
    <row r="40" ht="12.75" customHeight="1">
      <c r="A40" s="1" t="s">
        <v>48</v>
      </c>
      <c r="B40" s="1">
        <v>2014.0</v>
      </c>
      <c r="C40" s="1">
        <v>5.0</v>
      </c>
      <c r="D40" s="1">
        <v>0.0</v>
      </c>
      <c r="E40" s="1">
        <v>2.243516512861E12</v>
      </c>
      <c r="F40" s="1">
        <v>-1.655648962386E12</v>
      </c>
      <c r="G40" s="1">
        <v>-2.1393852503E11</v>
      </c>
      <c r="H40" s="1">
        <v>0.0</v>
      </c>
      <c r="I40" s="1">
        <v>-2.6687000502E10</v>
      </c>
      <c r="J40" s="1">
        <v>3.34659705393E11</v>
      </c>
      <c r="K40" s="1">
        <v>-5.0913724663E11</v>
      </c>
      <c r="L40" s="1">
        <v>1.72764483706E11</v>
      </c>
      <c r="M40" s="1">
        <v>0.0</v>
      </c>
      <c r="N40" s="1">
        <v>-2.9734498061E10</v>
      </c>
      <c r="O40" s="1">
        <v>4.98629905E8</v>
      </c>
      <c r="P40" s="1">
        <v>-1.702235466667E12</v>
      </c>
      <c r="Q40" s="1">
        <v>1.292928772099E12</v>
      </c>
      <c r="R40" s="1">
        <v>-1.149E10</v>
      </c>
      <c r="S40" s="1">
        <v>3.116307693E9</v>
      </c>
      <c r="T40" s="1">
        <v>1.40161119692E11</v>
      </c>
      <c r="U40" s="1">
        <v>0.0</v>
      </c>
      <c r="V40" s="1">
        <v>0.0</v>
      </c>
      <c r="W40" s="1">
        <v>-3.06755135339E11</v>
      </c>
      <c r="X40" s="1">
        <v>0.0</v>
      </c>
      <c r="Y40" s="1">
        <v>0.0</v>
      </c>
      <c r="Z40" s="1">
        <v>0.0</v>
      </c>
      <c r="AA40" s="1">
        <v>2.5E8</v>
      </c>
      <c r="AB40" s="1">
        <v>-2.5E8</v>
      </c>
      <c r="AC40" s="1">
        <v>0.0</v>
      </c>
      <c r="AD40" s="1">
        <v>-5.468646412E10</v>
      </c>
      <c r="AE40" s="1">
        <v>0.0</v>
      </c>
      <c r="AF40" s="1">
        <v>-5.468646412E10</v>
      </c>
      <c r="AG40" s="1">
        <v>-1.88677115753E11</v>
      </c>
      <c r="AH40" s="1">
        <v>3.5991368855E11</v>
      </c>
      <c r="AI40" s="1">
        <v>5.417658E7</v>
      </c>
      <c r="AJ40" s="1">
        <v>1.71290749377E11</v>
      </c>
      <c r="AK40" s="73">
        <v>42451.467361111114</v>
      </c>
      <c r="AL40" s="73">
        <v>41640.0</v>
      </c>
      <c r="AM40" s="73">
        <v>42004.0</v>
      </c>
      <c r="AN40" s="1">
        <v>12.0</v>
      </c>
      <c r="AO40" s="1" t="s">
        <v>336</v>
      </c>
      <c r="AQ40" s="1">
        <v>1.0</v>
      </c>
      <c r="AR40" s="1" t="b">
        <v>0</v>
      </c>
    </row>
    <row r="41" ht="12.75" customHeight="1">
      <c r="A41" s="1" t="s">
        <v>48</v>
      </c>
      <c r="B41" s="1">
        <v>2013.0</v>
      </c>
      <c r="C41" s="1">
        <v>5.0</v>
      </c>
      <c r="D41" s="1">
        <v>0.0</v>
      </c>
      <c r="E41" s="1">
        <v>2.248548703668E12</v>
      </c>
      <c r="F41" s="1">
        <v>-1.004019722395E12</v>
      </c>
      <c r="G41" s="1">
        <v>-1.55118613171E11</v>
      </c>
      <c r="H41" s="1">
        <v>0.0</v>
      </c>
      <c r="I41" s="1">
        <v>-1.39042428164E11</v>
      </c>
      <c r="J41" s="1">
        <v>8.60027508161E11</v>
      </c>
      <c r="K41" s="1">
        <v>-1.777384186563E12</v>
      </c>
      <c r="L41" s="1">
        <v>3.3011261536E10</v>
      </c>
      <c r="M41" s="1">
        <v>0.0</v>
      </c>
      <c r="N41" s="1">
        <v>-5.472548323E9</v>
      </c>
      <c r="O41" s="1">
        <v>8.46404168E8</v>
      </c>
      <c r="P41" s="1">
        <v>0.0</v>
      </c>
      <c r="Q41" s="1">
        <v>0.0</v>
      </c>
      <c r="R41" s="1">
        <v>-1.52207020916E12</v>
      </c>
      <c r="S41" s="1">
        <v>1.077014211418E12</v>
      </c>
      <c r="T41" s="1">
        <v>1.17384369611E11</v>
      </c>
      <c r="U41" s="1">
        <v>0.0</v>
      </c>
      <c r="V41" s="1">
        <v>0.0</v>
      </c>
      <c r="W41" s="1">
        <v>-3.32297772286E11</v>
      </c>
      <c r="X41" s="1">
        <v>0.0</v>
      </c>
      <c r="Y41" s="1">
        <v>0.0</v>
      </c>
      <c r="Z41" s="1">
        <v>-8.79823E8</v>
      </c>
      <c r="AA41" s="1">
        <v>1.933487285E9</v>
      </c>
      <c r="AB41" s="1">
        <v>-1.551938889E9</v>
      </c>
      <c r="AC41" s="1">
        <v>0.0</v>
      </c>
      <c r="AD41" s="1">
        <v>-8.199834678E10</v>
      </c>
      <c r="AE41" s="1">
        <v>0.0</v>
      </c>
      <c r="AF41" s="1">
        <v>-8.2496621384E10</v>
      </c>
      <c r="AG41" s="1">
        <v>-3.81783132134E11</v>
      </c>
      <c r="AH41" s="1">
        <v>7.41696820684E11</v>
      </c>
      <c r="AI41" s="1">
        <v>0.0</v>
      </c>
      <c r="AJ41" s="1">
        <v>3.5991368855E11</v>
      </c>
      <c r="AK41" s="73">
        <v>41724.720138888886</v>
      </c>
      <c r="AL41" s="73">
        <v>41275.0</v>
      </c>
      <c r="AM41" s="73">
        <v>41639.0</v>
      </c>
      <c r="AN41" s="1">
        <v>12.0</v>
      </c>
      <c r="AO41" s="1" t="s">
        <v>318</v>
      </c>
      <c r="AQ41" s="1">
        <v>2.0</v>
      </c>
      <c r="AR41" s="1" t="b">
        <v>0</v>
      </c>
    </row>
    <row r="42" ht="12.75" customHeight="1">
      <c r="A42" s="1" t="s">
        <v>48</v>
      </c>
      <c r="B42" s="1">
        <v>2012.0</v>
      </c>
      <c r="C42" s="1">
        <v>5.0</v>
      </c>
      <c r="D42" s="1">
        <v>0.0</v>
      </c>
      <c r="E42" s="1">
        <v>1.55983871312E12</v>
      </c>
      <c r="F42" s="1">
        <v>-4.6612665011E10</v>
      </c>
      <c r="G42" s="1">
        <v>-1.54806264569E11</v>
      </c>
      <c r="H42" s="1">
        <v>0.0</v>
      </c>
      <c r="I42" s="1">
        <v>-1.39460189997E11</v>
      </c>
      <c r="J42" s="1">
        <v>1.304469138921E12</v>
      </c>
      <c r="K42" s="1">
        <v>-2.432554320334E12</v>
      </c>
      <c r="L42" s="1">
        <v>9.087441213E10</v>
      </c>
      <c r="M42" s="1">
        <v>0.0</v>
      </c>
      <c r="N42" s="1">
        <v>-1.7609718693E10</v>
      </c>
      <c r="O42" s="1">
        <v>2.5463635E7</v>
      </c>
      <c r="P42" s="1">
        <v>0.0</v>
      </c>
      <c r="Q42" s="1">
        <v>0.0</v>
      </c>
      <c r="R42" s="1">
        <v>-1.293750611783E12</v>
      </c>
      <c r="S42" s="1">
        <v>1.490523675345E12</v>
      </c>
      <c r="T42" s="1">
        <v>1.60654782737E11</v>
      </c>
      <c r="U42" s="1">
        <v>0.0</v>
      </c>
      <c r="V42" s="1">
        <v>0.0</v>
      </c>
      <c r="W42" s="1">
        <v>3.39843591241E11</v>
      </c>
      <c r="X42" s="1">
        <v>0.0</v>
      </c>
      <c r="Y42" s="1">
        <v>0.0</v>
      </c>
      <c r="Z42" s="1">
        <v>0.0</v>
      </c>
      <c r="AA42" s="1">
        <v>1.56078575E8</v>
      </c>
      <c r="AB42" s="1">
        <v>0.0</v>
      </c>
      <c r="AC42" s="1">
        <v>0.0</v>
      </c>
      <c r="AD42" s="1">
        <v>0.0</v>
      </c>
      <c r="AE42" s="1">
        <v>-8.7216857E10</v>
      </c>
      <c r="AF42" s="1">
        <v>-8.7060778425E10</v>
      </c>
      <c r="AG42" s="1">
        <v>3.43657224946E11</v>
      </c>
      <c r="AH42" s="1">
        <v>3.98039595738E11</v>
      </c>
      <c r="AI42" s="1">
        <v>0.0</v>
      </c>
      <c r="AJ42" s="1">
        <v>7.41696820684E11</v>
      </c>
      <c r="AK42" s="73">
        <v>41444.68125</v>
      </c>
      <c r="AL42" s="73">
        <v>40909.0</v>
      </c>
      <c r="AM42" s="73">
        <v>41274.0</v>
      </c>
      <c r="AN42" s="1">
        <v>12.0</v>
      </c>
      <c r="AO42" s="1" t="s">
        <v>309</v>
      </c>
      <c r="AQ42" s="1">
        <v>4.0</v>
      </c>
      <c r="AR42" s="1" t="b">
        <v>0</v>
      </c>
    </row>
    <row r="43" ht="12.75" customHeight="1">
      <c r="A43" s="1" t="s">
        <v>48</v>
      </c>
      <c r="B43" s="1">
        <v>2011.0</v>
      </c>
      <c r="C43" s="1">
        <v>5.0</v>
      </c>
      <c r="D43" s="1">
        <v>0.0</v>
      </c>
      <c r="E43" s="1">
        <v>1.869738580258E12</v>
      </c>
      <c r="F43" s="1">
        <v>-9.1917446884E10</v>
      </c>
      <c r="G43" s="1">
        <v>-1.3669815443E11</v>
      </c>
      <c r="H43" s="1">
        <v>0.0</v>
      </c>
      <c r="I43" s="1">
        <v>-1.39056584706E11</v>
      </c>
      <c r="J43" s="1">
        <v>8.84006363106E11</v>
      </c>
      <c r="K43" s="1">
        <v>-2.258232363728E12</v>
      </c>
      <c r="L43" s="1">
        <v>1.27840393616E11</v>
      </c>
      <c r="M43" s="1">
        <v>0.0</v>
      </c>
      <c r="N43" s="1">
        <v>-2.0051195138E10</v>
      </c>
      <c r="O43" s="1">
        <v>1.98683311E8</v>
      </c>
      <c r="P43" s="1">
        <v>0.0</v>
      </c>
      <c r="Q43" s="1">
        <v>0.0</v>
      </c>
      <c r="R43" s="1">
        <v>-8.05307708871E11</v>
      </c>
      <c r="S43" s="1">
        <v>7.06851854215E11</v>
      </c>
      <c r="T43" s="1">
        <v>1.35418729126E11</v>
      </c>
      <c r="U43" s="1">
        <v>0.0</v>
      </c>
      <c r="V43" s="1">
        <v>0.0</v>
      </c>
      <c r="W43" s="1">
        <v>1.7110362643E10</v>
      </c>
      <c r="X43" s="1">
        <v>0.0</v>
      </c>
      <c r="Y43" s="1">
        <v>0.0</v>
      </c>
      <c r="Z43" s="1">
        <v>0.0</v>
      </c>
      <c r="AA43" s="1">
        <v>1.252117645E9</v>
      </c>
      <c r="AB43" s="1">
        <v>-1.3695305E10</v>
      </c>
      <c r="AC43" s="1">
        <v>0.0</v>
      </c>
      <c r="AD43" s="1">
        <v>-3.1047666227E10</v>
      </c>
      <c r="AE43" s="1">
        <v>0.0</v>
      </c>
      <c r="AF43" s="1">
        <v>-4.3490853582E10</v>
      </c>
      <c r="AG43" s="1">
        <v>1.01459902677E11</v>
      </c>
      <c r="AH43" s="1">
        <v>2.96579693061E11</v>
      </c>
      <c r="AI43" s="1">
        <v>0.0</v>
      </c>
      <c r="AJ43" s="1">
        <v>3.98039595738E11</v>
      </c>
      <c r="AK43" s="73">
        <v>40988.60625</v>
      </c>
      <c r="AL43" s="73">
        <v>40544.0</v>
      </c>
      <c r="AM43" s="73">
        <v>40908.0</v>
      </c>
      <c r="AN43" s="1">
        <v>12.0</v>
      </c>
      <c r="AO43" s="1" t="s">
        <v>310</v>
      </c>
      <c r="AQ43" s="1">
        <v>2.0</v>
      </c>
      <c r="AR43" s="1" t="b">
        <v>0</v>
      </c>
    </row>
    <row r="44" ht="12.75" customHeight="1">
      <c r="A44" s="1" t="s">
        <v>48</v>
      </c>
      <c r="B44" s="1">
        <v>2010.0</v>
      </c>
      <c r="C44" s="1">
        <v>5.0</v>
      </c>
      <c r="D44" s="1">
        <v>0.0</v>
      </c>
      <c r="E44" s="1">
        <v>1.587496842664E12</v>
      </c>
      <c r="F44" s="1">
        <v>-9.94154152539E11</v>
      </c>
      <c r="G44" s="1">
        <v>-1.10876684682E11</v>
      </c>
      <c r="H44" s="1">
        <v>0.0</v>
      </c>
      <c r="I44" s="1">
        <v>-1.14741478147E11</v>
      </c>
      <c r="J44" s="1">
        <v>3.045714048298E12</v>
      </c>
      <c r="K44" s="1">
        <v>-3.305990674042E12</v>
      </c>
      <c r="L44" s="1">
        <v>1.07447901552E11</v>
      </c>
      <c r="M44" s="1">
        <v>0.0</v>
      </c>
      <c r="N44" s="1">
        <v>-1.6137380852E10</v>
      </c>
      <c r="O44" s="1">
        <v>1.00928781E8</v>
      </c>
      <c r="P44" s="1">
        <v>0.0</v>
      </c>
      <c r="Q44" s="1">
        <v>0.0</v>
      </c>
      <c r="R44" s="1">
        <v>0.0</v>
      </c>
      <c r="S44" s="1">
        <v>5.60782856125E11</v>
      </c>
      <c r="T44" s="1">
        <v>7.1509032156E10</v>
      </c>
      <c r="U44" s="1">
        <v>-9.6729552134E11</v>
      </c>
      <c r="V44" s="1">
        <v>0.0</v>
      </c>
      <c r="W44" s="1">
        <v>-3.5104008513E11</v>
      </c>
      <c r="X44" s="1">
        <v>0.0</v>
      </c>
      <c r="Y44" s="1">
        <v>3.347715E11</v>
      </c>
      <c r="Z44" s="1">
        <v>-8000000.0</v>
      </c>
      <c r="AA44" s="1">
        <v>7.95509191E8</v>
      </c>
      <c r="AB44" s="1">
        <v>0.0</v>
      </c>
      <c r="AC44" s="1">
        <v>0.0</v>
      </c>
      <c r="AD44" s="1">
        <v>0.0</v>
      </c>
      <c r="AE44" s="1">
        <v>0.0</v>
      </c>
      <c r="AF44" s="1">
        <v>3.35559009191E11</v>
      </c>
      <c r="AG44" s="1">
        <v>9.1966825613E10</v>
      </c>
      <c r="AH44" s="1">
        <v>2.04612867448E11</v>
      </c>
      <c r="AI44" s="1">
        <v>0.0</v>
      </c>
      <c r="AJ44" s="1">
        <v>2.96579693061E11</v>
      </c>
      <c r="AK44" s="73">
        <v>43425.68958333333</v>
      </c>
      <c r="AL44" s="73">
        <v>40179.0</v>
      </c>
      <c r="AM44" s="73">
        <v>40543.0</v>
      </c>
      <c r="AN44" s="1">
        <v>12.0</v>
      </c>
      <c r="AO44" s="1" t="s">
        <v>292</v>
      </c>
      <c r="AQ44" s="1">
        <v>1.0</v>
      </c>
      <c r="AR44" s="1" t="b">
        <v>0</v>
      </c>
    </row>
    <row r="45" ht="12.75" customHeight="1">
      <c r="A45" s="1" t="s">
        <v>48</v>
      </c>
      <c r="B45" s="1">
        <v>2009.0</v>
      </c>
      <c r="C45" s="1">
        <v>5.0</v>
      </c>
      <c r="D45" s="1">
        <v>0.0</v>
      </c>
      <c r="E45" s="1">
        <v>1.175556052305E12</v>
      </c>
      <c r="F45" s="1">
        <v>-2.71091425342E11</v>
      </c>
      <c r="G45" s="1">
        <v>-9.838491583E10</v>
      </c>
      <c r="H45" s="1">
        <v>0.0</v>
      </c>
      <c r="I45" s="1">
        <v>-1.08651461187E11</v>
      </c>
      <c r="J45" s="1">
        <v>4.856535884E11</v>
      </c>
      <c r="K45" s="1">
        <v>-1.031021496217E12</v>
      </c>
      <c r="L45" s="1">
        <v>1.52060342129E11</v>
      </c>
      <c r="M45" s="1">
        <v>0.0</v>
      </c>
      <c r="N45" s="1">
        <v>-1.2622390882E10</v>
      </c>
      <c r="O45" s="1">
        <v>0.0</v>
      </c>
      <c r="P45" s="1">
        <v>0.0</v>
      </c>
      <c r="Q45" s="1">
        <v>0.0</v>
      </c>
      <c r="R45" s="1">
        <v>0.0</v>
      </c>
      <c r="S45" s="1">
        <v>3.86559406878E11</v>
      </c>
      <c r="T45" s="1">
        <v>5.1883100392E10</v>
      </c>
      <c r="U45" s="1">
        <v>-5.63369108085E11</v>
      </c>
      <c r="V45" s="1">
        <v>0.0</v>
      </c>
      <c r="W45" s="1">
        <v>-1.37548991697E11</v>
      </c>
      <c r="X45" s="1">
        <v>0.0</v>
      </c>
      <c r="Y45" s="1">
        <v>0.0</v>
      </c>
      <c r="Z45" s="1">
        <v>-2.1E7</v>
      </c>
      <c r="AA45" s="1">
        <v>5.59697399E8</v>
      </c>
      <c r="AB45" s="1">
        <v>0.0</v>
      </c>
      <c r="AC45" s="1">
        <v>0.0</v>
      </c>
      <c r="AD45" s="1">
        <v>0.0</v>
      </c>
      <c r="AE45" s="1">
        <v>-3.5573897E10</v>
      </c>
      <c r="AF45" s="1">
        <v>-3.5035199601E10</v>
      </c>
      <c r="AG45" s="1">
        <v>-2.0523849169E10</v>
      </c>
      <c r="AH45" s="1">
        <v>2.25136716617E11</v>
      </c>
      <c r="AI45" s="1">
        <v>0.0</v>
      </c>
      <c r="AJ45" s="1">
        <v>2.04612867448E11</v>
      </c>
      <c r="AK45" s="73">
        <v>43425.688888888886</v>
      </c>
      <c r="AL45" s="73">
        <v>39814.0</v>
      </c>
      <c r="AM45" s="73">
        <v>40178.0</v>
      </c>
      <c r="AN45" s="1">
        <v>12.0</v>
      </c>
      <c r="AO45" s="1" t="s">
        <v>292</v>
      </c>
      <c r="AQ45" s="1">
        <v>2.0</v>
      </c>
      <c r="AR45" s="1" t="b">
        <v>0</v>
      </c>
    </row>
    <row r="46" ht="12.75" customHeight="1">
      <c r="A46" s="1" t="s">
        <v>48</v>
      </c>
      <c r="B46" s="1">
        <v>2008.0</v>
      </c>
      <c r="C46" s="1">
        <v>5.0</v>
      </c>
      <c r="D46" s="1">
        <v>0.0</v>
      </c>
      <c r="E46" s="1">
        <v>9.31623279202E11</v>
      </c>
      <c r="F46" s="1">
        <v>-2.56738213564E11</v>
      </c>
      <c r="G46" s="1">
        <v>-7.8804458655E10</v>
      </c>
      <c r="H46" s="1">
        <v>0.0</v>
      </c>
      <c r="I46" s="1">
        <v>-6.8776775807E10</v>
      </c>
      <c r="J46" s="1">
        <v>3.7566210635E11</v>
      </c>
      <c r="K46" s="1">
        <v>-8.48471955842E11</v>
      </c>
      <c r="L46" s="1">
        <v>5.4493981684E10</v>
      </c>
      <c r="M46" s="1">
        <v>0.0</v>
      </c>
      <c r="N46" s="1">
        <v>-1.5829347338E10</v>
      </c>
      <c r="O46" s="1">
        <v>0.0</v>
      </c>
      <c r="P46" s="1">
        <v>0.0</v>
      </c>
      <c r="Q46" s="1">
        <v>0.0</v>
      </c>
      <c r="R46" s="1">
        <v>0.0</v>
      </c>
      <c r="S46" s="1">
        <v>1.972502621951E12</v>
      </c>
      <c r="T46" s="1">
        <v>7.8468394056E10</v>
      </c>
      <c r="U46" s="1">
        <v>-2.1728620448E12</v>
      </c>
      <c r="V46" s="1">
        <v>0.0</v>
      </c>
      <c r="W46" s="1">
        <v>-1.37720376131E11</v>
      </c>
      <c r="X46" s="1">
        <v>0.0</v>
      </c>
      <c r="Y46" s="1">
        <v>1.9793934E11</v>
      </c>
      <c r="Z46" s="1">
        <v>0.0</v>
      </c>
      <c r="AA46" s="1">
        <v>2.713712207E9</v>
      </c>
      <c r="AB46" s="1">
        <v>-8.5E8</v>
      </c>
      <c r="AC46" s="1">
        <v>0.0</v>
      </c>
      <c r="AD46" s="1">
        <v>0.0</v>
      </c>
      <c r="AE46" s="1">
        <v>-2.07515685E10</v>
      </c>
      <c r="AF46" s="1">
        <v>1.79051483707E11</v>
      </c>
      <c r="AG46" s="1">
        <v>9.582508926E10</v>
      </c>
      <c r="AH46" s="1">
        <v>1.29311627357E11</v>
      </c>
      <c r="AI46" s="1">
        <v>0.0</v>
      </c>
      <c r="AJ46" s="1">
        <v>2.25136716617E11</v>
      </c>
      <c r="AK46" s="73">
        <v>43425.626388888886</v>
      </c>
      <c r="AL46" s="73">
        <v>39448.0</v>
      </c>
      <c r="AM46" s="73">
        <v>39813.0</v>
      </c>
      <c r="AN46" s="1">
        <v>12.0</v>
      </c>
      <c r="AO46" s="1" t="s">
        <v>294</v>
      </c>
      <c r="AQ46" s="1">
        <v>3.0</v>
      </c>
      <c r="AR46" s="1" t="b">
        <v>0</v>
      </c>
    </row>
    <row r="47" ht="12.75" customHeight="1">
      <c r="A47" s="1" t="s">
        <v>48</v>
      </c>
      <c r="B47" s="1">
        <v>2007.0</v>
      </c>
      <c r="C47" s="1">
        <v>5.0</v>
      </c>
      <c r="D47" s="1">
        <v>0.0</v>
      </c>
      <c r="E47" s="1">
        <v>8.50263903527E11</v>
      </c>
      <c r="F47" s="1">
        <v>-1.37629756074E11</v>
      </c>
      <c r="G47" s="1">
        <v>-5.6732069583E10</v>
      </c>
      <c r="H47" s="1">
        <v>0.0</v>
      </c>
      <c r="I47" s="1">
        <v>-5.6122557365E10</v>
      </c>
      <c r="J47" s="1">
        <v>2.56469999016E11</v>
      </c>
      <c r="K47" s="1">
        <v>-8.22828432103E11</v>
      </c>
      <c r="L47" s="1">
        <v>3.3421087418E10</v>
      </c>
      <c r="M47" s="1">
        <v>0.0</v>
      </c>
      <c r="N47" s="1">
        <v>-1.364277868E10</v>
      </c>
      <c r="O47" s="1">
        <v>0.0</v>
      </c>
      <c r="P47" s="1">
        <v>0.0</v>
      </c>
      <c r="Q47" s="1">
        <v>0.0</v>
      </c>
      <c r="R47" s="1">
        <v>-2.484210295E11</v>
      </c>
      <c r="S47" s="1">
        <v>2.69730630275E11</v>
      </c>
      <c r="T47" s="1">
        <v>6.554613767E10</v>
      </c>
      <c r="U47" s="1">
        <v>0.0</v>
      </c>
      <c r="V47" s="1">
        <v>0.0</v>
      </c>
      <c r="W47" s="1">
        <v>7.3212959765E10</v>
      </c>
      <c r="X47" s="1">
        <v>0.0</v>
      </c>
      <c r="Y47" s="1">
        <v>0.0</v>
      </c>
      <c r="Z47" s="1">
        <v>0.0</v>
      </c>
      <c r="AA47" s="1">
        <v>5.384160962E9</v>
      </c>
      <c r="AB47" s="1">
        <v>-4.62502745E9</v>
      </c>
      <c r="AC47" s="1">
        <v>0.0</v>
      </c>
      <c r="AD47" s="1">
        <v>0.0</v>
      </c>
      <c r="AE47" s="1">
        <v>-1.66414678E10</v>
      </c>
      <c r="AF47" s="1">
        <v>-1.5882334288E10</v>
      </c>
      <c r="AG47" s="1">
        <v>9.0751712895E10</v>
      </c>
      <c r="AH47" s="1">
        <v>3.8559914462E10</v>
      </c>
      <c r="AI47" s="1">
        <v>0.0</v>
      </c>
      <c r="AJ47" s="1">
        <v>1.29311627357E11</v>
      </c>
      <c r="AK47" s="73">
        <v>43425.62777777778</v>
      </c>
      <c r="AL47" s="73">
        <v>39083.0</v>
      </c>
      <c r="AM47" s="73">
        <v>39447.0</v>
      </c>
      <c r="AN47" s="1">
        <v>12.0</v>
      </c>
      <c r="AO47" s="1" t="s">
        <v>294</v>
      </c>
      <c r="AQ47" s="1">
        <v>2.0</v>
      </c>
      <c r="AR47" s="1" t="b">
        <v>0</v>
      </c>
    </row>
    <row r="48" ht="12.75" customHeight="1">
      <c r="A48" s="1" t="s">
        <v>50</v>
      </c>
      <c r="B48" s="1">
        <v>2008.0</v>
      </c>
      <c r="C48" s="1">
        <v>5.0</v>
      </c>
      <c r="D48" s="1">
        <v>0.0</v>
      </c>
      <c r="E48" s="1">
        <v>8.5680143212E10</v>
      </c>
      <c r="F48" s="1">
        <v>-5.0223463456E10</v>
      </c>
      <c r="G48" s="1">
        <v>-5.0223463456E10</v>
      </c>
      <c r="H48" s="1">
        <v>0.0</v>
      </c>
      <c r="I48" s="1">
        <v>-5.583244023E9</v>
      </c>
      <c r="J48" s="1">
        <v>3.436459286E9</v>
      </c>
      <c r="K48" s="1">
        <v>-1.080369688E10</v>
      </c>
      <c r="L48" s="1">
        <v>-2.7717265317E10</v>
      </c>
      <c r="M48" s="1">
        <v>0.0</v>
      </c>
      <c r="N48" s="1">
        <v>-6.770337665E9</v>
      </c>
      <c r="O48" s="1">
        <v>3.08363636E8</v>
      </c>
      <c r="P48" s="1">
        <v>-1.535689598868E12</v>
      </c>
      <c r="Q48" s="1">
        <v>1.188935922505E12</v>
      </c>
      <c r="R48" s="1">
        <v>-5.76967E10</v>
      </c>
      <c r="S48" s="1">
        <v>0.0</v>
      </c>
      <c r="T48" s="1">
        <v>5.5176402783E10</v>
      </c>
      <c r="U48" s="1">
        <v>0.0</v>
      </c>
      <c r="V48" s="1">
        <v>0.0</v>
      </c>
      <c r="W48" s="1">
        <v>-3.55735947609E11</v>
      </c>
      <c r="X48" s="1">
        <v>0.0</v>
      </c>
      <c r="Y48" s="1">
        <v>3.09375E11</v>
      </c>
      <c r="Z48" s="1">
        <v>0.0</v>
      </c>
      <c r="AA48" s="1">
        <v>0.0</v>
      </c>
      <c r="AB48" s="1">
        <v>0.0</v>
      </c>
      <c r="AC48" s="1">
        <v>0.0</v>
      </c>
      <c r="AD48" s="1">
        <v>-1.443073789E10</v>
      </c>
      <c r="AE48" s="1">
        <v>0.0</v>
      </c>
      <c r="AF48" s="1">
        <v>2.9494426211E11</v>
      </c>
      <c r="AG48" s="1">
        <v>-8.8508950816E10</v>
      </c>
      <c r="AH48" s="1">
        <v>1.33944827776E11</v>
      </c>
      <c r="AI48" s="1">
        <v>-2.40903673E8</v>
      </c>
      <c r="AJ48" s="1">
        <v>4.5194973287E10</v>
      </c>
      <c r="AK48" s="73">
        <v>40591.64166666667</v>
      </c>
      <c r="AL48" s="73">
        <v>39448.0</v>
      </c>
      <c r="AM48" s="73">
        <v>39813.0</v>
      </c>
      <c r="AN48" s="1">
        <v>12.0</v>
      </c>
      <c r="AO48" s="1" t="s">
        <v>282</v>
      </c>
      <c r="AQ48" s="1">
        <v>1.0</v>
      </c>
      <c r="AR48" s="1" t="b">
        <v>0</v>
      </c>
    </row>
    <row r="49" ht="12.75" customHeight="1">
      <c r="A49" s="1" t="s">
        <v>52</v>
      </c>
      <c r="B49" s="1">
        <v>2015.0</v>
      </c>
      <c r="C49" s="1">
        <v>5.0</v>
      </c>
      <c r="D49" s="1">
        <v>0.0</v>
      </c>
      <c r="E49" s="1">
        <v>8.893749146786E12</v>
      </c>
      <c r="F49" s="1">
        <v>-6.914800156509E12</v>
      </c>
      <c r="G49" s="1">
        <v>-4.31763988446E11</v>
      </c>
      <c r="H49" s="1">
        <v>-4.5105145556E10</v>
      </c>
      <c r="I49" s="1">
        <v>-5.95856602453E11</v>
      </c>
      <c r="J49" s="1">
        <v>8.94365613521E11</v>
      </c>
      <c r="K49" s="1">
        <v>-1.093578437454E12</v>
      </c>
      <c r="L49" s="1">
        <v>7.07010429889E11</v>
      </c>
      <c r="M49" s="1">
        <v>0.0</v>
      </c>
      <c r="N49" s="1">
        <v>-4.756985046E10</v>
      </c>
      <c r="O49" s="1">
        <v>0.0</v>
      </c>
      <c r="P49" s="1">
        <v>-8.043265829735E12</v>
      </c>
      <c r="Q49" s="1">
        <v>6.994753519149E12</v>
      </c>
      <c r="R49" s="1">
        <v>0.0</v>
      </c>
      <c r="S49" s="1">
        <v>2.0396665E11</v>
      </c>
      <c r="T49" s="1">
        <v>5.75745405793E11</v>
      </c>
      <c r="U49" s="1">
        <v>0.0</v>
      </c>
      <c r="V49" s="1">
        <v>0.0</v>
      </c>
      <c r="W49" s="1">
        <v>-3.16370105253E11</v>
      </c>
      <c r="X49" s="1">
        <v>0.0</v>
      </c>
      <c r="Y49" s="1">
        <v>6.65E10</v>
      </c>
      <c r="Z49" s="1">
        <v>-5.493888E10</v>
      </c>
      <c r="AA49" s="1">
        <v>3.65E11</v>
      </c>
      <c r="AB49" s="1">
        <v>-5.75E11</v>
      </c>
      <c r="AC49" s="1">
        <v>0.0</v>
      </c>
      <c r="AD49" s="1">
        <v>-2.27286968304E11</v>
      </c>
      <c r="AE49" s="1">
        <v>0.0</v>
      </c>
      <c r="AF49" s="1">
        <v>-4.25725848304E11</v>
      </c>
      <c r="AG49" s="1">
        <v>-3.5085523668E10</v>
      </c>
      <c r="AH49" s="1">
        <v>7.93824511746E11</v>
      </c>
      <c r="AI49" s="1">
        <v>0.0</v>
      </c>
      <c r="AJ49" s="1">
        <v>7.58738988078E11</v>
      </c>
      <c r="AK49" s="73">
        <v>43004.424305555556</v>
      </c>
      <c r="AL49" s="73">
        <v>42005.0</v>
      </c>
      <c r="AM49" s="73">
        <v>42369.0</v>
      </c>
      <c r="AN49" s="1">
        <v>12.0</v>
      </c>
      <c r="AO49" s="1" t="s">
        <v>351</v>
      </c>
      <c r="AQ49" s="1">
        <v>0.0</v>
      </c>
      <c r="AR49" s="1" t="b">
        <v>0</v>
      </c>
    </row>
    <row r="50" ht="12.75" customHeight="1">
      <c r="A50" s="1" t="s">
        <v>52</v>
      </c>
      <c r="B50" s="1">
        <v>2014.0</v>
      </c>
      <c r="C50" s="1">
        <v>5.0</v>
      </c>
      <c r="D50" s="1">
        <v>0.0</v>
      </c>
      <c r="E50" s="1">
        <v>0.0</v>
      </c>
      <c r="F50" s="1">
        <v>-4.98451767097E12</v>
      </c>
      <c r="G50" s="1">
        <v>-4.57950350099E11</v>
      </c>
      <c r="H50" s="1">
        <v>-5.9675832524E10</v>
      </c>
      <c r="I50" s="1">
        <v>-6.00434305075E11</v>
      </c>
      <c r="J50" s="1">
        <v>7.405644281305E12</v>
      </c>
      <c r="K50" s="1">
        <v>-1.074416361787E12</v>
      </c>
      <c r="L50" s="1">
        <v>2.2864976085E11</v>
      </c>
      <c r="M50" s="1">
        <v>0.0</v>
      </c>
      <c r="N50" s="1">
        <v>-1.78256882823E11</v>
      </c>
      <c r="O50" s="1">
        <v>3.61910111E8</v>
      </c>
      <c r="P50" s="1">
        <v>-9.807522317766E12</v>
      </c>
      <c r="Q50" s="1">
        <v>8.686294703959E12</v>
      </c>
      <c r="R50" s="1">
        <v>0.0</v>
      </c>
      <c r="S50" s="1">
        <v>1.5456001E11</v>
      </c>
      <c r="T50" s="1">
        <v>7.27897199644E11</v>
      </c>
      <c r="U50" s="1">
        <v>0.0</v>
      </c>
      <c r="V50" s="1">
        <v>0.0</v>
      </c>
      <c r="W50" s="1">
        <v>-4.16665376875E11</v>
      </c>
      <c r="X50" s="1">
        <v>0.0</v>
      </c>
      <c r="Y50" s="1">
        <v>0.0</v>
      </c>
      <c r="Z50" s="1">
        <v>-5.18692E9</v>
      </c>
      <c r="AA50" s="1">
        <v>2.73696867391E11</v>
      </c>
      <c r="AB50" s="1">
        <v>-3.51882863843E11</v>
      </c>
      <c r="AC50" s="1">
        <v>0.0</v>
      </c>
      <c r="AD50" s="1">
        <v>-4.1948583114E11</v>
      </c>
      <c r="AE50" s="1">
        <v>0.0</v>
      </c>
      <c r="AF50" s="1">
        <v>-5.02858747592E11</v>
      </c>
      <c r="AG50" s="1">
        <v>-6.90874363617E11</v>
      </c>
      <c r="AH50" s="1">
        <v>2.672078875363E12</v>
      </c>
      <c r="AI50" s="1">
        <v>0.0</v>
      </c>
      <c r="AJ50" s="1">
        <v>1.981204511746E12</v>
      </c>
      <c r="AK50" s="73">
        <v>42129.631944444445</v>
      </c>
      <c r="AL50" s="73">
        <v>41640.0</v>
      </c>
      <c r="AM50" s="73">
        <v>42004.0</v>
      </c>
      <c r="AN50" s="1">
        <v>12.0</v>
      </c>
      <c r="AO50" s="1" t="s">
        <v>599</v>
      </c>
      <c r="AQ50" s="1">
        <v>2.0</v>
      </c>
      <c r="AR50" s="1" t="b">
        <v>0</v>
      </c>
    </row>
    <row r="51" ht="12.75" customHeight="1">
      <c r="A51" s="1" t="s">
        <v>52</v>
      </c>
      <c r="B51" s="1">
        <v>2013.0</v>
      </c>
      <c r="C51" s="1">
        <v>5.0</v>
      </c>
      <c r="D51" s="1">
        <v>0.0</v>
      </c>
      <c r="E51" s="1">
        <v>6.651213667684E12</v>
      </c>
      <c r="F51" s="1">
        <v>-4.5381496355E12</v>
      </c>
      <c r="G51" s="1">
        <v>-3.2168707926E11</v>
      </c>
      <c r="H51" s="1">
        <v>-5.0144444444E10</v>
      </c>
      <c r="I51" s="1">
        <v>-5.34386879496E11</v>
      </c>
      <c r="J51" s="1">
        <v>1.065561969305E12</v>
      </c>
      <c r="K51" s="1">
        <v>-1.84496900964E12</v>
      </c>
      <c r="L51" s="1">
        <v>4.27438588649E11</v>
      </c>
      <c r="M51" s="1">
        <v>0.0</v>
      </c>
      <c r="N51" s="1">
        <v>-2.73563412062E11</v>
      </c>
      <c r="O51" s="1">
        <v>1.04863636E8</v>
      </c>
      <c r="P51" s="1">
        <v>-7.855063636368E12</v>
      </c>
      <c r="Q51" s="1">
        <v>7.298244264232E12</v>
      </c>
      <c r="R51" s="1">
        <v>-3.0251E10</v>
      </c>
      <c r="S51" s="1">
        <v>7.6840741208E10</v>
      </c>
      <c r="T51" s="1">
        <v>5.71657525092E11</v>
      </c>
      <c r="U51" s="1">
        <v>0.0</v>
      </c>
      <c r="V51" s="1">
        <v>0.0</v>
      </c>
      <c r="W51" s="1">
        <v>-2.12030654262E11</v>
      </c>
      <c r="X51" s="1">
        <v>0.0</v>
      </c>
      <c r="Y51" s="1">
        <v>7.187E11</v>
      </c>
      <c r="Z51" s="1">
        <v>-1.900871036E10</v>
      </c>
      <c r="AA51" s="1">
        <v>1.63185996452E11</v>
      </c>
      <c r="AB51" s="1">
        <v>-5.5E10</v>
      </c>
      <c r="AC51" s="1">
        <v>0.0</v>
      </c>
      <c r="AD51" s="1">
        <v>-1.2472461E11</v>
      </c>
      <c r="AE51" s="1">
        <v>0.0</v>
      </c>
      <c r="AF51" s="1">
        <v>6.83152676092E11</v>
      </c>
      <c r="AG51" s="1">
        <v>8.98560610479E11</v>
      </c>
      <c r="AH51" s="1">
        <v>1.773518264884E12</v>
      </c>
      <c r="AI51" s="1">
        <v>0.0</v>
      </c>
      <c r="AJ51" s="1">
        <v>2.672078875363E12</v>
      </c>
      <c r="AK51" s="73">
        <v>41708.450694444444</v>
      </c>
      <c r="AL51" s="73">
        <v>41275.0</v>
      </c>
      <c r="AM51" s="73">
        <v>41639.0</v>
      </c>
      <c r="AN51" s="1">
        <v>12.0</v>
      </c>
      <c r="AO51" s="1" t="s">
        <v>600</v>
      </c>
      <c r="AQ51" s="1">
        <v>1.0</v>
      </c>
      <c r="AR51" s="1" t="b">
        <v>0</v>
      </c>
    </row>
    <row r="52" ht="12.75" customHeight="1">
      <c r="A52" s="1" t="s">
        <v>52</v>
      </c>
      <c r="B52" s="1">
        <v>2012.0</v>
      </c>
      <c r="C52" s="1">
        <v>5.0</v>
      </c>
      <c r="D52" s="1">
        <v>0.0</v>
      </c>
      <c r="E52" s="1">
        <v>5.316987592358E12</v>
      </c>
      <c r="F52" s="1">
        <v>-4.279999393549E12</v>
      </c>
      <c r="G52" s="1">
        <v>-2.72241186432E11</v>
      </c>
      <c r="H52" s="1">
        <v>-1.8151445834E10</v>
      </c>
      <c r="I52" s="1">
        <v>-4.99118522252E11</v>
      </c>
      <c r="J52" s="1">
        <v>5.59784995951E11</v>
      </c>
      <c r="K52" s="1">
        <v>-6.12187814151E11</v>
      </c>
      <c r="L52" s="1">
        <v>1.95074226091E11</v>
      </c>
      <c r="M52" s="1">
        <v>0.0</v>
      </c>
      <c r="N52" s="1">
        <v>-5.48224762862E11</v>
      </c>
      <c r="O52" s="1">
        <v>1.7772727E7</v>
      </c>
      <c r="P52" s="1">
        <v>-7.735359231737E12</v>
      </c>
      <c r="Q52" s="1">
        <v>7.705461478048E12</v>
      </c>
      <c r="R52" s="1">
        <v>-5.9206507505E10</v>
      </c>
      <c r="S52" s="1">
        <v>3.1184089604E10</v>
      </c>
      <c r="T52" s="1">
        <v>7.58871055009E11</v>
      </c>
      <c r="U52" s="1">
        <v>0.0</v>
      </c>
      <c r="V52" s="1">
        <v>0.0</v>
      </c>
      <c r="W52" s="1">
        <v>1.52743893284E11</v>
      </c>
      <c r="X52" s="1">
        <v>0.0</v>
      </c>
      <c r="Y52" s="1">
        <v>5.60796320725E11</v>
      </c>
      <c r="Z52" s="1">
        <v>-1.3896923265E10</v>
      </c>
      <c r="AA52" s="1">
        <v>5.0E11</v>
      </c>
      <c r="AB52" s="1">
        <v>0.0</v>
      </c>
      <c r="AC52" s="1">
        <v>0.0</v>
      </c>
      <c r="AD52" s="1">
        <v>-3.07764378E11</v>
      </c>
      <c r="AE52" s="1">
        <v>0.0</v>
      </c>
      <c r="AF52" s="1">
        <v>7.3913501946E11</v>
      </c>
      <c r="AG52" s="1">
        <v>1.086953138835E12</v>
      </c>
      <c r="AH52" s="1">
        <v>6.86565126049E11</v>
      </c>
      <c r="AI52" s="1">
        <v>0.0</v>
      </c>
      <c r="AJ52" s="1">
        <v>1.773518264884E12</v>
      </c>
      <c r="AK52" s="73">
        <v>41338.850694444445</v>
      </c>
      <c r="AL52" s="73">
        <v>40909.0</v>
      </c>
      <c r="AM52" s="73">
        <v>41274.0</v>
      </c>
      <c r="AN52" s="1">
        <v>12.0</v>
      </c>
      <c r="AO52" s="1" t="s">
        <v>689</v>
      </c>
      <c r="AQ52" s="1">
        <v>2.0</v>
      </c>
      <c r="AR52" s="1" t="b">
        <v>0</v>
      </c>
    </row>
    <row r="53" ht="12.75" customHeight="1">
      <c r="A53" s="1" t="s">
        <v>52</v>
      </c>
      <c r="B53" s="1">
        <v>2011.0</v>
      </c>
      <c r="C53" s="1">
        <v>5.0</v>
      </c>
      <c r="D53" s="1">
        <v>0.0</v>
      </c>
      <c r="E53" s="1">
        <v>4.358771035654E12</v>
      </c>
      <c r="F53" s="1">
        <v>-3.421005856505E12</v>
      </c>
      <c r="G53" s="1">
        <v>-2.07394780342E11</v>
      </c>
      <c r="H53" s="1">
        <v>0.0</v>
      </c>
      <c r="I53" s="1">
        <v>-4.21113147007E11</v>
      </c>
      <c r="J53" s="1">
        <v>2.081978627084E12</v>
      </c>
      <c r="K53" s="1">
        <v>-1.819895990616E12</v>
      </c>
      <c r="L53" s="1">
        <v>5.71339888268E11</v>
      </c>
      <c r="M53" s="1">
        <v>0.0</v>
      </c>
      <c r="N53" s="1">
        <v>-2.03057932799E11</v>
      </c>
      <c r="O53" s="1">
        <v>1.90487430587E11</v>
      </c>
      <c r="P53" s="1">
        <v>-9.429927095804E12</v>
      </c>
      <c r="Q53" s="1">
        <v>7.281665202153E12</v>
      </c>
      <c r="R53" s="1">
        <v>-3.8439542963E11</v>
      </c>
      <c r="S53" s="1">
        <v>3.06880287E10</v>
      </c>
      <c r="T53" s="1">
        <v>4.16276357364E11</v>
      </c>
      <c r="U53" s="1">
        <v>0.0</v>
      </c>
      <c r="V53" s="1">
        <v>0.0</v>
      </c>
      <c r="W53" s="1">
        <v>-2.098263439429E12</v>
      </c>
      <c r="X53" s="1">
        <v>0.0</v>
      </c>
      <c r="Y53" s="1">
        <v>1.916524368E12</v>
      </c>
      <c r="Z53" s="1">
        <v>-1.0946797905E11</v>
      </c>
      <c r="AA53" s="1">
        <v>0.0</v>
      </c>
      <c r="AB53" s="1">
        <v>0.0</v>
      </c>
      <c r="AC53" s="1">
        <v>0.0</v>
      </c>
      <c r="AD53" s="1">
        <v>-1.55052636E11</v>
      </c>
      <c r="AE53" s="1">
        <v>0.0</v>
      </c>
      <c r="AF53" s="1">
        <v>1.65200375295E12</v>
      </c>
      <c r="AG53" s="1">
        <v>1.25080201789E11</v>
      </c>
      <c r="AH53" s="1">
        <v>5.6148492426E11</v>
      </c>
      <c r="AI53" s="1">
        <v>0.0</v>
      </c>
      <c r="AJ53" s="1">
        <v>6.86565126049E11</v>
      </c>
      <c r="AK53" s="73">
        <v>40962.40555555555</v>
      </c>
      <c r="AL53" s="73">
        <v>40544.0</v>
      </c>
      <c r="AM53" s="73">
        <v>40908.0</v>
      </c>
      <c r="AN53" s="1">
        <v>12.0</v>
      </c>
      <c r="AO53" s="1" t="s">
        <v>343</v>
      </c>
      <c r="AQ53" s="1">
        <v>1.0</v>
      </c>
      <c r="AR53" s="1" t="b">
        <v>0</v>
      </c>
    </row>
    <row r="54" ht="12.75" customHeight="1">
      <c r="A54" s="1" t="s">
        <v>52</v>
      </c>
      <c r="B54" s="1">
        <v>2010.0</v>
      </c>
      <c r="C54" s="1">
        <v>5.0</v>
      </c>
      <c r="D54" s="1">
        <v>0.0</v>
      </c>
      <c r="E54" s="1">
        <v>3.676799755763E12</v>
      </c>
      <c r="F54" s="1">
        <v>-4.5954615869E11</v>
      </c>
      <c r="G54" s="1">
        <v>-1.85608983699E11</v>
      </c>
      <c r="H54" s="1">
        <v>0.0</v>
      </c>
      <c r="I54" s="1">
        <v>-2.92631263491E11</v>
      </c>
      <c r="J54" s="1">
        <v>4.212950537591E12</v>
      </c>
      <c r="K54" s="1">
        <v>-7.069955075733E12</v>
      </c>
      <c r="L54" s="1">
        <v>-1.17991188259E11</v>
      </c>
      <c r="M54" s="1">
        <v>0.0</v>
      </c>
      <c r="N54" s="1">
        <v>-1.91940487863E11</v>
      </c>
      <c r="O54" s="1">
        <v>6818182.0</v>
      </c>
      <c r="P54" s="1">
        <v>0.0</v>
      </c>
      <c r="Q54" s="1">
        <v>0.0</v>
      </c>
      <c r="R54" s="1">
        <v>-8.4423834271E12</v>
      </c>
      <c r="S54" s="1">
        <v>6.40029864856E12</v>
      </c>
      <c r="T54" s="1">
        <v>2.46856962676E11</v>
      </c>
      <c r="U54" s="1">
        <v>0.0</v>
      </c>
      <c r="V54" s="1">
        <v>0.0</v>
      </c>
      <c r="W54" s="1">
        <v>-1.987161485545E12</v>
      </c>
      <c r="X54" s="1">
        <v>0.0</v>
      </c>
      <c r="Y54" s="1">
        <v>1.16764054E12</v>
      </c>
      <c r="Z54" s="1">
        <v>0.0</v>
      </c>
      <c r="AA54" s="1">
        <v>3.37997977221E11</v>
      </c>
      <c r="AB54" s="1">
        <v>-1.45684019482E11</v>
      </c>
      <c r="AC54" s="1">
        <v>0.0</v>
      </c>
      <c r="AD54" s="1">
        <v>0.0</v>
      </c>
      <c r="AE54" s="1">
        <v>-1.72108002E11</v>
      </c>
      <c r="AF54" s="1">
        <v>1.187846495739E12</v>
      </c>
      <c r="AG54" s="1">
        <v>-9.17306178065E11</v>
      </c>
      <c r="AH54" s="1">
        <v>1.478791102325E12</v>
      </c>
      <c r="AI54" s="1">
        <v>0.0</v>
      </c>
      <c r="AJ54" s="1">
        <v>5.6148492426E11</v>
      </c>
      <c r="AK54" s="73">
        <v>40599.611805555556</v>
      </c>
      <c r="AL54" s="73">
        <v>40179.0</v>
      </c>
      <c r="AM54" s="73">
        <v>40543.0</v>
      </c>
      <c r="AN54" s="1">
        <v>12.0</v>
      </c>
      <c r="AO54" s="1" t="s">
        <v>690</v>
      </c>
      <c r="AQ54" s="1">
        <v>2.0</v>
      </c>
      <c r="AR54" s="1" t="b">
        <v>0</v>
      </c>
    </row>
    <row r="55" ht="12.75" customHeight="1">
      <c r="A55" s="1" t="s">
        <v>52</v>
      </c>
      <c r="B55" s="1">
        <v>2009.0</v>
      </c>
      <c r="C55" s="1">
        <v>5.0</v>
      </c>
      <c r="D55" s="1">
        <v>0.0</v>
      </c>
      <c r="E55" s="1">
        <v>4.893922778022E12</v>
      </c>
      <c r="F55" s="1">
        <v>-2.190559466042E12</v>
      </c>
      <c r="G55" s="1">
        <v>-1.29665733717E11</v>
      </c>
      <c r="H55" s="1">
        <v>0.0</v>
      </c>
      <c r="I55" s="1">
        <v>-2.3364284983E11</v>
      </c>
      <c r="J55" s="1">
        <v>0.0</v>
      </c>
      <c r="K55" s="1">
        <v>-2.316389631136E12</v>
      </c>
      <c r="L55" s="1">
        <v>2.3665097297E10</v>
      </c>
      <c r="M55" s="1">
        <v>0.0</v>
      </c>
      <c r="N55" s="1">
        <v>-3.6902112968E10</v>
      </c>
      <c r="O55" s="1">
        <v>1.56372727E8</v>
      </c>
      <c r="P55" s="1">
        <v>0.0</v>
      </c>
      <c r="Q55" s="1">
        <v>0.0</v>
      </c>
      <c r="R55" s="1">
        <v>-4.20970566708E12</v>
      </c>
      <c r="S55" s="1">
        <v>4.662565432951E12</v>
      </c>
      <c r="T55" s="1">
        <v>0.0</v>
      </c>
      <c r="U55" s="1">
        <v>0.0</v>
      </c>
      <c r="V55" s="1">
        <v>0.0</v>
      </c>
      <c r="W55" s="1">
        <v>4.1611402563E11</v>
      </c>
      <c r="X55" s="1">
        <v>0.0</v>
      </c>
      <c r="Y55" s="1">
        <v>0.0</v>
      </c>
      <c r="Z55" s="1">
        <v>0.0</v>
      </c>
      <c r="AA55" s="1">
        <v>3.95991595716E11</v>
      </c>
      <c r="AB55" s="1">
        <v>-1.77953362077E11</v>
      </c>
      <c r="AC55" s="1">
        <v>0.0</v>
      </c>
      <c r="AD55" s="1">
        <v>0.0</v>
      </c>
      <c r="AE55" s="1">
        <v>-1.258728E10</v>
      </c>
      <c r="AF55" s="1">
        <v>2.05450953639E11</v>
      </c>
      <c r="AG55" s="1">
        <v>6.45230076566E11</v>
      </c>
      <c r="AH55" s="1">
        <v>8.33561025759E11</v>
      </c>
      <c r="AI55" s="1">
        <v>0.0</v>
      </c>
      <c r="AJ55" s="1">
        <v>1.478791102325E12</v>
      </c>
      <c r="AK55" s="73">
        <v>40519.72986111111</v>
      </c>
      <c r="AL55" s="73">
        <v>39814.0</v>
      </c>
      <c r="AM55" s="73">
        <v>40178.0</v>
      </c>
      <c r="AN55" s="1">
        <v>12.0</v>
      </c>
      <c r="AO55" s="1" t="s">
        <v>383</v>
      </c>
      <c r="AQ55" s="1">
        <v>1.0</v>
      </c>
      <c r="AR55" s="1" t="b">
        <v>0</v>
      </c>
    </row>
    <row r="56" ht="12.75" customHeight="1">
      <c r="A56" s="1" t="s">
        <v>52</v>
      </c>
      <c r="B56" s="1">
        <v>2008.0</v>
      </c>
      <c r="C56" s="1">
        <v>5.0</v>
      </c>
      <c r="D56" s="1">
        <v>0.0</v>
      </c>
      <c r="E56" s="1">
        <v>3.18208064774E12</v>
      </c>
      <c r="F56" s="1">
        <v>-1.621866185332E12</v>
      </c>
      <c r="G56" s="1">
        <v>-8.0588788823E10</v>
      </c>
      <c r="H56" s="1">
        <v>0.0</v>
      </c>
      <c r="I56" s="1">
        <v>-1.34552195339E11</v>
      </c>
      <c r="J56" s="1">
        <v>-1.11865589893E12</v>
      </c>
      <c r="K56" s="1">
        <v>0.0</v>
      </c>
      <c r="L56" s="1">
        <v>2.26417579316E11</v>
      </c>
      <c r="M56" s="1">
        <v>0.0</v>
      </c>
      <c r="N56" s="1">
        <v>-2.4648898146E10</v>
      </c>
      <c r="O56" s="1">
        <v>0.0</v>
      </c>
      <c r="P56" s="1">
        <v>0.0</v>
      </c>
      <c r="Q56" s="1">
        <v>0.0</v>
      </c>
      <c r="R56" s="1">
        <v>-5.382303795196E12</v>
      </c>
      <c r="S56" s="1">
        <v>5.035995633991E12</v>
      </c>
      <c r="T56" s="1">
        <v>0.0</v>
      </c>
      <c r="U56" s="1">
        <v>0.0</v>
      </c>
      <c r="V56" s="1">
        <v>0.0</v>
      </c>
      <c r="W56" s="1">
        <v>-3.70957059351E11</v>
      </c>
      <c r="X56" s="1">
        <v>0.0</v>
      </c>
      <c r="Y56" s="1">
        <v>4.469875E11</v>
      </c>
      <c r="Z56" s="1">
        <v>0.0</v>
      </c>
      <c r="AA56" s="1">
        <v>1.0904622188E10</v>
      </c>
      <c r="AB56" s="1">
        <v>-5.66406335002E11</v>
      </c>
      <c r="AC56" s="1">
        <v>0.0</v>
      </c>
      <c r="AD56" s="1">
        <v>0.0</v>
      </c>
      <c r="AE56" s="1">
        <v>-7.21013321E10</v>
      </c>
      <c r="AF56" s="1">
        <v>-1.80615544914E11</v>
      </c>
      <c r="AG56" s="1">
        <v>-3.25155024949E11</v>
      </c>
      <c r="AH56" s="1">
        <v>1.158716050708E12</v>
      </c>
      <c r="AI56" s="1">
        <v>0.0</v>
      </c>
      <c r="AJ56" s="1">
        <v>8.33561025759E11</v>
      </c>
      <c r="AK56" s="73">
        <v>40519.73333333333</v>
      </c>
      <c r="AL56" s="73">
        <v>39448.0</v>
      </c>
      <c r="AM56" s="73">
        <v>39813.0</v>
      </c>
      <c r="AN56" s="1">
        <v>12.0</v>
      </c>
      <c r="AO56" s="1" t="s">
        <v>383</v>
      </c>
      <c r="AQ56" s="1">
        <v>1.0</v>
      </c>
      <c r="AR56" s="1" t="b">
        <v>0</v>
      </c>
    </row>
    <row r="57" ht="12.75" customHeight="1">
      <c r="A57" s="1" t="s">
        <v>52</v>
      </c>
      <c r="B57" s="1">
        <v>2007.0</v>
      </c>
      <c r="C57" s="1">
        <v>5.0</v>
      </c>
      <c r="D57" s="1">
        <v>0.0</v>
      </c>
      <c r="E57" s="1">
        <v>8.722722754616E12</v>
      </c>
      <c r="F57" s="1">
        <v>-1.399115655828E12</v>
      </c>
      <c r="G57" s="1">
        <v>-4.382652623E10</v>
      </c>
      <c r="H57" s="1">
        <v>0.0</v>
      </c>
      <c r="I57" s="1">
        <v>-1.28365809364E11</v>
      </c>
      <c r="J57" s="1">
        <v>0.0</v>
      </c>
      <c r="K57" s="1">
        <v>-6.72495179513E12</v>
      </c>
      <c r="L57" s="1">
        <v>4.26462968064E11</v>
      </c>
      <c r="M57" s="1">
        <v>0.0</v>
      </c>
      <c r="N57" s="1">
        <v>-2.4075956743E10</v>
      </c>
      <c r="O57" s="1">
        <v>5000000.0</v>
      </c>
      <c r="P57" s="1">
        <v>0.0</v>
      </c>
      <c r="Q57" s="1">
        <v>0.0</v>
      </c>
      <c r="R57" s="1">
        <v>-4.61129180741E11</v>
      </c>
      <c r="S57" s="1">
        <v>4.9594340943E10</v>
      </c>
      <c r="T57" s="1">
        <v>2.4327513119E10</v>
      </c>
      <c r="U57" s="1">
        <v>0.0</v>
      </c>
      <c r="V57" s="1">
        <v>0.0</v>
      </c>
      <c r="W57" s="1">
        <v>-4.11278283422E11</v>
      </c>
      <c r="X57" s="1">
        <v>0.0</v>
      </c>
      <c r="Y57" s="1">
        <v>1.105714317724E12</v>
      </c>
      <c r="Z57" s="1">
        <v>0.0</v>
      </c>
      <c r="AA57" s="1">
        <v>2.8065906353E10</v>
      </c>
      <c r="AB57" s="1">
        <v>-1.5E10</v>
      </c>
      <c r="AC57" s="1">
        <v>0.0</v>
      </c>
      <c r="AD57" s="1">
        <v>0.0</v>
      </c>
      <c r="AE57" s="1">
        <v>-3.4986E10</v>
      </c>
      <c r="AF57" s="1">
        <v>1.083794224077E12</v>
      </c>
      <c r="AG57" s="1">
        <v>1.098978908719E12</v>
      </c>
      <c r="AH57" s="1">
        <v>5.9737141989E10</v>
      </c>
      <c r="AI57" s="1">
        <v>0.0</v>
      </c>
      <c r="AJ57" s="1">
        <v>1.158716050708E12</v>
      </c>
      <c r="AK57" s="73">
        <v>43010.43958333333</v>
      </c>
      <c r="AL57" s="73">
        <v>39083.0</v>
      </c>
      <c r="AM57" s="73">
        <v>39447.0</v>
      </c>
      <c r="AN57" s="1">
        <v>12.0</v>
      </c>
      <c r="AO57" s="1" t="s">
        <v>357</v>
      </c>
      <c r="AQ57" s="1">
        <v>1.0</v>
      </c>
      <c r="AR57" s="1" t="b">
        <v>0</v>
      </c>
    </row>
    <row r="58" ht="12.75" customHeight="1">
      <c r="A58" s="1" t="s">
        <v>52</v>
      </c>
      <c r="B58" s="1">
        <v>2006.0</v>
      </c>
      <c r="C58" s="1">
        <v>5.0</v>
      </c>
      <c r="D58" s="1">
        <v>0.0</v>
      </c>
      <c r="E58" s="1">
        <v>1.307224610855E12</v>
      </c>
      <c r="F58" s="1">
        <v>-8.46783118031E11</v>
      </c>
      <c r="G58" s="1">
        <v>-2.8310620423E10</v>
      </c>
      <c r="H58" s="1">
        <v>0.0</v>
      </c>
      <c r="I58" s="1">
        <v>-1.05941938617E11</v>
      </c>
      <c r="J58" s="1">
        <v>0.0</v>
      </c>
      <c r="K58" s="1">
        <v>-2.40811886852E11</v>
      </c>
      <c r="L58" s="1">
        <v>8.5377046932E10</v>
      </c>
      <c r="M58" s="1">
        <v>0.0</v>
      </c>
      <c r="N58" s="1">
        <v>-1.5389265956E10</v>
      </c>
      <c r="O58" s="1">
        <v>1.615E7</v>
      </c>
      <c r="P58" s="1">
        <v>0.0</v>
      </c>
      <c r="Q58" s="1">
        <v>0.0</v>
      </c>
      <c r="R58" s="1">
        <v>-8.35945745687E11</v>
      </c>
      <c r="S58" s="1">
        <v>4.39874589057E11</v>
      </c>
      <c r="T58" s="1">
        <v>0.0</v>
      </c>
      <c r="U58" s="1">
        <v>0.0</v>
      </c>
      <c r="V58" s="1">
        <v>0.0</v>
      </c>
      <c r="W58" s="1">
        <v>-4.11444272586E11</v>
      </c>
      <c r="X58" s="1">
        <v>0.0</v>
      </c>
      <c r="Y58" s="1">
        <v>3.50973176743E11</v>
      </c>
      <c r="Z58" s="1">
        <v>0.0</v>
      </c>
      <c r="AA58" s="1">
        <v>2.239929337E9</v>
      </c>
      <c r="AB58" s="1">
        <v>0.0</v>
      </c>
      <c r="AC58" s="1">
        <v>0.0</v>
      </c>
      <c r="AD58" s="1">
        <v>0.0</v>
      </c>
      <c r="AE58" s="1">
        <v>0.0</v>
      </c>
      <c r="AF58" s="1">
        <v>3.5321310608E11</v>
      </c>
      <c r="AG58" s="1">
        <v>2.7145880426E10</v>
      </c>
      <c r="AH58" s="1">
        <v>3.2591261563E10</v>
      </c>
      <c r="AI58" s="1">
        <v>0.0</v>
      </c>
      <c r="AJ58" s="1">
        <v>5.9737141989E10</v>
      </c>
      <c r="AK58" s="73">
        <v>40520.42361111111</v>
      </c>
      <c r="AL58" s="73">
        <v>38718.0</v>
      </c>
      <c r="AM58" s="73">
        <v>39082.0</v>
      </c>
      <c r="AN58" s="1">
        <v>12.0</v>
      </c>
      <c r="AO58" s="1" t="s">
        <v>384</v>
      </c>
      <c r="AQ58" s="1">
        <v>1.0</v>
      </c>
      <c r="AR58" s="1" t="b">
        <v>0</v>
      </c>
    </row>
    <row r="59" ht="12.75" customHeight="1">
      <c r="A59" s="1" t="s">
        <v>366</v>
      </c>
      <c r="B59" s="1">
        <v>2017.0</v>
      </c>
      <c r="C59" s="1">
        <v>5.0</v>
      </c>
      <c r="D59" s="1">
        <v>0.0</v>
      </c>
      <c r="E59" s="1">
        <v>9.99560421514E11</v>
      </c>
      <c r="F59" s="1">
        <v>-7.11641842168E11</v>
      </c>
      <c r="G59" s="1">
        <v>-9.9550708833E10</v>
      </c>
      <c r="H59" s="1">
        <v>-1.73333333E8</v>
      </c>
      <c r="I59" s="1">
        <v>-2.24114013E8</v>
      </c>
      <c r="J59" s="1">
        <v>3.32119919312E11</v>
      </c>
      <c r="K59" s="1">
        <v>-3.95822350799E11</v>
      </c>
      <c r="L59" s="1">
        <v>1.2426799168E11</v>
      </c>
      <c r="M59" s="1">
        <v>0.0</v>
      </c>
      <c r="N59" s="1">
        <v>-2.579166009E9</v>
      </c>
      <c r="O59" s="1">
        <v>5.62795454E8</v>
      </c>
      <c r="P59" s="1">
        <v>-9.610555E11</v>
      </c>
      <c r="Q59" s="1">
        <v>7.14796106806E11</v>
      </c>
      <c r="R59" s="1">
        <v>-2.82495E11</v>
      </c>
      <c r="S59" s="1">
        <v>0.0</v>
      </c>
      <c r="T59" s="1">
        <v>2.6226222279E10</v>
      </c>
      <c r="U59" s="1">
        <v>0.0</v>
      </c>
      <c r="V59" s="1">
        <v>0.0</v>
      </c>
      <c r="W59" s="1">
        <v>-5.0454454147E11</v>
      </c>
      <c r="X59" s="1">
        <v>0.0</v>
      </c>
      <c r="Y59" s="1">
        <v>3.0E11</v>
      </c>
      <c r="Z59" s="1">
        <v>0.0</v>
      </c>
      <c r="AA59" s="1">
        <v>9.9546608317E10</v>
      </c>
      <c r="AB59" s="1">
        <v>-2.0E10</v>
      </c>
      <c r="AC59" s="1">
        <v>0.0</v>
      </c>
      <c r="AD59" s="1">
        <v>-5.2E9</v>
      </c>
      <c r="AE59" s="1">
        <v>0.0</v>
      </c>
      <c r="AF59" s="1">
        <v>3.74346608317E11</v>
      </c>
      <c r="AG59" s="1">
        <v>-5.929941473E9</v>
      </c>
      <c r="AH59" s="1">
        <v>2.94534377663E11</v>
      </c>
      <c r="AI59" s="1">
        <v>6.1681504E7</v>
      </c>
      <c r="AJ59" s="1">
        <v>2.88666117694E11</v>
      </c>
      <c r="AK59" s="73">
        <v>43194.736805555556</v>
      </c>
      <c r="AL59" s="73">
        <v>42736.0</v>
      </c>
      <c r="AM59" s="73">
        <v>43100.0</v>
      </c>
      <c r="AN59" s="1">
        <v>12.0</v>
      </c>
      <c r="AO59" s="1" t="s">
        <v>367</v>
      </c>
      <c r="AQ59" s="1">
        <v>0.0</v>
      </c>
      <c r="AR59" s="1" t="b">
        <v>0</v>
      </c>
    </row>
    <row r="60" ht="12.75" customHeight="1">
      <c r="A60" s="1" t="s">
        <v>366</v>
      </c>
      <c r="B60" s="1">
        <v>2016.0</v>
      </c>
      <c r="C60" s="1">
        <v>5.0</v>
      </c>
      <c r="D60" s="1">
        <v>0.0</v>
      </c>
      <c r="E60" s="1">
        <v>5.96279448585E11</v>
      </c>
      <c r="F60" s="1">
        <v>-4.62677613362E11</v>
      </c>
      <c r="G60" s="1">
        <v>-6.4756508924E10</v>
      </c>
      <c r="H60" s="1">
        <v>-2.956784988E9</v>
      </c>
      <c r="I60" s="1">
        <v>0.0</v>
      </c>
      <c r="J60" s="1">
        <v>3.75389759647E11</v>
      </c>
      <c r="K60" s="1">
        <v>-4.13494773777E11</v>
      </c>
      <c r="L60" s="1">
        <v>2.7783527181E10</v>
      </c>
      <c r="M60" s="1">
        <v>0.0</v>
      </c>
      <c r="N60" s="1">
        <v>-4.416338182E9</v>
      </c>
      <c r="O60" s="1">
        <v>4000111.0</v>
      </c>
      <c r="P60" s="1">
        <v>-7.77919609827E11</v>
      </c>
      <c r="Q60" s="1">
        <v>0.0</v>
      </c>
      <c r="R60" s="1">
        <v>0.0</v>
      </c>
      <c r="S60" s="1">
        <v>0.0</v>
      </c>
      <c r="T60" s="1">
        <v>8.21150214843E11</v>
      </c>
      <c r="U60" s="1">
        <v>0.0</v>
      </c>
      <c r="V60" s="1">
        <v>4.1710467037E10</v>
      </c>
      <c r="W60" s="1">
        <v>8.0528733982E10</v>
      </c>
      <c r="X60" s="1">
        <v>0.0</v>
      </c>
      <c r="Y60" s="1">
        <v>0.0</v>
      </c>
      <c r="Z60" s="1">
        <v>0.0</v>
      </c>
      <c r="AA60" s="1">
        <v>9.0E10</v>
      </c>
      <c r="AB60" s="1">
        <v>-9.0E10</v>
      </c>
      <c r="AC60" s="1">
        <v>0.0</v>
      </c>
      <c r="AD60" s="1">
        <v>-2.6E10</v>
      </c>
      <c r="AE60" s="1">
        <v>0.0</v>
      </c>
      <c r="AF60" s="1">
        <v>-2.6E10</v>
      </c>
      <c r="AG60" s="1">
        <v>8.2312261163E10</v>
      </c>
      <c r="AH60" s="1">
        <v>2.12146243133E11</v>
      </c>
      <c r="AI60" s="1">
        <v>7.5873367E7</v>
      </c>
      <c r="AJ60" s="1">
        <v>2.94534377663E11</v>
      </c>
      <c r="AK60" s="73">
        <v>43052.69236111111</v>
      </c>
      <c r="AL60" s="73">
        <v>42370.0</v>
      </c>
      <c r="AM60" s="73">
        <v>42735.0</v>
      </c>
      <c r="AN60" s="1">
        <v>12.0</v>
      </c>
      <c r="AO60" s="1" t="s">
        <v>368</v>
      </c>
      <c r="AQ60" s="1">
        <v>0.0</v>
      </c>
      <c r="AR60" s="1" t="b">
        <v>0</v>
      </c>
    </row>
    <row r="61" ht="12.75" customHeight="1">
      <c r="A61" s="1" t="s">
        <v>366</v>
      </c>
      <c r="B61" s="1">
        <v>2015.0</v>
      </c>
      <c r="C61" s="1">
        <v>5.0</v>
      </c>
      <c r="D61" s="1">
        <v>0.0</v>
      </c>
      <c r="E61" s="1">
        <v>4.43200194951E11</v>
      </c>
      <c r="F61" s="1">
        <v>-3.8890300865E11</v>
      </c>
      <c r="G61" s="1">
        <v>-3.3806404086E10</v>
      </c>
      <c r="H61" s="1">
        <v>0.0</v>
      </c>
      <c r="I61" s="1">
        <v>-7.367891987E9</v>
      </c>
      <c r="J61" s="1">
        <v>1.2140789682E10</v>
      </c>
      <c r="K61" s="1">
        <v>-3.7804201643E10</v>
      </c>
      <c r="L61" s="1">
        <v>-1.2540521733E10</v>
      </c>
      <c r="M61" s="1">
        <v>0.0</v>
      </c>
      <c r="N61" s="1">
        <v>-2.064733982E9</v>
      </c>
      <c r="O61" s="1">
        <v>1.0227272E7</v>
      </c>
      <c r="P61" s="1">
        <v>-8.94000011022E11</v>
      </c>
      <c r="Q61" s="1">
        <v>9.29697638922E11</v>
      </c>
      <c r="R61" s="1">
        <v>0.0</v>
      </c>
      <c r="S61" s="1">
        <v>0.0</v>
      </c>
      <c r="T61" s="1">
        <v>4.1082076459E10</v>
      </c>
      <c r="U61" s="1">
        <v>0.0</v>
      </c>
      <c r="V61" s="1">
        <v>0.0</v>
      </c>
      <c r="W61" s="1">
        <v>7.4725197649E10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-4.795622039E9</v>
      </c>
      <c r="AE61" s="1">
        <v>0.0</v>
      </c>
      <c r="AF61" s="1">
        <v>-4.795622039E9</v>
      </c>
      <c r="AG61" s="1">
        <v>5.7389053877E10</v>
      </c>
      <c r="AH61" s="1">
        <v>1.54727820786E11</v>
      </c>
      <c r="AI61" s="1">
        <v>2.936847E7</v>
      </c>
      <c r="AJ61" s="1">
        <v>2.12146243133E11</v>
      </c>
      <c r="AK61" s="73">
        <v>42515.660416666666</v>
      </c>
      <c r="AL61" s="73">
        <v>42005.0</v>
      </c>
      <c r="AM61" s="73">
        <v>42369.0</v>
      </c>
      <c r="AN61" s="1">
        <v>12.0</v>
      </c>
      <c r="AO61" s="1" t="s">
        <v>323</v>
      </c>
      <c r="AQ61" s="1">
        <v>0.0</v>
      </c>
      <c r="AR61" s="1" t="b">
        <v>0</v>
      </c>
    </row>
    <row r="62" ht="12.75" customHeight="1">
      <c r="A62" s="1" t="s">
        <v>366</v>
      </c>
      <c r="B62" s="1">
        <v>2014.0</v>
      </c>
      <c r="C62" s="1">
        <v>5.0</v>
      </c>
      <c r="D62" s="1">
        <v>0.0</v>
      </c>
      <c r="E62" s="1">
        <v>0.0</v>
      </c>
      <c r="F62" s="1">
        <v>-5.23094039196E11</v>
      </c>
      <c r="G62" s="1">
        <v>-2.4779798846E10</v>
      </c>
      <c r="H62" s="1">
        <v>0.0</v>
      </c>
      <c r="I62" s="1">
        <v>-3.3885820433E10</v>
      </c>
      <c r="J62" s="1">
        <v>9.73265023291E11</v>
      </c>
      <c r="K62" s="1">
        <v>-3.7495942513E11</v>
      </c>
      <c r="L62" s="1">
        <v>1.6545939686E10</v>
      </c>
      <c r="M62" s="1">
        <v>0.0</v>
      </c>
      <c r="N62" s="1">
        <v>-2.499084364E9</v>
      </c>
      <c r="O62" s="1">
        <v>0.0</v>
      </c>
      <c r="P62" s="1">
        <v>-6.27E11</v>
      </c>
      <c r="Q62" s="1">
        <v>6.54E11</v>
      </c>
      <c r="R62" s="1">
        <v>-1.521484827E11</v>
      </c>
      <c r="S62" s="1">
        <v>1.59473259158E11</v>
      </c>
      <c r="T62" s="1">
        <v>5.2472997871E10</v>
      </c>
      <c r="U62" s="1">
        <v>0.0</v>
      </c>
      <c r="V62" s="1">
        <v>0.0</v>
      </c>
      <c r="W62" s="1">
        <v>8.4298689965E10</v>
      </c>
      <c r="X62" s="1">
        <v>3.69297802142E11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-2.15E10</v>
      </c>
      <c r="AE62" s="1">
        <v>0.0</v>
      </c>
      <c r="AF62" s="1">
        <v>-2.15E10</v>
      </c>
      <c r="AG62" s="1">
        <v>7.9344629651E10</v>
      </c>
      <c r="AH62" s="1">
        <v>1.82337903315E11</v>
      </c>
      <c r="AI62" s="1">
        <v>1.04528782E9</v>
      </c>
      <c r="AJ62" s="1">
        <v>2.62727820786E11</v>
      </c>
      <c r="AK62" s="73">
        <v>42153.47222222222</v>
      </c>
      <c r="AL62" s="73">
        <v>41640.0</v>
      </c>
      <c r="AM62" s="73">
        <v>42004.0</v>
      </c>
      <c r="AN62" s="1">
        <v>12.0</v>
      </c>
      <c r="AO62" s="1" t="s">
        <v>608</v>
      </c>
      <c r="AQ62" s="1">
        <v>1.0</v>
      </c>
      <c r="AR62" s="1" t="b">
        <v>0</v>
      </c>
    </row>
    <row r="63" ht="12.75" customHeight="1">
      <c r="A63" s="1" t="s">
        <v>366</v>
      </c>
      <c r="B63" s="1">
        <v>2013.0</v>
      </c>
      <c r="C63" s="1">
        <v>5.0</v>
      </c>
      <c r="D63" s="1">
        <v>0.0</v>
      </c>
      <c r="E63" s="1">
        <v>4.98518861379E11</v>
      </c>
      <c r="F63" s="1">
        <v>-4.03550062892E11</v>
      </c>
      <c r="G63" s="1">
        <v>-2.3618442166E10</v>
      </c>
      <c r="H63" s="1">
        <v>0.0</v>
      </c>
      <c r="I63" s="1">
        <v>-4.4030864024E10</v>
      </c>
      <c r="J63" s="1">
        <v>4.9624541594E11</v>
      </c>
      <c r="K63" s="1">
        <v>-4.83247804376E11</v>
      </c>
      <c r="L63" s="1">
        <v>4.0317103861E10</v>
      </c>
      <c r="M63" s="1">
        <v>0.0</v>
      </c>
      <c r="N63" s="1">
        <v>0.0</v>
      </c>
      <c r="O63" s="1">
        <v>1363636.0</v>
      </c>
      <c r="P63" s="1">
        <v>-1.0906114E12</v>
      </c>
      <c r="Q63" s="1">
        <v>1.0197154E12</v>
      </c>
      <c r="R63" s="1">
        <v>-1.39233822985E11</v>
      </c>
      <c r="S63" s="1">
        <v>1.60031708492E11</v>
      </c>
      <c r="T63" s="1">
        <v>6.2642478076E10</v>
      </c>
      <c r="U63" s="1">
        <v>0.0</v>
      </c>
      <c r="V63" s="1">
        <v>0.0</v>
      </c>
      <c r="W63" s="1">
        <v>1.2545727219E10</v>
      </c>
      <c r="X63" s="1">
        <v>0.0</v>
      </c>
      <c r="Y63" s="1">
        <v>0.0</v>
      </c>
      <c r="Z63" s="1">
        <v>0.0</v>
      </c>
      <c r="AA63" s="1">
        <v>0.0</v>
      </c>
      <c r="AB63" s="1">
        <v>-5600000.0</v>
      </c>
      <c r="AC63" s="1">
        <v>0.0</v>
      </c>
      <c r="AD63" s="1">
        <v>-3.4E10</v>
      </c>
      <c r="AE63" s="1">
        <v>0.0</v>
      </c>
      <c r="AF63" s="1">
        <v>-3.40056E10</v>
      </c>
      <c r="AG63" s="1">
        <v>1.885723108E10</v>
      </c>
      <c r="AH63" s="1">
        <v>1.64004511492E11</v>
      </c>
      <c r="AI63" s="1">
        <v>-5.23839257E8</v>
      </c>
      <c r="AJ63" s="1">
        <v>1.82337903315E11</v>
      </c>
      <c r="AK63" s="73">
        <v>42698.45347222222</v>
      </c>
      <c r="AL63" s="73">
        <v>41275.0</v>
      </c>
      <c r="AM63" s="73">
        <v>41639.0</v>
      </c>
      <c r="AN63" s="1">
        <v>12.0</v>
      </c>
      <c r="AO63" s="1" t="s">
        <v>691</v>
      </c>
      <c r="AQ63" s="1">
        <v>0.0</v>
      </c>
      <c r="AR63" s="1" t="b">
        <v>0</v>
      </c>
    </row>
    <row r="64" ht="12.75" customHeight="1">
      <c r="A64" s="1" t="s">
        <v>366</v>
      </c>
      <c r="B64" s="1">
        <v>2012.0</v>
      </c>
      <c r="C64" s="1">
        <v>5.0</v>
      </c>
      <c r="D64" s="1">
        <v>0.0</v>
      </c>
      <c r="E64" s="1">
        <v>3.05983321E8</v>
      </c>
      <c r="F64" s="1">
        <v>-4.7320793014E10</v>
      </c>
      <c r="G64" s="1">
        <v>-2.485014852E10</v>
      </c>
      <c r="H64" s="1">
        <v>0.0</v>
      </c>
      <c r="I64" s="1">
        <v>-4.7357400492E10</v>
      </c>
      <c r="J64" s="1">
        <v>9.79653876754E11</v>
      </c>
      <c r="K64" s="1">
        <v>-9.3924251855E11</v>
      </c>
      <c r="L64" s="1">
        <v>-7.8811000501E10</v>
      </c>
      <c r="M64" s="1">
        <v>0.0</v>
      </c>
      <c r="N64" s="1">
        <v>-6.01554054E8</v>
      </c>
      <c r="O64" s="1">
        <v>0.0</v>
      </c>
      <c r="P64" s="1">
        <v>0.0</v>
      </c>
      <c r="Q64" s="1">
        <v>0.0</v>
      </c>
      <c r="R64" s="1">
        <v>1.43368232679E11</v>
      </c>
      <c r="S64" s="1">
        <v>2.107171097E9</v>
      </c>
      <c r="T64" s="1">
        <v>2.5168212016E10</v>
      </c>
      <c r="U64" s="1">
        <v>0.0</v>
      </c>
      <c r="V64" s="1">
        <v>0.0</v>
      </c>
      <c r="W64" s="1">
        <v>1.70042061738E11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-7.0E9</v>
      </c>
      <c r="AE64" s="1">
        <v>0.0</v>
      </c>
      <c r="AF64" s="1">
        <v>-7.0E9</v>
      </c>
      <c r="AG64" s="1">
        <v>8.4231061237E10</v>
      </c>
      <c r="AH64" s="1">
        <v>7.9219176744E10</v>
      </c>
      <c r="AI64" s="1">
        <v>5.54273511E8</v>
      </c>
      <c r="AJ64" s="1">
        <v>1.64004511492E11</v>
      </c>
      <c r="AK64" s="73">
        <v>41446.70972222222</v>
      </c>
      <c r="AL64" s="73">
        <v>40909.0</v>
      </c>
      <c r="AM64" s="73">
        <v>41274.0</v>
      </c>
      <c r="AN64" s="1">
        <v>12.0</v>
      </c>
      <c r="AO64" s="1" t="s">
        <v>300</v>
      </c>
      <c r="AQ64" s="1">
        <v>1.0</v>
      </c>
      <c r="AR64" s="1" t="b">
        <v>0</v>
      </c>
    </row>
    <row r="65" ht="12.75" customHeight="1">
      <c r="A65" s="1" t="s">
        <v>366</v>
      </c>
      <c r="B65" s="1">
        <v>2011.0</v>
      </c>
      <c r="C65" s="1">
        <v>5.0</v>
      </c>
      <c r="D65" s="1">
        <v>0.0</v>
      </c>
      <c r="E65" s="1">
        <v>3.72632378E8</v>
      </c>
      <c r="F65" s="1">
        <v>-8.416426212E10</v>
      </c>
      <c r="G65" s="1">
        <v>-3.7477511774E10</v>
      </c>
      <c r="H65" s="1">
        <v>0.0</v>
      </c>
      <c r="I65" s="1">
        <v>-6.6634947345E10</v>
      </c>
      <c r="J65" s="1">
        <v>1.069134694536E12</v>
      </c>
      <c r="K65" s="1">
        <v>-8.99298112086E11</v>
      </c>
      <c r="L65" s="1">
        <v>-1.8067506411E10</v>
      </c>
      <c r="M65" s="1">
        <v>0.0</v>
      </c>
      <c r="N65" s="1">
        <v>-1.074634686E9</v>
      </c>
      <c r="O65" s="1">
        <v>0.0</v>
      </c>
      <c r="P65" s="1">
        <v>-5.68609425768E11</v>
      </c>
      <c r="Q65" s="1">
        <v>0.0</v>
      </c>
      <c r="R65" s="1">
        <v>0.0</v>
      </c>
      <c r="S65" s="1">
        <v>6.18028559579E11</v>
      </c>
      <c r="T65" s="1">
        <v>5.5535451128E10</v>
      </c>
      <c r="U65" s="1">
        <v>0.0</v>
      </c>
      <c r="V65" s="1">
        <v>0.0</v>
      </c>
      <c r="W65" s="1">
        <v>1.03879950253E11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-3.2326191721E10</v>
      </c>
      <c r="AE65" s="1">
        <v>0.0</v>
      </c>
      <c r="AF65" s="1">
        <v>-3.2326191721E10</v>
      </c>
      <c r="AG65" s="1">
        <v>5.3486252121E10</v>
      </c>
      <c r="AH65" s="1">
        <v>2.54079147E10</v>
      </c>
      <c r="AI65" s="1">
        <v>3.25009923E8</v>
      </c>
      <c r="AJ65" s="1">
        <v>7.9219176744E10</v>
      </c>
      <c r="AK65" s="73">
        <v>41199.62569444445</v>
      </c>
      <c r="AL65" s="73">
        <v>40544.0</v>
      </c>
      <c r="AM65" s="73">
        <v>40908.0</v>
      </c>
      <c r="AN65" s="1">
        <v>12.0</v>
      </c>
      <c r="AO65" s="1" t="s">
        <v>371</v>
      </c>
      <c r="AQ65" s="1">
        <v>1.0</v>
      </c>
      <c r="AR65" s="1" t="b">
        <v>0</v>
      </c>
    </row>
    <row r="66" ht="12.75" customHeight="1">
      <c r="A66" s="1" t="s">
        <v>366</v>
      </c>
      <c r="B66" s="1">
        <v>2010.0</v>
      </c>
      <c r="C66" s="1">
        <v>5.0</v>
      </c>
      <c r="D66" s="1">
        <v>0.0</v>
      </c>
      <c r="E66" s="1">
        <v>2.32772183E8</v>
      </c>
      <c r="F66" s="1">
        <v>-7.3193734076E10</v>
      </c>
      <c r="G66" s="1">
        <v>-2.9102092737E10</v>
      </c>
      <c r="H66" s="1">
        <v>0.0</v>
      </c>
      <c r="I66" s="1">
        <v>-6.1963077568E10</v>
      </c>
      <c r="J66" s="1">
        <v>7.90500839934E11</v>
      </c>
      <c r="K66" s="1">
        <v>-5.92326172501E11</v>
      </c>
      <c r="L66" s="1">
        <v>3.4148535235E10</v>
      </c>
      <c r="M66" s="1">
        <v>0.0</v>
      </c>
      <c r="N66" s="1">
        <v>-5.1179822E8</v>
      </c>
      <c r="O66" s="1">
        <v>0.0</v>
      </c>
      <c r="P66" s="1">
        <v>-1.329561444865E12</v>
      </c>
      <c r="Q66" s="1">
        <v>0.0</v>
      </c>
      <c r="R66" s="1">
        <v>0.0</v>
      </c>
      <c r="S66" s="1">
        <v>1.448659907015E12</v>
      </c>
      <c r="T66" s="1">
        <v>8.491245193E10</v>
      </c>
      <c r="U66" s="1">
        <v>0.0</v>
      </c>
      <c r="V66" s="1">
        <v>0.0</v>
      </c>
      <c r="W66" s="1">
        <v>2.0349911586E11</v>
      </c>
      <c r="X66" s="1">
        <v>0.0</v>
      </c>
      <c r="Y66" s="1">
        <v>0.0</v>
      </c>
      <c r="Z66" s="1">
        <v>0.0</v>
      </c>
      <c r="AA66" s="1">
        <v>0.0</v>
      </c>
      <c r="AB66" s="1">
        <v>-9109000.0</v>
      </c>
      <c r="AC66" s="1">
        <v>0.0</v>
      </c>
      <c r="AD66" s="1">
        <v>-2.5031271054E10</v>
      </c>
      <c r="AE66" s="1">
        <v>0.0</v>
      </c>
      <c r="AF66" s="1">
        <v>-2.5040380054E10</v>
      </c>
      <c r="AG66" s="1">
        <v>2.12607271041E11</v>
      </c>
      <c r="AH66" s="1">
        <v>1.7109030846E10</v>
      </c>
      <c r="AI66" s="1">
        <v>-3.08387187E8</v>
      </c>
      <c r="AJ66" s="1">
        <v>2.294079147E11</v>
      </c>
      <c r="AK66" s="73">
        <v>41199.623611111114</v>
      </c>
      <c r="AL66" s="73">
        <v>40179.0</v>
      </c>
      <c r="AM66" s="73">
        <v>40543.0</v>
      </c>
      <c r="AN66" s="1">
        <v>12.0</v>
      </c>
      <c r="AO66" s="1" t="s">
        <v>371</v>
      </c>
      <c r="AQ66" s="1">
        <v>1.0</v>
      </c>
      <c r="AR66" s="1" t="b">
        <v>0</v>
      </c>
    </row>
    <row r="67" ht="12.75" customHeight="1">
      <c r="A67" s="1" t="s">
        <v>366</v>
      </c>
      <c r="B67" s="1">
        <v>2008.0</v>
      </c>
      <c r="C67" s="1">
        <v>5.0</v>
      </c>
      <c r="D67" s="1">
        <v>0.0</v>
      </c>
      <c r="E67" s="1">
        <v>1.79082683E8</v>
      </c>
      <c r="F67" s="1">
        <v>-1.1144125446E10</v>
      </c>
      <c r="G67" s="1">
        <v>-3.922203825E9</v>
      </c>
      <c r="H67" s="1">
        <v>0.0</v>
      </c>
      <c r="I67" s="1">
        <v>-1.583769272E9</v>
      </c>
      <c r="J67" s="1">
        <v>8.4753083309E10</v>
      </c>
      <c r="K67" s="1">
        <v>-8.1489097521E10</v>
      </c>
      <c r="L67" s="1">
        <v>-1.3207030072E10</v>
      </c>
      <c r="M67" s="1">
        <v>0.0</v>
      </c>
      <c r="N67" s="1">
        <v>-3.18558035E8</v>
      </c>
      <c r="O67" s="1">
        <v>0.0</v>
      </c>
      <c r="P67" s="1">
        <v>0.0</v>
      </c>
      <c r="Q67" s="1">
        <v>0.0</v>
      </c>
      <c r="R67" s="1">
        <v>-1.756145841717E12</v>
      </c>
      <c r="S67" s="1">
        <v>1.403016789887E12</v>
      </c>
      <c r="T67" s="1">
        <v>2.9830325542E10</v>
      </c>
      <c r="U67" s="1">
        <v>0.0</v>
      </c>
      <c r="V67" s="1">
        <v>0.0</v>
      </c>
      <c r="W67" s="1">
        <v>-3.23617284323E11</v>
      </c>
      <c r="X67" s="1">
        <v>0.0</v>
      </c>
      <c r="Y67" s="1">
        <v>4.776E11</v>
      </c>
      <c r="Z67" s="1">
        <v>0.0</v>
      </c>
      <c r="AA67" s="1">
        <v>5.0E10</v>
      </c>
      <c r="AB67" s="1">
        <v>0.0</v>
      </c>
      <c r="AC67" s="1">
        <v>0.0</v>
      </c>
      <c r="AD67" s="1">
        <v>0.0</v>
      </c>
      <c r="AE67" s="1">
        <v>0.0</v>
      </c>
      <c r="AF67" s="1">
        <v>5.276E11</v>
      </c>
      <c r="AG67" s="1">
        <v>1.90775685605E11</v>
      </c>
      <c r="AH67" s="1">
        <v>0.0</v>
      </c>
      <c r="AI67" s="1">
        <v>0.0</v>
      </c>
      <c r="AJ67" s="1">
        <v>1.90775685605E11</v>
      </c>
      <c r="AK67" s="73">
        <v>41199.64861111111</v>
      </c>
      <c r="AL67" s="73">
        <v>39448.0</v>
      </c>
      <c r="AM67" s="73">
        <v>39813.0</v>
      </c>
      <c r="AN67" s="1">
        <v>12.0</v>
      </c>
      <c r="AO67" s="1" t="s">
        <v>372</v>
      </c>
      <c r="AP67" s="1" t="s">
        <v>692</v>
      </c>
      <c r="AQ67" s="1">
        <v>3.0</v>
      </c>
      <c r="AR67" s="1" t="b">
        <v>0</v>
      </c>
    </row>
    <row r="68" ht="12.75" customHeight="1">
      <c r="A68" s="1" t="s">
        <v>374</v>
      </c>
      <c r="B68" s="1">
        <v>2017.0</v>
      </c>
      <c r="C68" s="1">
        <v>5.0</v>
      </c>
      <c r="D68" s="1">
        <v>0.0</v>
      </c>
      <c r="E68" s="1">
        <v>5.33204857219E11</v>
      </c>
      <c r="F68" s="1">
        <v>-4.07474865993E11</v>
      </c>
      <c r="G68" s="1">
        <v>-4.1174387774E10</v>
      </c>
      <c r="H68" s="1">
        <v>0.0</v>
      </c>
      <c r="I68" s="1">
        <v>-5.533397274E10</v>
      </c>
      <c r="J68" s="1">
        <v>1.0102331534E10</v>
      </c>
      <c r="K68" s="1">
        <v>-3.2844593581E10</v>
      </c>
      <c r="L68" s="1">
        <v>6.479368665E9</v>
      </c>
      <c r="M68" s="1">
        <v>0.0</v>
      </c>
      <c r="N68" s="1">
        <v>-4.6E7</v>
      </c>
      <c r="O68" s="1">
        <v>0.0</v>
      </c>
      <c r="P68" s="1">
        <v>-9.2601581535E11</v>
      </c>
      <c r="Q68" s="1">
        <v>9.58110175535E11</v>
      </c>
      <c r="R68" s="1">
        <v>0.0</v>
      </c>
      <c r="S68" s="1">
        <v>2.695E9</v>
      </c>
      <c r="T68" s="1">
        <v>2.10673118828E11</v>
      </c>
      <c r="U68" s="1">
        <v>0.0</v>
      </c>
      <c r="V68" s="1">
        <v>0.0</v>
      </c>
      <c r="W68" s="1">
        <v>2.45416479013E11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-1.572911244E11</v>
      </c>
      <c r="AE68" s="1">
        <v>0.0</v>
      </c>
      <c r="AF68" s="1">
        <v>-1.572911244E11</v>
      </c>
      <c r="AG68" s="1">
        <v>9.4604723278E10</v>
      </c>
      <c r="AH68" s="1">
        <v>7.5029558127E10</v>
      </c>
      <c r="AI68" s="1">
        <v>1.8288374E8</v>
      </c>
      <c r="AJ68" s="1">
        <v>1.69817165145E11</v>
      </c>
      <c r="AK68" s="73">
        <v>43185.71666666667</v>
      </c>
      <c r="AL68" s="73">
        <v>42736.0</v>
      </c>
      <c r="AM68" s="73">
        <v>43100.0</v>
      </c>
      <c r="AN68" s="1">
        <v>12.0</v>
      </c>
      <c r="AO68" s="1" t="s">
        <v>375</v>
      </c>
      <c r="AQ68" s="1">
        <v>0.0</v>
      </c>
      <c r="AR68" s="1" t="b">
        <v>0</v>
      </c>
    </row>
    <row r="69" ht="12.75" customHeight="1">
      <c r="A69" s="1" t="s">
        <v>374</v>
      </c>
      <c r="B69" s="1">
        <v>2016.0</v>
      </c>
      <c r="C69" s="1">
        <v>5.0</v>
      </c>
      <c r="D69" s="1">
        <v>0.0</v>
      </c>
      <c r="E69" s="1">
        <v>6.14320769133E11</v>
      </c>
      <c r="F69" s="1">
        <v>0.0</v>
      </c>
      <c r="G69" s="1">
        <v>-3.7038487827E10</v>
      </c>
      <c r="H69" s="1">
        <v>0.0</v>
      </c>
      <c r="I69" s="1">
        <v>-4.6594766144E10</v>
      </c>
      <c r="J69" s="1">
        <v>5.51043333E9</v>
      </c>
      <c r="K69" s="1">
        <v>-4.32684539307E11</v>
      </c>
      <c r="L69" s="1">
        <v>1.03513409185E11</v>
      </c>
      <c r="M69" s="1">
        <v>0.0</v>
      </c>
      <c r="N69" s="1">
        <v>-1.603672E8</v>
      </c>
      <c r="O69" s="1">
        <v>0.0</v>
      </c>
      <c r="P69" s="1">
        <v>-1.561862112913E12</v>
      </c>
      <c r="Q69" s="1">
        <v>1.314534517187E12</v>
      </c>
      <c r="R69" s="1">
        <v>-4.1398E9</v>
      </c>
      <c r="S69" s="1">
        <v>0.0</v>
      </c>
      <c r="T69" s="1">
        <v>2.03664147878E11</v>
      </c>
      <c r="U69" s="1">
        <v>0.0</v>
      </c>
      <c r="V69" s="1">
        <v>0.0</v>
      </c>
      <c r="W69" s="1">
        <v>-4.7963615048E10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-1.967187365E11</v>
      </c>
      <c r="AE69" s="1">
        <v>0.0</v>
      </c>
      <c r="AF69" s="1">
        <v>-1.967187365E11</v>
      </c>
      <c r="AG69" s="1">
        <v>-1.41168942363E11</v>
      </c>
      <c r="AH69" s="1">
        <v>2.15489620218E11</v>
      </c>
      <c r="AI69" s="1">
        <v>7.08880272E8</v>
      </c>
      <c r="AJ69" s="1">
        <v>7.5029558127E10</v>
      </c>
      <c r="AK69" s="73">
        <v>42808.42291666667</v>
      </c>
      <c r="AL69" s="73">
        <v>42370.0</v>
      </c>
      <c r="AM69" s="73">
        <v>42735.0</v>
      </c>
      <c r="AN69" s="1">
        <v>12.0</v>
      </c>
      <c r="AO69" s="1" t="s">
        <v>376</v>
      </c>
      <c r="AQ69" s="1">
        <v>0.0</v>
      </c>
      <c r="AR69" s="1" t="b">
        <v>0</v>
      </c>
    </row>
    <row r="70" ht="12.75" customHeight="1">
      <c r="A70" s="1" t="s">
        <v>374</v>
      </c>
      <c r="B70" s="1">
        <v>2015.0</v>
      </c>
      <c r="C70" s="1">
        <v>5.0</v>
      </c>
      <c r="D70" s="1">
        <v>0.0</v>
      </c>
      <c r="E70" s="1">
        <v>7.11375841572E11</v>
      </c>
      <c r="F70" s="1">
        <v>-4.51663312615E11</v>
      </c>
      <c r="G70" s="1">
        <v>-3.406109297E10</v>
      </c>
      <c r="H70" s="1">
        <v>0.0</v>
      </c>
      <c r="I70" s="1">
        <v>-4.91E10</v>
      </c>
      <c r="J70" s="1">
        <v>6.023317227E9</v>
      </c>
      <c r="K70" s="1">
        <v>-2.5253155676E10</v>
      </c>
      <c r="L70" s="1">
        <v>1.57321597538E11</v>
      </c>
      <c r="M70" s="1">
        <v>0.0</v>
      </c>
      <c r="N70" s="1">
        <v>-1.280955283E9</v>
      </c>
      <c r="O70" s="1">
        <v>0.0</v>
      </c>
      <c r="P70" s="1">
        <v>0.0</v>
      </c>
      <c r="Q70" s="1">
        <v>0.0</v>
      </c>
      <c r="R70" s="1">
        <v>-1.61736484486E12</v>
      </c>
      <c r="S70" s="1">
        <v>1.360031966696E12</v>
      </c>
      <c r="T70" s="1">
        <v>2.06681863718E11</v>
      </c>
      <c r="U70" s="1">
        <v>0.0</v>
      </c>
      <c r="V70" s="1">
        <v>0.0</v>
      </c>
      <c r="W70" s="1">
        <v>-5.1931969729E10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-1.96271082E11</v>
      </c>
      <c r="AE70" s="1">
        <v>0.0</v>
      </c>
      <c r="AF70" s="1">
        <v>-1.96271082E11</v>
      </c>
      <c r="AG70" s="1">
        <v>-9.0881454191E10</v>
      </c>
      <c r="AH70" s="1">
        <v>2.9758791906E11</v>
      </c>
      <c r="AI70" s="1">
        <v>8.783155349E9</v>
      </c>
      <c r="AJ70" s="1">
        <v>2.15489620218E11</v>
      </c>
      <c r="AK70" s="73">
        <v>42447.71527777778</v>
      </c>
      <c r="AL70" s="73">
        <v>42005.0</v>
      </c>
      <c r="AM70" s="73">
        <v>42369.0</v>
      </c>
      <c r="AN70" s="1">
        <v>12.0</v>
      </c>
      <c r="AO70" s="1" t="s">
        <v>377</v>
      </c>
      <c r="AQ70" s="1">
        <v>0.0</v>
      </c>
      <c r="AR70" s="1" t="b">
        <v>0</v>
      </c>
    </row>
    <row r="71" ht="12.75" customHeight="1">
      <c r="A71" s="1" t="s">
        <v>374</v>
      </c>
      <c r="B71" s="1">
        <v>2014.0</v>
      </c>
      <c r="C71" s="1">
        <v>5.0</v>
      </c>
      <c r="D71" s="1">
        <v>0.0</v>
      </c>
      <c r="E71" s="1">
        <v>7.05571713794E11</v>
      </c>
      <c r="F71" s="1">
        <v>0.0</v>
      </c>
      <c r="G71" s="1">
        <v>-3.4719826811E10</v>
      </c>
      <c r="H71" s="1">
        <v>0.0</v>
      </c>
      <c r="I71" s="1">
        <v>-8.612596267E10</v>
      </c>
      <c r="J71" s="1">
        <v>1.637074631E10</v>
      </c>
      <c r="K71" s="1">
        <v>-6.89062166689E11</v>
      </c>
      <c r="L71" s="1">
        <v>-8.7965496066E10</v>
      </c>
      <c r="M71" s="1">
        <v>0.0</v>
      </c>
      <c r="N71" s="1">
        <v>-2.16781666E9</v>
      </c>
      <c r="O71" s="1">
        <v>0.0</v>
      </c>
      <c r="P71" s="1">
        <v>0.0</v>
      </c>
      <c r="Q71" s="1">
        <v>0.0</v>
      </c>
      <c r="R71" s="1">
        <v>-1.540768048299E12</v>
      </c>
      <c r="S71" s="1">
        <v>1.637014836576E12</v>
      </c>
      <c r="T71" s="1">
        <v>3.24903707516E11</v>
      </c>
      <c r="U71" s="1">
        <v>0.0</v>
      </c>
      <c r="V71" s="1">
        <v>0.0</v>
      </c>
      <c r="W71" s="1">
        <v>4.18982679133E11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-2.001979588E11</v>
      </c>
      <c r="AE71" s="1">
        <v>0.0</v>
      </c>
      <c r="AF71" s="1">
        <v>-2.001979588E11</v>
      </c>
      <c r="AG71" s="1">
        <v>1.30819224267E11</v>
      </c>
      <c r="AH71" s="1">
        <v>1.66393970344E11</v>
      </c>
      <c r="AI71" s="1">
        <v>3.74724449E8</v>
      </c>
      <c r="AJ71" s="1">
        <v>2.9758791906E11</v>
      </c>
      <c r="AK71" s="73">
        <v>43012.63055555556</v>
      </c>
      <c r="AL71" s="73">
        <v>41640.0</v>
      </c>
      <c r="AM71" s="73">
        <v>42004.0</v>
      </c>
      <c r="AN71" s="1">
        <v>12.0</v>
      </c>
      <c r="AO71" s="1" t="s">
        <v>693</v>
      </c>
      <c r="AQ71" s="1">
        <v>2.0</v>
      </c>
      <c r="AR71" s="1" t="b">
        <v>0</v>
      </c>
    </row>
    <row r="72" ht="12.75" customHeight="1">
      <c r="A72" s="1" t="s">
        <v>374</v>
      </c>
      <c r="B72" s="1">
        <v>2013.0</v>
      </c>
      <c r="C72" s="1">
        <v>5.0</v>
      </c>
      <c r="D72" s="1">
        <v>0.0</v>
      </c>
      <c r="E72" s="1">
        <v>4.40249845847E11</v>
      </c>
      <c r="F72" s="1">
        <v>-9.0111222E9</v>
      </c>
      <c r="G72" s="1">
        <v>-3.6031848649E10</v>
      </c>
      <c r="H72" s="1">
        <v>0.0</v>
      </c>
      <c r="I72" s="1">
        <v>-7.6356874767E10</v>
      </c>
      <c r="J72" s="1">
        <v>0.0</v>
      </c>
      <c r="K72" s="1">
        <v>-4.52130352555E11</v>
      </c>
      <c r="L72" s="1">
        <v>-1.33280352324E11</v>
      </c>
      <c r="M72" s="1">
        <v>0.0</v>
      </c>
      <c r="N72" s="1">
        <v>-6.863156497E9</v>
      </c>
      <c r="O72" s="1">
        <v>0.0</v>
      </c>
      <c r="P72" s="1">
        <v>0.0</v>
      </c>
      <c r="Q72" s="1">
        <v>0.0</v>
      </c>
      <c r="R72" s="1">
        <v>-2.02364125191E12</v>
      </c>
      <c r="S72" s="1">
        <v>2.0788577064E12</v>
      </c>
      <c r="T72" s="1">
        <v>2.67649808336E11</v>
      </c>
      <c r="U72" s="1">
        <v>0.0</v>
      </c>
      <c r="V72" s="1">
        <v>0.0</v>
      </c>
      <c r="W72" s="1">
        <v>3.16003106329E11</v>
      </c>
      <c r="X72" s="1">
        <v>0.0</v>
      </c>
      <c r="Y72" s="1">
        <v>0.0</v>
      </c>
      <c r="Z72" s="1">
        <v>0.0</v>
      </c>
      <c r="AA72" s="1">
        <v>0.0</v>
      </c>
      <c r="AB72" s="1">
        <v>-1.8107283992E11</v>
      </c>
      <c r="AC72" s="1">
        <v>0.0</v>
      </c>
      <c r="AD72" s="1">
        <v>0.0</v>
      </c>
      <c r="AE72" s="1">
        <v>0.0</v>
      </c>
      <c r="AF72" s="1">
        <v>-1.8107283992E11</v>
      </c>
      <c r="AG72" s="1">
        <v>1.649914085E9</v>
      </c>
      <c r="AH72" s="1">
        <v>7.71395912978E11</v>
      </c>
      <c r="AI72" s="1">
        <v>3.48143281E8</v>
      </c>
      <c r="AJ72" s="1">
        <v>7.73393970344E11</v>
      </c>
      <c r="AK72" s="73">
        <v>41722.75069444445</v>
      </c>
      <c r="AL72" s="73">
        <v>41275.0</v>
      </c>
      <c r="AM72" s="73">
        <v>41639.0</v>
      </c>
      <c r="AN72" s="1">
        <v>12.0</v>
      </c>
      <c r="AO72" s="1" t="s">
        <v>694</v>
      </c>
      <c r="AQ72" s="1">
        <v>4.0</v>
      </c>
      <c r="AR72" s="1" t="b">
        <v>0</v>
      </c>
    </row>
    <row r="73" ht="12.75" customHeight="1">
      <c r="A73" s="1" t="s">
        <v>374</v>
      </c>
      <c r="B73" s="1">
        <v>2012.0</v>
      </c>
      <c r="C73" s="1">
        <v>5.0</v>
      </c>
      <c r="D73" s="1">
        <v>0.0</v>
      </c>
      <c r="E73" s="1">
        <v>1.29611554777E11</v>
      </c>
      <c r="F73" s="1">
        <v>-6.172938413E9</v>
      </c>
      <c r="G73" s="1">
        <v>-3.0251947988E10</v>
      </c>
      <c r="H73" s="1">
        <v>0.0</v>
      </c>
      <c r="I73" s="1">
        <v>-6.2093921515E10</v>
      </c>
      <c r="J73" s="1">
        <v>0.0</v>
      </c>
      <c r="K73" s="1">
        <v>-1.4994786069E10</v>
      </c>
      <c r="L73" s="1">
        <v>1.6097960792E10</v>
      </c>
      <c r="M73" s="1">
        <v>0.0</v>
      </c>
      <c r="N73" s="1">
        <v>-1.034481426E10</v>
      </c>
      <c r="O73" s="1">
        <v>0.0</v>
      </c>
      <c r="P73" s="1">
        <v>0.0</v>
      </c>
      <c r="Q73" s="1">
        <v>2.66483301281E11</v>
      </c>
      <c r="R73" s="1">
        <v>-6.37402672882E12</v>
      </c>
      <c r="S73" s="1">
        <v>5.446809380133E12</v>
      </c>
      <c r="T73" s="1">
        <v>0.0</v>
      </c>
      <c r="U73" s="1">
        <v>0.0</v>
      </c>
      <c r="V73" s="1">
        <v>0.0</v>
      </c>
      <c r="W73" s="1">
        <v>-6.71078861666E11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-5.0716724E10</v>
      </c>
      <c r="AE73" s="1">
        <v>0.0</v>
      </c>
      <c r="AF73" s="1">
        <v>-5.0716724E10</v>
      </c>
      <c r="AG73" s="1">
        <v>-7.05697624874E11</v>
      </c>
      <c r="AH73" s="1">
        <v>1.4771846617E12</v>
      </c>
      <c r="AI73" s="1">
        <v>-9.1123848E7</v>
      </c>
      <c r="AJ73" s="1">
        <v>7.71395912978E11</v>
      </c>
      <c r="AK73" s="73">
        <v>41353.55902777778</v>
      </c>
      <c r="AL73" s="73">
        <v>40909.0</v>
      </c>
      <c r="AM73" s="73">
        <v>41274.0</v>
      </c>
      <c r="AN73" s="1">
        <v>12.0</v>
      </c>
      <c r="AO73" s="1" t="s">
        <v>380</v>
      </c>
      <c r="AQ73" s="1">
        <v>1.0</v>
      </c>
      <c r="AR73" s="1" t="b">
        <v>0</v>
      </c>
    </row>
    <row r="74" ht="12.75" customHeight="1">
      <c r="A74" s="1" t="s">
        <v>374</v>
      </c>
      <c r="B74" s="1">
        <v>2011.0</v>
      </c>
      <c r="C74" s="1">
        <v>5.0</v>
      </c>
      <c r="D74" s="1">
        <v>0.0</v>
      </c>
      <c r="E74" s="1">
        <v>1.36841757491E11</v>
      </c>
      <c r="F74" s="1">
        <v>-4.78728947E9</v>
      </c>
      <c r="G74" s="1">
        <v>-2.4896588396E10</v>
      </c>
      <c r="H74" s="1">
        <v>0.0</v>
      </c>
      <c r="I74" s="1">
        <v>-9.1337359809E10</v>
      </c>
      <c r="J74" s="1">
        <v>0.0</v>
      </c>
      <c r="K74" s="1">
        <v>-1.392644681E10</v>
      </c>
      <c r="L74" s="1">
        <v>1.894073006E9</v>
      </c>
      <c r="M74" s="1">
        <v>0.0</v>
      </c>
      <c r="N74" s="1">
        <v>-1.0099655437E10</v>
      </c>
      <c r="O74" s="1">
        <v>0.0</v>
      </c>
      <c r="P74" s="1">
        <v>0.0</v>
      </c>
      <c r="Q74" s="1">
        <v>0.0</v>
      </c>
      <c r="R74" s="1">
        <v>-3.592629497655E12</v>
      </c>
      <c r="S74" s="1">
        <v>4.123125080042E12</v>
      </c>
      <c r="T74" s="1">
        <v>2.8814343317E11</v>
      </c>
      <c r="U74" s="1">
        <v>0.0</v>
      </c>
      <c r="V74" s="1">
        <v>0.0</v>
      </c>
      <c r="W74" s="1">
        <v>8.0853936012E11</v>
      </c>
      <c r="X74" s="1">
        <v>0.0</v>
      </c>
      <c r="Y74" s="1">
        <v>0.0</v>
      </c>
      <c r="Z74" s="1">
        <v>0.0</v>
      </c>
      <c r="AA74" s="1">
        <v>4.2588E8</v>
      </c>
      <c r="AB74" s="1">
        <v>-4.2588E8</v>
      </c>
      <c r="AC74" s="1">
        <v>0.0</v>
      </c>
      <c r="AD74" s="1">
        <v>-1.69026203E11</v>
      </c>
      <c r="AE74" s="1">
        <v>0.0</v>
      </c>
      <c r="AF74" s="1">
        <v>-1.69026203E11</v>
      </c>
      <c r="AG74" s="1">
        <v>6.41407230126E11</v>
      </c>
      <c r="AH74" s="1">
        <v>8.36432234938E11</v>
      </c>
      <c r="AI74" s="1">
        <v>-6.54803364E8</v>
      </c>
      <c r="AJ74" s="1">
        <v>1.4771846617E12</v>
      </c>
      <c r="AK74" s="73">
        <v>40997.46041666667</v>
      </c>
      <c r="AL74" s="73">
        <v>40544.0</v>
      </c>
      <c r="AM74" s="73">
        <v>40908.0</v>
      </c>
      <c r="AN74" s="1">
        <v>12.0</v>
      </c>
      <c r="AO74" s="1" t="s">
        <v>695</v>
      </c>
      <c r="AQ74" s="1">
        <v>2.0</v>
      </c>
      <c r="AR74" s="1" t="b">
        <v>0</v>
      </c>
    </row>
    <row r="75" ht="12.75" customHeight="1">
      <c r="A75" s="1" t="s">
        <v>374</v>
      </c>
      <c r="B75" s="1">
        <v>2010.0</v>
      </c>
      <c r="C75" s="1">
        <v>5.0</v>
      </c>
      <c r="D75" s="1">
        <v>0.0</v>
      </c>
      <c r="E75" s="1">
        <v>1.86281083987E11</v>
      </c>
      <c r="F75" s="1">
        <v>0.0</v>
      </c>
      <c r="G75" s="1">
        <v>-2.018560286E10</v>
      </c>
      <c r="H75" s="1">
        <v>0.0</v>
      </c>
      <c r="I75" s="1">
        <v>-6.9174598465E10</v>
      </c>
      <c r="J75" s="1">
        <v>1.60725635291E11</v>
      </c>
      <c r="K75" s="1">
        <v>-2.31332637717E11</v>
      </c>
      <c r="L75" s="1">
        <v>2.6313880236E10</v>
      </c>
      <c r="M75" s="1">
        <v>0.0</v>
      </c>
      <c r="N75" s="1">
        <v>-4.396719552E9</v>
      </c>
      <c r="O75" s="1">
        <v>1.687E8</v>
      </c>
      <c r="P75" s="1">
        <v>0.0</v>
      </c>
      <c r="Q75" s="1">
        <v>3.032265E9</v>
      </c>
      <c r="R75" s="1">
        <v>-3.023890783881E12</v>
      </c>
      <c r="S75" s="1">
        <v>3.10689138723E12</v>
      </c>
      <c r="T75" s="1">
        <v>2.44264771755E11</v>
      </c>
      <c r="U75" s="1">
        <v>0.0</v>
      </c>
      <c r="V75" s="1">
        <v>0.0</v>
      </c>
      <c r="W75" s="1">
        <v>3.26069620552E11</v>
      </c>
      <c r="X75" s="1">
        <v>0.0</v>
      </c>
      <c r="Y75" s="1">
        <v>3.3919E10</v>
      </c>
      <c r="Z75" s="1">
        <v>0.0</v>
      </c>
      <c r="AA75" s="1">
        <v>0.0</v>
      </c>
      <c r="AB75" s="1">
        <v>0.0</v>
      </c>
      <c r="AC75" s="1">
        <v>0.0</v>
      </c>
      <c r="AD75" s="1">
        <v>-1.20235512E11</v>
      </c>
      <c r="AE75" s="1">
        <v>0.0</v>
      </c>
      <c r="AF75" s="1">
        <v>-8.6316512E10</v>
      </c>
      <c r="AG75" s="1">
        <v>2.66066988788E11</v>
      </c>
      <c r="AH75" s="1">
        <v>5.62802365721E11</v>
      </c>
      <c r="AI75" s="1">
        <v>7.562880429E9</v>
      </c>
      <c r="AJ75" s="1">
        <v>8.36432234938E11</v>
      </c>
      <c r="AK75" s="73">
        <v>40640.45347222222</v>
      </c>
      <c r="AL75" s="73">
        <v>40179.0</v>
      </c>
      <c r="AM75" s="73">
        <v>40543.0</v>
      </c>
      <c r="AN75" s="1">
        <v>12.0</v>
      </c>
      <c r="AO75" s="1" t="s">
        <v>382</v>
      </c>
      <c r="AQ75" s="1">
        <v>3.0</v>
      </c>
      <c r="AR75" s="1" t="b">
        <v>0</v>
      </c>
    </row>
    <row r="76" ht="12.75" customHeight="1">
      <c r="A76" s="1" t="s">
        <v>374</v>
      </c>
      <c r="B76" s="1">
        <v>2009.0</v>
      </c>
      <c r="C76" s="1">
        <v>5.0</v>
      </c>
      <c r="D76" s="1">
        <v>0.0</v>
      </c>
      <c r="E76" s="1">
        <v>5.22553826775E11</v>
      </c>
      <c r="F76" s="1">
        <v>-3.68262651185E11</v>
      </c>
      <c r="G76" s="1">
        <v>-2.186257713E10</v>
      </c>
      <c r="H76" s="1">
        <v>0.0</v>
      </c>
      <c r="I76" s="1">
        <v>-9.125589463E9</v>
      </c>
      <c r="J76" s="1">
        <v>1.546419294E9</v>
      </c>
      <c r="K76" s="1">
        <v>-5.069251648E9</v>
      </c>
      <c r="L76" s="1">
        <v>1.19780176643E11</v>
      </c>
      <c r="M76" s="1">
        <v>0.0</v>
      </c>
      <c r="N76" s="1">
        <v>-1.295292224E9</v>
      </c>
      <c r="O76" s="1">
        <v>0.0</v>
      </c>
      <c r="P76" s="1">
        <v>0.0</v>
      </c>
      <c r="Q76" s="1">
        <v>4.221665E9</v>
      </c>
      <c r="R76" s="1">
        <v>-1.284452729434E12</v>
      </c>
      <c r="S76" s="1">
        <v>1.176471002603E12</v>
      </c>
      <c r="T76" s="1">
        <v>2.20771279226E11</v>
      </c>
      <c r="U76" s="1">
        <v>0.0</v>
      </c>
      <c r="V76" s="1">
        <v>0.0</v>
      </c>
      <c r="W76" s="1">
        <v>1.15715925171E11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-1.20414952E11</v>
      </c>
      <c r="AE76" s="1">
        <v>0.0</v>
      </c>
      <c r="AF76" s="1">
        <v>-1.20414952E11</v>
      </c>
      <c r="AG76" s="1">
        <v>1.15081149814E11</v>
      </c>
      <c r="AH76" s="1">
        <v>4.26025983308E11</v>
      </c>
      <c r="AI76" s="1">
        <v>3.695232599E9</v>
      </c>
      <c r="AJ76" s="1">
        <v>5.44802365721E11</v>
      </c>
      <c r="AK76" s="73">
        <v>40520.691666666666</v>
      </c>
      <c r="AL76" s="73">
        <v>39814.0</v>
      </c>
      <c r="AM76" s="73">
        <v>40178.0</v>
      </c>
      <c r="AN76" s="1">
        <v>12.0</v>
      </c>
      <c r="AO76" s="1" t="s">
        <v>356</v>
      </c>
      <c r="AQ76" s="1">
        <v>1.0</v>
      </c>
      <c r="AR76" s="1" t="b">
        <v>0</v>
      </c>
    </row>
    <row r="77" ht="12.75" customHeight="1">
      <c r="A77" s="1" t="s">
        <v>374</v>
      </c>
      <c r="B77" s="1">
        <v>2008.0</v>
      </c>
      <c r="C77" s="1">
        <v>5.0</v>
      </c>
      <c r="D77" s="1">
        <v>0.0</v>
      </c>
      <c r="E77" s="1">
        <v>4.0431884556E11</v>
      </c>
      <c r="F77" s="1">
        <v>-4.02036384928E11</v>
      </c>
      <c r="G77" s="1">
        <v>-1.4324172788E10</v>
      </c>
      <c r="H77" s="1">
        <v>0.0</v>
      </c>
      <c r="I77" s="1">
        <v>-3.8954885907E10</v>
      </c>
      <c r="J77" s="1">
        <v>1.10253595754E11</v>
      </c>
      <c r="K77" s="1">
        <v>-5.0163104936E10</v>
      </c>
      <c r="L77" s="1">
        <v>9.093892755E9</v>
      </c>
      <c r="M77" s="1">
        <v>0.0</v>
      </c>
      <c r="N77" s="1">
        <v>-4.70892507E8</v>
      </c>
      <c r="O77" s="1">
        <v>1818182.0</v>
      </c>
      <c r="P77" s="1">
        <v>0.0</v>
      </c>
      <c r="Q77" s="1">
        <v>3.714695E9</v>
      </c>
      <c r="R77" s="1">
        <v>-2.13119331935E12</v>
      </c>
      <c r="S77" s="1">
        <v>1.200749497717E12</v>
      </c>
      <c r="T77" s="1">
        <v>1.08532956264E11</v>
      </c>
      <c r="U77" s="1">
        <v>0.0</v>
      </c>
      <c r="V77" s="1">
        <v>0.0</v>
      </c>
      <c r="W77" s="1">
        <v>-8.18665244694E11</v>
      </c>
      <c r="X77" s="1">
        <v>0.0</v>
      </c>
      <c r="Y77" s="1">
        <v>1.26034575E12</v>
      </c>
      <c r="Z77" s="1">
        <v>-3.3533790758E10</v>
      </c>
      <c r="AA77" s="1">
        <v>0.0</v>
      </c>
      <c r="AB77" s="1">
        <v>0.0</v>
      </c>
      <c r="AC77" s="1">
        <v>0.0</v>
      </c>
      <c r="AD77" s="1">
        <v>-9.0502641658E10</v>
      </c>
      <c r="AE77" s="1">
        <v>0.0</v>
      </c>
      <c r="AF77" s="1">
        <v>1.136309317584E12</v>
      </c>
      <c r="AG77" s="1">
        <v>3.26737965645E11</v>
      </c>
      <c r="AH77" s="1">
        <v>9.927577897E10</v>
      </c>
      <c r="AI77" s="1">
        <v>1.2238693E7</v>
      </c>
      <c r="AJ77" s="1">
        <v>4.26025983308E11</v>
      </c>
      <c r="AK77" s="73">
        <v>40520.69305555556</v>
      </c>
      <c r="AL77" s="73">
        <v>39448.0</v>
      </c>
      <c r="AM77" s="73">
        <v>39813.0</v>
      </c>
      <c r="AN77" s="1">
        <v>12.0</v>
      </c>
      <c r="AO77" s="1" t="s">
        <v>356</v>
      </c>
      <c r="AQ77" s="1">
        <v>1.0</v>
      </c>
      <c r="AR77" s="1" t="b">
        <v>0</v>
      </c>
    </row>
    <row r="78" ht="12.75" customHeight="1">
      <c r="A78" s="1" t="s">
        <v>374</v>
      </c>
      <c r="B78" s="1">
        <v>2007.0</v>
      </c>
      <c r="C78" s="1">
        <v>5.0</v>
      </c>
      <c r="D78" s="1">
        <v>0.0</v>
      </c>
      <c r="E78" s="1">
        <v>4.06006039451E11</v>
      </c>
      <c r="F78" s="1">
        <v>-3.935113485E11</v>
      </c>
      <c r="G78" s="1">
        <v>-1.1194816316E10</v>
      </c>
      <c r="H78" s="1">
        <v>0.0</v>
      </c>
      <c r="I78" s="1">
        <v>-1.2664476185E10</v>
      </c>
      <c r="J78" s="1">
        <v>5.0480604423E10</v>
      </c>
      <c r="K78" s="1">
        <v>-8.68665393E9</v>
      </c>
      <c r="L78" s="1">
        <v>3.0429348943E10</v>
      </c>
      <c r="M78" s="1">
        <v>0.0</v>
      </c>
      <c r="N78" s="1">
        <v>-5.01488429E8</v>
      </c>
      <c r="O78" s="1">
        <v>0.0</v>
      </c>
      <c r="P78" s="1">
        <v>0.0</v>
      </c>
      <c r="Q78" s="1">
        <v>5.30661295E8</v>
      </c>
      <c r="R78" s="1">
        <v>-4.233685507E11</v>
      </c>
      <c r="S78" s="1">
        <v>2.17E11</v>
      </c>
      <c r="T78" s="1">
        <v>4.6713289158E10</v>
      </c>
      <c r="U78" s="1">
        <v>0.0</v>
      </c>
      <c r="V78" s="1">
        <v>0.0</v>
      </c>
      <c r="W78" s="1">
        <v>-1.59626088676E11</v>
      </c>
      <c r="X78" s="1">
        <v>0.0</v>
      </c>
      <c r="Y78" s="1">
        <v>1.598515745E11</v>
      </c>
      <c r="Z78" s="1">
        <v>0.0</v>
      </c>
      <c r="AA78" s="1">
        <v>0.0</v>
      </c>
      <c r="AB78" s="1">
        <v>0.0</v>
      </c>
      <c r="AC78" s="1">
        <v>0.0</v>
      </c>
      <c r="AD78" s="1">
        <v>-2.5023444164E10</v>
      </c>
      <c r="AE78" s="1">
        <v>0.0</v>
      </c>
      <c r="AF78" s="1">
        <v>1.34828130336E11</v>
      </c>
      <c r="AG78" s="1">
        <v>5.631390603E9</v>
      </c>
      <c r="AH78" s="1">
        <v>9.3245227445E10</v>
      </c>
      <c r="AI78" s="1">
        <v>3.99160922E8</v>
      </c>
      <c r="AJ78" s="1">
        <v>9.927577897E10</v>
      </c>
      <c r="AK78" s="73">
        <v>40520.709027777775</v>
      </c>
      <c r="AL78" s="73">
        <v>39083.0</v>
      </c>
      <c r="AM78" s="73">
        <v>39447.0</v>
      </c>
      <c r="AN78" s="1">
        <v>12.0</v>
      </c>
      <c r="AO78" s="1" t="s">
        <v>358</v>
      </c>
      <c r="AQ78" s="1">
        <v>1.0</v>
      </c>
      <c r="AR78" s="1" t="b">
        <v>0</v>
      </c>
    </row>
    <row r="79" ht="12.75" customHeight="1">
      <c r="A79" s="1" t="s">
        <v>374</v>
      </c>
      <c r="B79" s="1">
        <v>2006.0</v>
      </c>
      <c r="C79" s="1">
        <v>5.0</v>
      </c>
      <c r="D79" s="1">
        <v>0.0</v>
      </c>
      <c r="E79" s="1">
        <v>5.02989730104E11</v>
      </c>
      <c r="F79" s="1">
        <v>-4.7845741634E11</v>
      </c>
      <c r="G79" s="1">
        <v>-7.856860463E9</v>
      </c>
      <c r="H79" s="1">
        <v>0.0</v>
      </c>
      <c r="I79" s="1">
        <v>-1.727107426E10</v>
      </c>
      <c r="J79" s="1">
        <v>2.427213352E10</v>
      </c>
      <c r="K79" s="1">
        <v>-1.4562122838E10</v>
      </c>
      <c r="L79" s="1">
        <v>9.114389723E9</v>
      </c>
      <c r="M79" s="1">
        <v>0.0</v>
      </c>
      <c r="N79" s="1">
        <v>-2.21038352E8</v>
      </c>
      <c r="O79" s="1">
        <v>0.0</v>
      </c>
      <c r="P79" s="1">
        <v>0.0</v>
      </c>
      <c r="Q79" s="1">
        <v>4.52943536E8</v>
      </c>
      <c r="R79" s="1">
        <v>-9.7108978291E10</v>
      </c>
      <c r="S79" s="1">
        <v>1.07261E11</v>
      </c>
      <c r="T79" s="1">
        <v>4.6517514426E10</v>
      </c>
      <c r="U79" s="1">
        <v>0.0</v>
      </c>
      <c r="V79" s="1">
        <v>0.0</v>
      </c>
      <c r="W79" s="1">
        <v>5.6901441319E10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-2.90178E10</v>
      </c>
      <c r="AE79" s="1">
        <v>0.0</v>
      </c>
      <c r="AF79" s="1">
        <v>-2.90178E10</v>
      </c>
      <c r="AG79" s="1">
        <v>3.6998031042E10</v>
      </c>
      <c r="AH79" s="1">
        <v>5.5900225791E10</v>
      </c>
      <c r="AI79" s="1">
        <v>3.46970612E8</v>
      </c>
      <c r="AJ79" s="1">
        <v>9.3245227445E10</v>
      </c>
      <c r="AK79" s="73">
        <v>40520.71041666667</v>
      </c>
      <c r="AL79" s="73">
        <v>38718.0</v>
      </c>
      <c r="AM79" s="73">
        <v>39082.0</v>
      </c>
      <c r="AN79" s="1">
        <v>12.0</v>
      </c>
      <c r="AO79" s="1" t="s">
        <v>357</v>
      </c>
      <c r="AQ79" s="1">
        <v>1.0</v>
      </c>
      <c r="AR79" s="1" t="b">
        <v>0</v>
      </c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0.0"/>
    <col customWidth="1" min="3" max="3" width="13.43"/>
    <col customWidth="1" min="4" max="4" width="8.71"/>
    <col customWidth="1" min="5" max="5" width="22.57"/>
    <col customWidth="1" min="6" max="10" width="8.71"/>
    <col customWidth="1" min="11" max="11" width="14.86"/>
    <col customWidth="1" min="12" max="16" width="8.71"/>
    <col customWidth="1" min="17" max="17" width="15.29"/>
    <col customWidth="1" min="18" max="52" width="8.71"/>
    <col customWidth="1" min="53" max="53" width="16.14"/>
    <col customWidth="1" min="54" max="56" width="8.71"/>
    <col customWidth="1" min="57" max="57" width="20.43"/>
    <col customWidth="1" min="58" max="62" width="8.71"/>
  </cols>
  <sheetData>
    <row r="1" ht="12.75" customHeight="1">
      <c r="A1" s="9" t="s">
        <v>7</v>
      </c>
      <c r="B1" s="9" t="s">
        <v>8</v>
      </c>
      <c r="C1" s="9" t="s">
        <v>135</v>
      </c>
      <c r="D1" s="9" t="s">
        <v>696</v>
      </c>
      <c r="E1" s="9" t="s">
        <v>697</v>
      </c>
      <c r="F1" s="9" t="s">
        <v>698</v>
      </c>
      <c r="G1" s="9" t="s">
        <v>699</v>
      </c>
      <c r="H1" s="9" t="s">
        <v>700</v>
      </c>
      <c r="I1" s="9" t="s">
        <v>701</v>
      </c>
      <c r="J1" s="9" t="s">
        <v>702</v>
      </c>
      <c r="K1" s="9" t="s">
        <v>703</v>
      </c>
      <c r="L1" s="9" t="s">
        <v>704</v>
      </c>
      <c r="M1" s="9" t="s">
        <v>705</v>
      </c>
      <c r="N1" s="9" t="s">
        <v>706</v>
      </c>
      <c r="O1" s="9" t="s">
        <v>707</v>
      </c>
      <c r="P1" s="9" t="s">
        <v>708</v>
      </c>
      <c r="Q1" s="9" t="s">
        <v>709</v>
      </c>
      <c r="R1" s="9" t="s">
        <v>710</v>
      </c>
      <c r="S1" s="9" t="s">
        <v>711</v>
      </c>
      <c r="T1" s="9" t="s">
        <v>712</v>
      </c>
      <c r="U1" s="9" t="s">
        <v>713</v>
      </c>
      <c r="V1" s="9" t="s">
        <v>714</v>
      </c>
      <c r="W1" s="9" t="s">
        <v>715</v>
      </c>
      <c r="X1" s="9" t="s">
        <v>716</v>
      </c>
      <c r="Y1" s="9" t="s">
        <v>717</v>
      </c>
      <c r="Z1" s="9" t="s">
        <v>718</v>
      </c>
      <c r="AA1" s="9" t="s">
        <v>719</v>
      </c>
      <c r="AB1" s="9" t="s">
        <v>720</v>
      </c>
      <c r="AC1" s="9" t="s">
        <v>721</v>
      </c>
      <c r="AD1" s="9" t="s">
        <v>722</v>
      </c>
      <c r="AE1" s="9" t="s">
        <v>723</v>
      </c>
      <c r="AF1" s="9" t="s">
        <v>724</v>
      </c>
      <c r="AG1" s="9" t="s">
        <v>725</v>
      </c>
      <c r="AH1" s="9" t="s">
        <v>726</v>
      </c>
      <c r="AI1" s="9" t="s">
        <v>727</v>
      </c>
      <c r="AJ1" s="9" t="s">
        <v>728</v>
      </c>
      <c r="AK1" s="9" t="s">
        <v>729</v>
      </c>
      <c r="AL1" s="9" t="s">
        <v>730</v>
      </c>
      <c r="AM1" s="9" t="s">
        <v>731</v>
      </c>
      <c r="AN1" s="9" t="s">
        <v>732</v>
      </c>
      <c r="AO1" s="9" t="s">
        <v>733</v>
      </c>
      <c r="AP1" s="9" t="s">
        <v>734</v>
      </c>
      <c r="AQ1" s="9" t="s">
        <v>735</v>
      </c>
      <c r="AR1" s="9" t="s">
        <v>736</v>
      </c>
      <c r="AS1" s="9" t="s">
        <v>737</v>
      </c>
      <c r="AT1" s="9" t="s">
        <v>738</v>
      </c>
      <c r="AU1" s="9" t="s">
        <v>739</v>
      </c>
      <c r="AV1" s="9" t="s">
        <v>740</v>
      </c>
      <c r="AW1" s="9" t="s">
        <v>741</v>
      </c>
      <c r="AX1" s="9" t="s">
        <v>742</v>
      </c>
      <c r="AY1" s="9" t="s">
        <v>743</v>
      </c>
      <c r="AZ1" s="9" t="s">
        <v>744</v>
      </c>
      <c r="BA1" s="9" t="s">
        <v>201</v>
      </c>
      <c r="BB1" s="9" t="s">
        <v>202</v>
      </c>
      <c r="BC1" s="9" t="s">
        <v>203</v>
      </c>
      <c r="BD1" s="9" t="s">
        <v>204</v>
      </c>
      <c r="BE1" s="9" t="s">
        <v>205</v>
      </c>
      <c r="BF1" s="9" t="s">
        <v>206</v>
      </c>
      <c r="BG1" s="9" t="s">
        <v>745</v>
      </c>
      <c r="BH1" s="9" t="s">
        <v>207</v>
      </c>
      <c r="BI1" s="9" t="s">
        <v>647</v>
      </c>
      <c r="BJ1" s="9" t="s">
        <v>480</v>
      </c>
    </row>
    <row r="2" ht="12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ht="12.75" customHeight="1">
      <c r="A3" s="9" t="s">
        <v>7</v>
      </c>
      <c r="B3" s="9" t="s">
        <v>8</v>
      </c>
      <c r="C3" s="9" t="s">
        <v>135</v>
      </c>
      <c r="D3" s="9" t="s">
        <v>746</v>
      </c>
      <c r="E3" s="9" t="s">
        <v>747</v>
      </c>
      <c r="F3" s="9" t="s">
        <v>748</v>
      </c>
      <c r="G3" s="9" t="s">
        <v>749</v>
      </c>
      <c r="H3" s="9" t="s">
        <v>750</v>
      </c>
      <c r="I3" s="9" t="s">
        <v>751</v>
      </c>
      <c r="J3" s="9" t="s">
        <v>752</v>
      </c>
      <c r="K3" s="9" t="s">
        <v>753</v>
      </c>
      <c r="L3" s="9" t="s">
        <v>754</v>
      </c>
      <c r="M3" s="9" t="s">
        <v>755</v>
      </c>
      <c r="N3" s="9" t="s">
        <v>756</v>
      </c>
      <c r="O3" s="9" t="s">
        <v>757</v>
      </c>
      <c r="P3" s="9" t="s">
        <v>758</v>
      </c>
      <c r="Q3" s="9" t="s">
        <v>759</v>
      </c>
      <c r="R3" s="9" t="s">
        <v>760</v>
      </c>
      <c r="S3" s="9" t="s">
        <v>761</v>
      </c>
      <c r="T3" s="9" t="s">
        <v>762</v>
      </c>
      <c r="U3" s="9" t="s">
        <v>756</v>
      </c>
      <c r="V3" s="9" t="s">
        <v>757</v>
      </c>
      <c r="W3" s="9" t="s">
        <v>758</v>
      </c>
      <c r="X3" s="9" t="s">
        <v>759</v>
      </c>
      <c r="Y3" s="9" t="s">
        <v>763</v>
      </c>
      <c r="Z3" s="9" t="s">
        <v>764</v>
      </c>
      <c r="AA3" s="9" t="s">
        <v>765</v>
      </c>
      <c r="AB3" s="9" t="s">
        <v>766</v>
      </c>
      <c r="AC3" s="9" t="s">
        <v>767</v>
      </c>
      <c r="AD3" s="9" t="s">
        <v>768</v>
      </c>
      <c r="AE3" s="9" t="s">
        <v>656</v>
      </c>
      <c r="AF3" s="9" t="s">
        <v>769</v>
      </c>
      <c r="AG3" s="9" t="s">
        <v>770</v>
      </c>
      <c r="AH3" s="9" t="s">
        <v>771</v>
      </c>
      <c r="AI3" s="9" t="s">
        <v>772</v>
      </c>
      <c r="AJ3" s="9" t="s">
        <v>773</v>
      </c>
      <c r="AK3" s="9" t="s">
        <v>774</v>
      </c>
      <c r="AL3" s="9" t="s">
        <v>775</v>
      </c>
      <c r="AM3" s="9" t="s">
        <v>664</v>
      </c>
      <c r="AN3" s="9" t="s">
        <v>667</v>
      </c>
      <c r="AO3" s="9" t="s">
        <v>776</v>
      </c>
      <c r="AP3" s="9" t="s">
        <v>777</v>
      </c>
      <c r="AQ3" s="9" t="s">
        <v>778</v>
      </c>
      <c r="AR3" s="9" t="s">
        <v>779</v>
      </c>
      <c r="AS3" s="9" t="s">
        <v>780</v>
      </c>
      <c r="AT3" s="9" t="s">
        <v>781</v>
      </c>
      <c r="AU3" s="9" t="s">
        <v>782</v>
      </c>
      <c r="AV3" s="9" t="s">
        <v>783</v>
      </c>
      <c r="AW3" s="9" t="s">
        <v>784</v>
      </c>
      <c r="AX3" s="9" t="s">
        <v>785</v>
      </c>
      <c r="AY3" s="9" t="s">
        <v>786</v>
      </c>
      <c r="AZ3" s="9" t="s">
        <v>787</v>
      </c>
      <c r="BA3" s="9" t="s">
        <v>201</v>
      </c>
      <c r="BB3" s="9" t="s">
        <v>202</v>
      </c>
      <c r="BC3" s="9" t="s">
        <v>203</v>
      </c>
      <c r="BD3" s="9" t="s">
        <v>204</v>
      </c>
      <c r="BE3" s="9" t="s">
        <v>205</v>
      </c>
      <c r="BF3" s="9" t="s">
        <v>206</v>
      </c>
      <c r="BG3" s="9" t="s">
        <v>745</v>
      </c>
      <c r="BH3" s="9" t="s">
        <v>207</v>
      </c>
      <c r="BI3" s="9" t="s">
        <v>647</v>
      </c>
      <c r="BJ3" s="9" t="s">
        <v>480</v>
      </c>
    </row>
    <row r="4" ht="12.75" customHeight="1">
      <c r="A4" s="1" t="s">
        <v>40</v>
      </c>
      <c r="B4" s="1">
        <v>2017.0</v>
      </c>
      <c r="C4" s="1">
        <v>5.0</v>
      </c>
      <c r="D4" s="1">
        <v>0.0</v>
      </c>
      <c r="E4" s="1">
        <v>1.86455069406E11</v>
      </c>
      <c r="F4" s="1">
        <v>0.0</v>
      </c>
      <c r="G4" s="1">
        <v>7.911107072E9</v>
      </c>
      <c r="H4" s="1">
        <v>1.57919723153E11</v>
      </c>
      <c r="I4" s="1">
        <v>-8.14502185E9</v>
      </c>
      <c r="J4" s="1">
        <v>-2.06805553799E11</v>
      </c>
      <c r="K4" s="1">
        <v>5221540.0</v>
      </c>
      <c r="L4" s="1">
        <v>1.37340545522E11</v>
      </c>
      <c r="M4" s="1">
        <v>-7.414747443E10</v>
      </c>
      <c r="N4" s="1">
        <v>0.0</v>
      </c>
      <c r="O4" s="1">
        <v>0.0</v>
      </c>
      <c r="P4" s="1">
        <v>0.0</v>
      </c>
      <c r="Q4" s="1">
        <v>-7.414747443E10</v>
      </c>
      <c r="R4" s="1">
        <v>0.0</v>
      </c>
      <c r="S4" s="1">
        <v>1.66553693E8</v>
      </c>
      <c r="T4" s="1">
        <v>8.525027092E10</v>
      </c>
      <c r="U4" s="1">
        <v>0.0</v>
      </c>
      <c r="V4" s="1">
        <v>0.0</v>
      </c>
      <c r="W4" s="1">
        <v>0.0</v>
      </c>
      <c r="X4" s="1">
        <v>8.525027092E10</v>
      </c>
      <c r="Y4" s="1">
        <v>0.0</v>
      </c>
      <c r="Z4" s="1">
        <v>-8.973192141E9</v>
      </c>
      <c r="AA4" s="1">
        <v>-5221540.0</v>
      </c>
      <c r="AB4" s="1">
        <v>-3.2336079824E10</v>
      </c>
      <c r="AC4" s="1">
        <v>1.949040713E9</v>
      </c>
      <c r="AD4" s="1">
        <v>-4.4730443044E10</v>
      </c>
      <c r="AE4" s="1">
        <v>2.8265822093E10</v>
      </c>
      <c r="AF4" s="1">
        <v>0.0</v>
      </c>
      <c r="AG4" s="1">
        <v>-1.505869461E9</v>
      </c>
      <c r="AH4" s="1">
        <v>2.5089055E7</v>
      </c>
      <c r="AI4" s="1">
        <v>-2.978802728205E12</v>
      </c>
      <c r="AJ4" s="1">
        <v>2.745446623487E12</v>
      </c>
      <c r="AK4" s="1">
        <v>0.0</v>
      </c>
      <c r="AL4" s="1">
        <v>0.0</v>
      </c>
      <c r="AM4" s="1">
        <v>1.91502622692E11</v>
      </c>
      <c r="AN4" s="1">
        <v>-4.3334262432E10</v>
      </c>
      <c r="AO4" s="1">
        <v>0.0</v>
      </c>
      <c r="AP4" s="1">
        <v>0.0</v>
      </c>
      <c r="AQ4" s="1">
        <v>0.0</v>
      </c>
      <c r="AR4" s="1">
        <v>2.023787651E9</v>
      </c>
      <c r="AS4" s="1">
        <v>-2.023787651E9</v>
      </c>
      <c r="AT4" s="1">
        <v>0.0</v>
      </c>
      <c r="AU4" s="1">
        <v>-9.2286385597E10</v>
      </c>
      <c r="AV4" s="1">
        <v>-9.2286385597E10</v>
      </c>
      <c r="AW4" s="1">
        <v>-1.07354825936E11</v>
      </c>
      <c r="AX4" s="1">
        <v>1.61122018704E11</v>
      </c>
      <c r="AY4" s="1">
        <v>8.89252826E8</v>
      </c>
      <c r="AZ4" s="1">
        <v>5.4656445594E10</v>
      </c>
      <c r="BA4" s="73">
        <v>43144.441666666666</v>
      </c>
      <c r="BB4" s="73">
        <v>42736.0</v>
      </c>
      <c r="BC4" s="73">
        <v>43100.0</v>
      </c>
      <c r="BD4" s="1">
        <v>12.0</v>
      </c>
      <c r="BE4" s="1" t="s">
        <v>568</v>
      </c>
      <c r="BG4" s="1" t="b">
        <v>0</v>
      </c>
      <c r="BH4" s="1">
        <v>0.0</v>
      </c>
      <c r="BI4" s="1" t="b">
        <v>0</v>
      </c>
      <c r="BJ4" s="1" t="b">
        <v>1</v>
      </c>
    </row>
    <row r="5" ht="12.75" customHeight="1">
      <c r="A5" s="1" t="s">
        <v>40</v>
      </c>
      <c r="B5" s="1">
        <v>2016.0</v>
      </c>
      <c r="C5" s="1">
        <v>5.0</v>
      </c>
      <c r="D5" s="1">
        <v>0.0</v>
      </c>
      <c r="E5" s="1">
        <v>1.65644758713E11</v>
      </c>
      <c r="F5" s="1">
        <v>0.0</v>
      </c>
      <c r="G5" s="1">
        <v>7.051122219E9</v>
      </c>
      <c r="H5" s="1">
        <v>2.24572075312E11</v>
      </c>
      <c r="I5" s="1">
        <v>-2.234647774E9</v>
      </c>
      <c r="J5" s="1">
        <v>-1.93138674758E11</v>
      </c>
      <c r="K5" s="1">
        <v>6396035.0</v>
      </c>
      <c r="L5" s="1">
        <v>2.01901029747E11</v>
      </c>
      <c r="M5" s="1">
        <v>-3.9083536971E10</v>
      </c>
      <c r="N5" s="1">
        <v>0.0</v>
      </c>
      <c r="O5" s="1">
        <v>0.0</v>
      </c>
      <c r="P5" s="1">
        <v>0.0</v>
      </c>
      <c r="Q5" s="1">
        <v>-3.9083536971E10</v>
      </c>
      <c r="R5" s="1">
        <v>0.0</v>
      </c>
      <c r="S5" s="1">
        <v>-1.45433834E8</v>
      </c>
      <c r="T5" s="1">
        <v>2.7608510506E10</v>
      </c>
      <c r="U5" s="1">
        <v>0.0</v>
      </c>
      <c r="V5" s="1">
        <v>0.0</v>
      </c>
      <c r="W5" s="1">
        <v>0.0</v>
      </c>
      <c r="X5" s="1">
        <v>2.7608510506E10</v>
      </c>
      <c r="Y5" s="1">
        <v>0.0</v>
      </c>
      <c r="Z5" s="1">
        <v>-1.055336685E9</v>
      </c>
      <c r="AA5" s="1">
        <v>-6396035.0</v>
      </c>
      <c r="AB5" s="1">
        <v>-3.7613702534E10</v>
      </c>
      <c r="AC5" s="1">
        <v>4.815058483E9</v>
      </c>
      <c r="AD5" s="1">
        <v>-2.5991415571E10</v>
      </c>
      <c r="AE5" s="1">
        <v>4.9336120997E10</v>
      </c>
      <c r="AF5" s="1">
        <v>0.0</v>
      </c>
      <c r="AG5" s="1">
        <v>-1.0707529334E10</v>
      </c>
      <c r="AH5" s="1">
        <v>3.33135585E8</v>
      </c>
      <c r="AI5" s="1">
        <v>-1.824708644867E12</v>
      </c>
      <c r="AJ5" s="1">
        <v>1.602648177777E12</v>
      </c>
      <c r="AK5" s="1">
        <v>0.0</v>
      </c>
      <c r="AL5" s="1">
        <v>3.9135E7</v>
      </c>
      <c r="AM5" s="1">
        <v>1.60951442192E11</v>
      </c>
      <c r="AN5" s="1">
        <v>-7.1444283647E10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-7.034243E10</v>
      </c>
      <c r="AV5" s="1">
        <v>-7.034243E10</v>
      </c>
      <c r="AW5" s="1">
        <v>-9.245059265E10</v>
      </c>
      <c r="AX5" s="1">
        <v>2.53572611354E11</v>
      </c>
      <c r="AY5" s="1">
        <v>0.0</v>
      </c>
      <c r="AZ5" s="1">
        <v>1.61122018704E11</v>
      </c>
      <c r="BA5" s="73">
        <v>43039.64097222222</v>
      </c>
      <c r="BB5" s="73">
        <v>42370.0</v>
      </c>
      <c r="BC5" s="73">
        <v>42735.0</v>
      </c>
      <c r="BD5" s="1">
        <v>12.0</v>
      </c>
      <c r="BE5" s="1" t="s">
        <v>286</v>
      </c>
      <c r="BG5" s="1" t="b">
        <v>0</v>
      </c>
      <c r="BH5" s="1">
        <v>0.0</v>
      </c>
      <c r="BI5" s="1" t="b">
        <v>0</v>
      </c>
      <c r="BJ5" s="1" t="b">
        <v>1</v>
      </c>
    </row>
    <row r="6" ht="12.75" customHeight="1">
      <c r="A6" s="1" t="s">
        <v>40</v>
      </c>
      <c r="B6" s="1">
        <v>2015.0</v>
      </c>
      <c r="C6" s="1">
        <v>5.0</v>
      </c>
      <c r="D6" s="1">
        <v>0.0</v>
      </c>
      <c r="E6" s="1">
        <v>1.56860445575E11</v>
      </c>
      <c r="F6" s="1">
        <v>0.0</v>
      </c>
      <c r="G6" s="1">
        <v>5.106304721E9</v>
      </c>
      <c r="H6" s="1">
        <v>1.60133533804E11</v>
      </c>
      <c r="I6" s="1">
        <v>7.164156488E9</v>
      </c>
      <c r="J6" s="1">
        <v>-1.28543937828E11</v>
      </c>
      <c r="K6" s="1">
        <v>1.25341702E8</v>
      </c>
      <c r="L6" s="1">
        <v>2.00845844462E11</v>
      </c>
      <c r="M6" s="1">
        <v>2.9679000773E10</v>
      </c>
      <c r="N6" s="1">
        <v>2.9679000773E10</v>
      </c>
      <c r="O6" s="1">
        <v>0.0</v>
      </c>
      <c r="P6" s="1">
        <v>0.0</v>
      </c>
      <c r="Q6" s="1">
        <v>0.0</v>
      </c>
      <c r="R6" s="1">
        <v>0.0</v>
      </c>
      <c r="S6" s="1">
        <v>-2.60793974E8</v>
      </c>
      <c r="T6" s="1">
        <v>-5.5248588772E10</v>
      </c>
      <c r="U6" s="1">
        <v>0.0</v>
      </c>
      <c r="V6" s="1">
        <v>0.0</v>
      </c>
      <c r="W6" s="1">
        <v>0.0</v>
      </c>
      <c r="X6" s="1">
        <v>-5.5248588772E10</v>
      </c>
      <c r="Y6" s="1">
        <v>0.0</v>
      </c>
      <c r="Z6" s="1">
        <v>-1.2500286365E10</v>
      </c>
      <c r="AA6" s="1">
        <v>-1.19295338E8</v>
      </c>
      <c r="AB6" s="1">
        <v>-3.7976760722E10</v>
      </c>
      <c r="AC6" s="1">
        <v>4.5129978E8</v>
      </c>
      <c r="AD6" s="1">
        <v>-2.1951384752E10</v>
      </c>
      <c r="AE6" s="1">
        <v>9.911542795E10</v>
      </c>
      <c r="AF6" s="1">
        <v>0.0</v>
      </c>
      <c r="AG6" s="1">
        <v>-1.3671846382E10</v>
      </c>
      <c r="AH6" s="1">
        <v>2.2970908E7</v>
      </c>
      <c r="AI6" s="1">
        <v>-2.264987485942E12</v>
      </c>
      <c r="AJ6" s="1">
        <v>1.150860908354E12</v>
      </c>
      <c r="AK6" s="1">
        <v>0.0</v>
      </c>
      <c r="AL6" s="1">
        <v>5.5E7</v>
      </c>
      <c r="AM6" s="1">
        <v>1.23175735634E11</v>
      </c>
      <c r="AN6" s="1">
        <v>-1.004544717428E12</v>
      </c>
      <c r="AO6" s="1">
        <v>0.0</v>
      </c>
      <c r="AP6" s="1">
        <v>1.0805E12</v>
      </c>
      <c r="AQ6" s="1">
        <v>0.0</v>
      </c>
      <c r="AR6" s="1">
        <v>0.0</v>
      </c>
      <c r="AS6" s="1">
        <v>0.0</v>
      </c>
      <c r="AT6" s="1">
        <v>0.0</v>
      </c>
      <c r="AU6" s="1">
        <v>-7.57274644E10</v>
      </c>
      <c r="AV6" s="1">
        <v>1.0047725356E12</v>
      </c>
      <c r="AW6" s="1">
        <v>9.9343246122E10</v>
      </c>
      <c r="AX6" s="1">
        <v>1.54229365232E11</v>
      </c>
      <c r="AY6" s="1">
        <v>0.0</v>
      </c>
      <c r="AZ6" s="1">
        <v>2.53572611354E11</v>
      </c>
      <c r="BA6" s="73">
        <v>42431.75</v>
      </c>
      <c r="BB6" s="73">
        <v>42005.0</v>
      </c>
      <c r="BC6" s="73">
        <v>42369.0</v>
      </c>
      <c r="BD6" s="1">
        <v>12.0</v>
      </c>
      <c r="BE6" s="1" t="s">
        <v>287</v>
      </c>
      <c r="BG6" s="1" t="b">
        <v>0</v>
      </c>
      <c r="BH6" s="1">
        <v>0.0</v>
      </c>
      <c r="BI6" s="1" t="b">
        <v>0</v>
      </c>
      <c r="BJ6" s="1" t="b">
        <v>1</v>
      </c>
    </row>
    <row r="7" ht="12.75" customHeight="1">
      <c r="A7" s="1" t="s">
        <v>40</v>
      </c>
      <c r="B7" s="1">
        <v>2014.0</v>
      </c>
      <c r="C7" s="1">
        <v>5.0</v>
      </c>
      <c r="D7" s="1">
        <v>0.0</v>
      </c>
      <c r="E7" s="1">
        <v>1.38019350325E11</v>
      </c>
      <c r="F7" s="1">
        <v>0.0</v>
      </c>
      <c r="G7" s="1">
        <v>3.935461326E9</v>
      </c>
      <c r="H7" s="1">
        <v>2.81535567858E11</v>
      </c>
      <c r="I7" s="1">
        <v>0.0</v>
      </c>
      <c r="J7" s="1">
        <v>-1.29980056119E11</v>
      </c>
      <c r="K7" s="1">
        <v>0.0</v>
      </c>
      <c r="L7" s="1">
        <v>2.9351032339E11</v>
      </c>
      <c r="M7" s="1">
        <v>-1.31554934091E11</v>
      </c>
      <c r="N7" s="1">
        <v>-1.31554934091E11</v>
      </c>
      <c r="O7" s="1">
        <v>0.0</v>
      </c>
      <c r="P7" s="1">
        <v>0.0</v>
      </c>
      <c r="Q7" s="1">
        <v>0.0</v>
      </c>
      <c r="R7" s="1">
        <v>0.0</v>
      </c>
      <c r="S7" s="1">
        <v>-1.46828992E8</v>
      </c>
      <c r="T7" s="1">
        <v>5.774353755E10</v>
      </c>
      <c r="U7" s="1">
        <v>0.0</v>
      </c>
      <c r="V7" s="1">
        <v>0.0</v>
      </c>
      <c r="W7" s="1">
        <v>0.0</v>
      </c>
      <c r="X7" s="1">
        <v>5.774353755E10</v>
      </c>
      <c r="Y7" s="1">
        <v>0.0</v>
      </c>
      <c r="Z7" s="1">
        <v>-5.6211930862E10</v>
      </c>
      <c r="AA7" s="1">
        <v>0.0</v>
      </c>
      <c r="AB7" s="1">
        <v>-2.7191191974E10</v>
      </c>
      <c r="AC7" s="1">
        <v>4.594413836E9</v>
      </c>
      <c r="AD7" s="1">
        <v>-2.800100864E10</v>
      </c>
      <c r="AE7" s="1">
        <v>1.12742380217E11</v>
      </c>
      <c r="AF7" s="1">
        <v>0.0</v>
      </c>
      <c r="AG7" s="1">
        <v>-9.156745176E9</v>
      </c>
      <c r="AH7" s="1">
        <v>0.0</v>
      </c>
      <c r="AI7" s="1">
        <v>0.0</v>
      </c>
      <c r="AJ7" s="1">
        <v>0.0</v>
      </c>
      <c r="AK7" s="1">
        <v>-1.198907261522E12</v>
      </c>
      <c r="AL7" s="1">
        <v>1.070422368044E12</v>
      </c>
      <c r="AM7" s="1">
        <v>1.16191852484E11</v>
      </c>
      <c r="AN7" s="1">
        <v>-2.144978617E10</v>
      </c>
      <c r="AO7" s="1">
        <v>0.0</v>
      </c>
      <c r="AP7" s="1">
        <v>3.3E10</v>
      </c>
      <c r="AQ7" s="1">
        <v>0.0</v>
      </c>
      <c r="AR7" s="1">
        <v>0.0</v>
      </c>
      <c r="AS7" s="1">
        <v>0.0</v>
      </c>
      <c r="AT7" s="1">
        <v>0.0</v>
      </c>
      <c r="AU7" s="1">
        <v>-2.3943E7</v>
      </c>
      <c r="AV7" s="1">
        <v>3.2976057E10</v>
      </c>
      <c r="AW7" s="1">
        <v>1.24268651047E11</v>
      </c>
      <c r="AX7" s="1">
        <v>2.9960714185E10</v>
      </c>
      <c r="AY7" s="1">
        <v>0.0</v>
      </c>
      <c r="AZ7" s="1">
        <v>1.54229365232E11</v>
      </c>
      <c r="BA7" s="73">
        <v>42067.46944444445</v>
      </c>
      <c r="BB7" s="73">
        <v>41640.0</v>
      </c>
      <c r="BC7" s="73">
        <v>42004.0</v>
      </c>
      <c r="BD7" s="1">
        <v>12.0</v>
      </c>
      <c r="BE7" s="1" t="s">
        <v>288</v>
      </c>
      <c r="BG7" s="1" t="b">
        <v>0</v>
      </c>
      <c r="BH7" s="1">
        <v>2.0</v>
      </c>
      <c r="BI7" s="1" t="b">
        <v>0</v>
      </c>
      <c r="BJ7" s="1" t="b">
        <v>1</v>
      </c>
    </row>
    <row r="8" ht="12.75" customHeight="1">
      <c r="A8" s="1" t="s">
        <v>40</v>
      </c>
      <c r="B8" s="1">
        <v>2013.0</v>
      </c>
      <c r="C8" s="1">
        <v>5.0</v>
      </c>
      <c r="D8" s="1">
        <v>0.0</v>
      </c>
      <c r="E8" s="1">
        <v>1.25593072E11</v>
      </c>
      <c r="F8" s="1">
        <v>0.0</v>
      </c>
      <c r="G8" s="1">
        <v>2.724118527E9</v>
      </c>
      <c r="H8" s="1">
        <v>6.9118656504E10</v>
      </c>
      <c r="I8" s="1">
        <v>0.0</v>
      </c>
      <c r="J8" s="1">
        <v>-1.26959247816E11</v>
      </c>
      <c r="K8" s="1">
        <v>9.91208516E8</v>
      </c>
      <c r="L8" s="1">
        <v>7.1467807731E10</v>
      </c>
      <c r="M8" s="1">
        <v>-1.29712075604E11</v>
      </c>
      <c r="N8" s="1">
        <v>0.0</v>
      </c>
      <c r="O8" s="1">
        <v>0.0</v>
      </c>
      <c r="P8" s="1">
        <v>0.0</v>
      </c>
      <c r="Q8" s="1">
        <v>-1.29712075604E11</v>
      </c>
      <c r="R8" s="1">
        <v>0.0</v>
      </c>
      <c r="S8" s="1">
        <v>0.0</v>
      </c>
      <c r="T8" s="1">
        <v>1.40746743164E11</v>
      </c>
      <c r="U8" s="1">
        <v>0.0</v>
      </c>
      <c r="V8" s="1">
        <v>0.0</v>
      </c>
      <c r="W8" s="1">
        <v>0.0</v>
      </c>
      <c r="X8" s="1">
        <v>1.40746743164E11</v>
      </c>
      <c r="Y8" s="1">
        <v>0.0</v>
      </c>
      <c r="Z8" s="1">
        <v>-1.451736612E9</v>
      </c>
      <c r="AA8" s="1">
        <v>-9.91208516E8</v>
      </c>
      <c r="AB8" s="1">
        <v>-2.7602744493E10</v>
      </c>
      <c r="AC8" s="1">
        <v>0.0</v>
      </c>
      <c r="AD8" s="1">
        <v>-2.687775446E9</v>
      </c>
      <c r="AE8" s="1">
        <v>4.9769010224E10</v>
      </c>
      <c r="AF8" s="1">
        <v>0.0</v>
      </c>
      <c r="AG8" s="1">
        <v>-6.851958359E9</v>
      </c>
      <c r="AH8" s="1">
        <v>0.0</v>
      </c>
      <c r="AI8" s="1">
        <v>0.0</v>
      </c>
      <c r="AJ8" s="1">
        <v>0.0</v>
      </c>
      <c r="AK8" s="1">
        <v>-1.300134668657E12</v>
      </c>
      <c r="AL8" s="1">
        <v>1.209446539454E12</v>
      </c>
      <c r="AM8" s="1">
        <v>1.20528265153E11</v>
      </c>
      <c r="AN8" s="1">
        <v>2.2988177591E10</v>
      </c>
      <c r="AO8" s="1">
        <v>0.0</v>
      </c>
      <c r="AP8" s="1">
        <v>6.55753381E9</v>
      </c>
      <c r="AQ8" s="1">
        <v>0.0</v>
      </c>
      <c r="AR8" s="1">
        <v>0.0</v>
      </c>
      <c r="AS8" s="1">
        <v>0.0</v>
      </c>
      <c r="AT8" s="1">
        <v>0.0</v>
      </c>
      <c r="AU8" s="1">
        <v>-6.45460532E10</v>
      </c>
      <c r="AV8" s="1">
        <v>-5.798851939E10</v>
      </c>
      <c r="AW8" s="1">
        <v>1.4768668425E10</v>
      </c>
      <c r="AX8" s="1">
        <v>1.5192045761E10</v>
      </c>
      <c r="AY8" s="1">
        <v>0.0</v>
      </c>
      <c r="AZ8" s="1">
        <v>2.9960714186E10</v>
      </c>
      <c r="BA8" s="73">
        <v>41703.70972222222</v>
      </c>
      <c r="BB8" s="73">
        <v>41275.0</v>
      </c>
      <c r="BC8" s="73">
        <v>41639.0</v>
      </c>
      <c r="BD8" s="1">
        <v>12.0</v>
      </c>
      <c r="BE8" s="1" t="s">
        <v>289</v>
      </c>
      <c r="BG8" s="1" t="b">
        <v>0</v>
      </c>
      <c r="BH8" s="1">
        <v>1.0</v>
      </c>
      <c r="BI8" s="1" t="b">
        <v>0</v>
      </c>
      <c r="BJ8" s="1" t="b">
        <v>1</v>
      </c>
    </row>
    <row r="9" ht="12.75" customHeight="1">
      <c r="A9" s="1" t="s">
        <v>40</v>
      </c>
      <c r="B9" s="1">
        <v>2012.0</v>
      </c>
      <c r="C9" s="1">
        <v>5.0</v>
      </c>
      <c r="D9" s="1">
        <v>0.0</v>
      </c>
      <c r="E9" s="1">
        <v>1.10837621579E11</v>
      </c>
      <c r="F9" s="1">
        <v>0.0</v>
      </c>
      <c r="G9" s="1">
        <v>3.769906918E9</v>
      </c>
      <c r="H9" s="1">
        <v>1.11819928239E11</v>
      </c>
      <c r="I9" s="1">
        <v>8.7461428E7</v>
      </c>
      <c r="J9" s="1">
        <v>-1.26614220337E11</v>
      </c>
      <c r="K9" s="1">
        <v>7.66946046E8</v>
      </c>
      <c r="L9" s="1">
        <v>1.00667643873E11</v>
      </c>
      <c r="M9" s="1">
        <v>7.6337380911E10</v>
      </c>
      <c r="N9" s="1">
        <v>7.6337380911E10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-7.2846154846E10</v>
      </c>
      <c r="U9" s="1">
        <v>-7.2846154846E10</v>
      </c>
      <c r="V9" s="1">
        <v>0.0</v>
      </c>
      <c r="W9" s="1">
        <v>0.0</v>
      </c>
      <c r="X9" s="1">
        <v>0.0</v>
      </c>
      <c r="Y9" s="1">
        <v>0.0</v>
      </c>
      <c r="Z9" s="1">
        <v>-1.80775491E8</v>
      </c>
      <c r="AA9" s="1">
        <v>-7.66946046E8</v>
      </c>
      <c r="AB9" s="1">
        <v>-2.7257237657E10</v>
      </c>
      <c r="AC9" s="1">
        <v>-1.143538788E10</v>
      </c>
      <c r="AD9" s="1">
        <v>0.0</v>
      </c>
      <c r="AE9" s="1">
        <v>6.4518522864E10</v>
      </c>
      <c r="AF9" s="1">
        <v>0.0</v>
      </c>
      <c r="AG9" s="1">
        <v>-9.522289281E9</v>
      </c>
      <c r="AH9" s="1">
        <v>1493536.0</v>
      </c>
      <c r="AI9" s="1">
        <v>0.0</v>
      </c>
      <c r="AJ9" s="1">
        <v>0.0</v>
      </c>
      <c r="AK9" s="1">
        <v>-2.628657330869E12</v>
      </c>
      <c r="AL9" s="1">
        <v>2.510265876483E12</v>
      </c>
      <c r="AM9" s="1">
        <v>1.26612726801E11</v>
      </c>
      <c r="AN9" s="1">
        <v>-1.29952333E9</v>
      </c>
      <c r="AO9" s="1">
        <v>0.0</v>
      </c>
      <c r="AP9" s="1">
        <v>0.0</v>
      </c>
      <c r="AQ9" s="1">
        <v>-3.62295144E8</v>
      </c>
      <c r="AR9" s="1">
        <v>0.0</v>
      </c>
      <c r="AS9" s="1">
        <v>0.0</v>
      </c>
      <c r="AT9" s="1">
        <v>-5.42138757E8</v>
      </c>
      <c r="AU9" s="1">
        <v>-6.4923388E10</v>
      </c>
      <c r="AV9" s="1">
        <v>-6.5827821901E10</v>
      </c>
      <c r="AW9" s="1">
        <v>-2.608822367E9</v>
      </c>
      <c r="AX9" s="1">
        <v>1.7800852232E10</v>
      </c>
      <c r="AY9" s="1">
        <v>15896.0</v>
      </c>
      <c r="AZ9" s="1">
        <v>1.5192045761E10</v>
      </c>
      <c r="BA9" s="73">
        <v>41439.74652777778</v>
      </c>
      <c r="BB9" s="73">
        <v>40909.0</v>
      </c>
      <c r="BC9" s="73">
        <v>41274.0</v>
      </c>
      <c r="BD9" s="1">
        <v>12.0</v>
      </c>
      <c r="BE9" s="1" t="s">
        <v>788</v>
      </c>
      <c r="BG9" s="1" t="b">
        <v>0</v>
      </c>
      <c r="BH9" s="1">
        <v>2.0</v>
      </c>
      <c r="BI9" s="1" t="b">
        <v>0</v>
      </c>
      <c r="BJ9" s="1" t="b">
        <v>1</v>
      </c>
    </row>
    <row r="10" ht="12.75" customHeight="1">
      <c r="A10" s="1" t="s">
        <v>40</v>
      </c>
      <c r="B10" s="1">
        <v>2011.0</v>
      </c>
      <c r="C10" s="1">
        <v>5.0</v>
      </c>
      <c r="D10" s="1">
        <v>0.0</v>
      </c>
      <c r="E10" s="1">
        <v>1.00521077502E11</v>
      </c>
      <c r="F10" s="1">
        <v>0.0</v>
      </c>
      <c r="G10" s="1">
        <v>4.48183533E9</v>
      </c>
      <c r="H10" s="1">
        <v>5.7397840583E10</v>
      </c>
      <c r="I10" s="1">
        <v>0.0</v>
      </c>
      <c r="J10" s="1">
        <v>-1.62142137435E11</v>
      </c>
      <c r="K10" s="1">
        <v>1.3760361E7</v>
      </c>
      <c r="L10" s="1">
        <v>2.72376341E8</v>
      </c>
      <c r="M10" s="1">
        <v>4.87830431702E11</v>
      </c>
      <c r="N10" s="1">
        <v>0.0</v>
      </c>
      <c r="O10" s="1">
        <v>0.0</v>
      </c>
      <c r="P10" s="1">
        <v>0.0</v>
      </c>
      <c r="Q10" s="1">
        <v>4.87830431702E11</v>
      </c>
      <c r="R10" s="1">
        <v>0.0</v>
      </c>
      <c r="S10" s="1">
        <v>0.0</v>
      </c>
      <c r="T10" s="1">
        <v>8.1581700434E10</v>
      </c>
      <c r="U10" s="1">
        <v>0.0</v>
      </c>
      <c r="V10" s="1">
        <v>0.0</v>
      </c>
      <c r="W10" s="1">
        <v>0.0</v>
      </c>
      <c r="X10" s="1">
        <v>8.1581700434E10</v>
      </c>
      <c r="Y10" s="1">
        <v>0.0</v>
      </c>
      <c r="Z10" s="1">
        <v>5.691027526E9</v>
      </c>
      <c r="AA10" s="1">
        <v>-1.3760361E7</v>
      </c>
      <c r="AB10" s="1">
        <v>-1.5967404693E10</v>
      </c>
      <c r="AC10" s="1">
        <v>0.0</v>
      </c>
      <c r="AD10" s="1">
        <v>-4.158062751E9</v>
      </c>
      <c r="AE10" s="1">
        <v>5.55236308198E11</v>
      </c>
      <c r="AF10" s="1">
        <v>0.0</v>
      </c>
      <c r="AG10" s="1">
        <v>-2.947334665E9</v>
      </c>
      <c r="AH10" s="1">
        <v>0.0</v>
      </c>
      <c r="AI10" s="1">
        <v>0.0</v>
      </c>
      <c r="AJ10" s="1">
        <v>0.0</v>
      </c>
      <c r="AK10" s="1">
        <v>-8.06814166901E11</v>
      </c>
      <c r="AL10" s="1">
        <v>9.4977681351E10</v>
      </c>
      <c r="AM10" s="1">
        <v>1.62142137435E11</v>
      </c>
      <c r="AN10" s="1">
        <v>-5.5264168278E11</v>
      </c>
      <c r="AO10" s="1">
        <v>0.0</v>
      </c>
      <c r="AP10" s="1">
        <v>0.0</v>
      </c>
      <c r="AQ10" s="1">
        <v>-6.215238666E9</v>
      </c>
      <c r="AR10" s="1">
        <v>0.0</v>
      </c>
      <c r="AS10" s="1">
        <v>0.0</v>
      </c>
      <c r="AT10" s="1">
        <v>0.0</v>
      </c>
      <c r="AU10" s="1">
        <v>0.0</v>
      </c>
      <c r="AV10" s="1">
        <v>-6.215238666E9</v>
      </c>
      <c r="AW10" s="1">
        <v>-3.620613248E9</v>
      </c>
      <c r="AX10" s="1">
        <v>2.142146548E10</v>
      </c>
      <c r="AY10" s="1">
        <v>0.0</v>
      </c>
      <c r="AZ10" s="1">
        <v>1.7800852232E10</v>
      </c>
      <c r="BA10" s="73">
        <v>40976.40347222222</v>
      </c>
      <c r="BB10" s="73">
        <v>40544.0</v>
      </c>
      <c r="BC10" s="73">
        <v>40908.0</v>
      </c>
      <c r="BD10" s="1">
        <v>12.0</v>
      </c>
      <c r="BE10" s="1" t="s">
        <v>789</v>
      </c>
      <c r="BG10" s="1" t="b">
        <v>0</v>
      </c>
      <c r="BH10" s="1">
        <v>2.0</v>
      </c>
      <c r="BI10" s="1" t="b">
        <v>0</v>
      </c>
      <c r="BJ10" s="1" t="b">
        <v>1</v>
      </c>
    </row>
    <row r="11" ht="12.75" customHeight="1">
      <c r="A11" s="1" t="s">
        <v>40</v>
      </c>
      <c r="B11" s="1">
        <v>2010.0</v>
      </c>
      <c r="C11" s="1">
        <v>5.0</v>
      </c>
      <c r="D11" s="1">
        <v>0.0</v>
      </c>
      <c r="E11" s="1">
        <v>3.1548131991E10</v>
      </c>
      <c r="F11" s="1">
        <v>0.0</v>
      </c>
      <c r="G11" s="1">
        <v>3.57436737E9</v>
      </c>
      <c r="H11" s="1">
        <v>5.189421364E10</v>
      </c>
      <c r="I11" s="1">
        <v>0.0</v>
      </c>
      <c r="J11" s="1">
        <v>-6.7974831987E10</v>
      </c>
      <c r="K11" s="1">
        <v>8.2220793E7</v>
      </c>
      <c r="L11" s="1">
        <v>1.9124101807E10</v>
      </c>
      <c r="M11" s="1">
        <v>-1.76060862946E11</v>
      </c>
      <c r="N11" s="1">
        <v>0.0</v>
      </c>
      <c r="O11" s="1">
        <v>0.0</v>
      </c>
      <c r="P11" s="1">
        <v>0.0</v>
      </c>
      <c r="Q11" s="1">
        <v>-1.76060862946E11</v>
      </c>
      <c r="R11" s="1">
        <v>0.0</v>
      </c>
      <c r="S11" s="1">
        <v>0.0</v>
      </c>
      <c r="T11" s="1">
        <v>4.4804470601E11</v>
      </c>
      <c r="U11" s="1">
        <v>0.0</v>
      </c>
      <c r="V11" s="1">
        <v>0.0</v>
      </c>
      <c r="W11" s="1">
        <v>0.0</v>
      </c>
      <c r="X11" s="1">
        <v>4.4804470601E11</v>
      </c>
      <c r="Y11" s="1">
        <v>0.0</v>
      </c>
      <c r="Z11" s="1">
        <v>5.481469348E9</v>
      </c>
      <c r="AA11" s="1">
        <v>-5.1784604E7</v>
      </c>
      <c r="AB11" s="1">
        <v>-4.04333425E8</v>
      </c>
      <c r="AC11" s="1">
        <v>2.065449267E9</v>
      </c>
      <c r="AD11" s="1">
        <v>0.0</v>
      </c>
      <c r="AE11" s="1">
        <v>2.98198745457E11</v>
      </c>
      <c r="AF11" s="1">
        <v>0.0</v>
      </c>
      <c r="AG11" s="1">
        <v>-4.71819474E8</v>
      </c>
      <c r="AH11" s="1">
        <v>5100000.0</v>
      </c>
      <c r="AI11" s="1">
        <v>-1.130231293578E12</v>
      </c>
      <c r="AJ11" s="1">
        <v>6.34407370371E11</v>
      </c>
      <c r="AK11" s="1">
        <v>0.0</v>
      </c>
      <c r="AL11" s="1">
        <v>0.0</v>
      </c>
      <c r="AM11" s="1">
        <v>6.1955732233E10</v>
      </c>
      <c r="AN11" s="1">
        <v>-4.34334910448E11</v>
      </c>
      <c r="AO11" s="1">
        <v>0.0</v>
      </c>
      <c r="AP11" s="1">
        <v>1.3048804058E11</v>
      </c>
      <c r="AQ11" s="1">
        <v>-8.17211575E8</v>
      </c>
      <c r="AR11" s="1">
        <v>0.0</v>
      </c>
      <c r="AS11" s="1">
        <v>0.0</v>
      </c>
      <c r="AT11" s="1">
        <v>0.0</v>
      </c>
      <c r="AU11" s="1">
        <v>0.0</v>
      </c>
      <c r="AV11" s="1">
        <v>1.29670829005E11</v>
      </c>
      <c r="AW11" s="1">
        <v>-6.465335986E9</v>
      </c>
      <c r="AX11" s="1">
        <v>2.7886801466E10</v>
      </c>
      <c r="AY11" s="1">
        <v>0.0</v>
      </c>
      <c r="AZ11" s="1">
        <v>2.142146548E10</v>
      </c>
      <c r="BA11" s="73">
        <v>40763.47986111111</v>
      </c>
      <c r="BB11" s="73">
        <v>40179.0</v>
      </c>
      <c r="BC11" s="73">
        <v>40543.0</v>
      </c>
      <c r="BD11" s="1">
        <v>12.0</v>
      </c>
      <c r="BE11" s="1" t="s">
        <v>292</v>
      </c>
      <c r="BG11" s="1" t="b">
        <v>0</v>
      </c>
      <c r="BH11" s="1">
        <v>2.0</v>
      </c>
      <c r="BI11" s="1" t="b">
        <v>0</v>
      </c>
      <c r="BJ11" s="1" t="b">
        <v>1</v>
      </c>
    </row>
    <row r="12" ht="12.75" customHeight="1">
      <c r="A12" s="1" t="s">
        <v>40</v>
      </c>
      <c r="B12" s="1">
        <v>2009.0</v>
      </c>
      <c r="C12" s="1">
        <v>5.0</v>
      </c>
      <c r="D12" s="1">
        <v>0.0</v>
      </c>
      <c r="E12" s="1">
        <v>8.0679799733E10</v>
      </c>
      <c r="F12" s="1">
        <v>0.0</v>
      </c>
      <c r="G12" s="1">
        <v>3.013225775E9</v>
      </c>
      <c r="H12" s="1">
        <v>-2.8700339055E10</v>
      </c>
      <c r="I12" s="1">
        <v>0.0</v>
      </c>
      <c r="J12" s="1">
        <v>-4.6128181482E10</v>
      </c>
      <c r="K12" s="1">
        <v>123596.0</v>
      </c>
      <c r="L12" s="1">
        <v>8.864628567E9</v>
      </c>
      <c r="M12" s="1">
        <v>2.12464130931E11</v>
      </c>
      <c r="N12" s="1">
        <v>0.0</v>
      </c>
      <c r="O12" s="1">
        <v>0.0</v>
      </c>
      <c r="P12" s="1">
        <v>0.0</v>
      </c>
      <c r="Q12" s="1">
        <v>2.12464130931E11</v>
      </c>
      <c r="R12" s="1">
        <v>0.0</v>
      </c>
      <c r="S12" s="1">
        <v>0.0</v>
      </c>
      <c r="T12" s="1">
        <v>-3.3313290124E10</v>
      </c>
      <c r="U12" s="1">
        <v>0.0</v>
      </c>
      <c r="V12" s="1">
        <v>0.0</v>
      </c>
      <c r="W12" s="1">
        <v>0.0</v>
      </c>
      <c r="X12" s="1">
        <v>-3.3313290124E10</v>
      </c>
      <c r="Y12" s="1">
        <v>0.0</v>
      </c>
      <c r="Z12" s="1">
        <v>-9.65629689E8</v>
      </c>
      <c r="AA12" s="1">
        <v>-123596.0</v>
      </c>
      <c r="AB12" s="1">
        <v>4.443878937E9</v>
      </c>
      <c r="AC12" s="1">
        <v>-4.037094294E9</v>
      </c>
      <c r="AD12" s="1">
        <v>0.0</v>
      </c>
      <c r="AE12" s="1">
        <v>1.87456500732E11</v>
      </c>
      <c r="AF12" s="1">
        <v>0.0</v>
      </c>
      <c r="AG12" s="1">
        <v>-4.905765547E9</v>
      </c>
      <c r="AH12" s="1">
        <v>1.06464019E8</v>
      </c>
      <c r="AI12" s="1">
        <v>-2.70428744623E11</v>
      </c>
      <c r="AJ12" s="1">
        <v>0.0</v>
      </c>
      <c r="AK12" s="1">
        <v>0.0</v>
      </c>
      <c r="AL12" s="1">
        <v>4.0285645252E10</v>
      </c>
      <c r="AM12" s="1">
        <v>5.0361892026E10</v>
      </c>
      <c r="AN12" s="1">
        <v>-1.84580508873E11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2.875991859E9</v>
      </c>
      <c r="AX12" s="1">
        <v>2.4866425912E10</v>
      </c>
      <c r="AY12" s="1">
        <v>1.44383695E8</v>
      </c>
      <c r="AZ12" s="1">
        <v>2.7886801466E10</v>
      </c>
      <c r="BA12" s="73">
        <v>40763.68263888889</v>
      </c>
      <c r="BB12" s="73">
        <v>39814.0</v>
      </c>
      <c r="BC12" s="73">
        <v>40178.0</v>
      </c>
      <c r="BD12" s="1">
        <v>12.0</v>
      </c>
      <c r="BE12" s="1" t="s">
        <v>293</v>
      </c>
      <c r="BG12" s="1" t="b">
        <v>0</v>
      </c>
      <c r="BH12" s="1">
        <v>1.0</v>
      </c>
      <c r="BI12" s="1" t="b">
        <v>0</v>
      </c>
      <c r="BJ12" s="1" t="b">
        <v>1</v>
      </c>
    </row>
    <row r="13" ht="12.75" customHeight="1">
      <c r="A13" s="1" t="s">
        <v>40</v>
      </c>
      <c r="B13" s="1">
        <v>2008.0</v>
      </c>
      <c r="C13" s="1">
        <v>5.0</v>
      </c>
      <c r="D13" s="1">
        <v>0.0</v>
      </c>
      <c r="E13" s="1">
        <v>-7.6879290967E10</v>
      </c>
      <c r="F13" s="1">
        <v>0.0</v>
      </c>
      <c r="G13" s="1">
        <v>2.403630321E9</v>
      </c>
      <c r="H13" s="1">
        <v>1.41474046196E11</v>
      </c>
      <c r="I13" s="1">
        <v>3.21171801E8</v>
      </c>
      <c r="J13" s="1">
        <v>-3.609600425E10</v>
      </c>
      <c r="K13" s="1">
        <v>1706256.0</v>
      </c>
      <c r="L13" s="1">
        <v>3.1225259357E10</v>
      </c>
      <c r="M13" s="1">
        <v>-3.63874378028E11</v>
      </c>
      <c r="N13" s="1">
        <v>0.0</v>
      </c>
      <c r="O13" s="1">
        <v>0.0</v>
      </c>
      <c r="P13" s="1">
        <v>0.0</v>
      </c>
      <c r="Q13" s="1">
        <v>-3.63874378028E11</v>
      </c>
      <c r="R13" s="1">
        <v>0.0</v>
      </c>
      <c r="S13" s="1">
        <v>0.0</v>
      </c>
      <c r="T13" s="1">
        <v>1.03696127818E12</v>
      </c>
      <c r="U13" s="1">
        <v>0.0</v>
      </c>
      <c r="V13" s="1">
        <v>0.0</v>
      </c>
      <c r="W13" s="1">
        <v>0.0</v>
      </c>
      <c r="X13" s="1">
        <v>1.03696127818E12</v>
      </c>
      <c r="Y13" s="1">
        <v>0.0</v>
      </c>
      <c r="Z13" s="1">
        <v>-6.8269338E8</v>
      </c>
      <c r="AA13" s="1">
        <v>-1706256.0</v>
      </c>
      <c r="AB13" s="1">
        <v>-4.905886472E9</v>
      </c>
      <c r="AC13" s="1">
        <v>-1.09298488E9</v>
      </c>
      <c r="AD13" s="1">
        <v>0.0</v>
      </c>
      <c r="AE13" s="1">
        <v>6.97628888521E11</v>
      </c>
      <c r="AF13" s="1">
        <v>0.0</v>
      </c>
      <c r="AG13" s="1">
        <v>-3.220525875E9</v>
      </c>
      <c r="AH13" s="1">
        <v>0.0</v>
      </c>
      <c r="AI13" s="1">
        <v>-7.51035867451E11</v>
      </c>
      <c r="AJ13" s="1">
        <v>0.0</v>
      </c>
      <c r="AK13" s="1">
        <v>0.0</v>
      </c>
      <c r="AL13" s="1">
        <v>0.0</v>
      </c>
      <c r="AM13" s="1">
        <v>5.5101472364E10</v>
      </c>
      <c r="AN13" s="1">
        <v>-6.99154920962E11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-1.526032441E9</v>
      </c>
      <c r="AX13" s="1">
        <v>2.6317104433E10</v>
      </c>
      <c r="AY13" s="1">
        <v>7.535392E7</v>
      </c>
      <c r="AZ13" s="1">
        <v>2.4866425912E10</v>
      </c>
      <c r="BA13" s="73">
        <v>40763.68402777778</v>
      </c>
      <c r="BB13" s="73">
        <v>39448.0</v>
      </c>
      <c r="BC13" s="73">
        <v>39813.0</v>
      </c>
      <c r="BD13" s="1">
        <v>12.0</v>
      </c>
      <c r="BE13" s="1" t="s">
        <v>293</v>
      </c>
      <c r="BG13" s="1" t="b">
        <v>0</v>
      </c>
      <c r="BH13" s="1">
        <v>1.0</v>
      </c>
      <c r="BI13" s="1" t="b">
        <v>0</v>
      </c>
      <c r="BJ13" s="1" t="b">
        <v>1</v>
      </c>
    </row>
    <row r="14" ht="12.75" customHeight="1">
      <c r="A14" s="1" t="s">
        <v>40</v>
      </c>
      <c r="B14" s="1">
        <v>2007.0</v>
      </c>
      <c r="C14" s="1">
        <v>5.0</v>
      </c>
      <c r="D14" s="1">
        <v>0.0</v>
      </c>
      <c r="E14" s="1">
        <v>1.8701383829E10</v>
      </c>
      <c r="F14" s="1">
        <v>0.0</v>
      </c>
      <c r="G14" s="1">
        <v>1.274651513E9</v>
      </c>
      <c r="H14" s="1">
        <v>6.1164651459E10</v>
      </c>
      <c r="I14" s="1">
        <v>0.0</v>
      </c>
      <c r="J14" s="1">
        <v>-3.5401569391E10</v>
      </c>
      <c r="K14" s="1">
        <v>1.990497942E9</v>
      </c>
      <c r="L14" s="1">
        <v>4.7729615352E10</v>
      </c>
      <c r="M14" s="1">
        <v>-6.3646624741E10</v>
      </c>
      <c r="N14" s="1">
        <v>0.0</v>
      </c>
      <c r="O14" s="1">
        <v>0.0</v>
      </c>
      <c r="P14" s="1">
        <v>0.0</v>
      </c>
      <c r="Q14" s="1">
        <v>-6.3646624741E10</v>
      </c>
      <c r="R14" s="1">
        <v>0.0</v>
      </c>
      <c r="S14" s="1">
        <v>0.0</v>
      </c>
      <c r="T14" s="1">
        <v>8.6699657568E10</v>
      </c>
      <c r="U14" s="1">
        <v>0.0</v>
      </c>
      <c r="V14" s="1">
        <v>0.0</v>
      </c>
      <c r="W14" s="1">
        <v>0.0</v>
      </c>
      <c r="X14" s="1">
        <v>8.6699657568E10</v>
      </c>
      <c r="Y14" s="1">
        <v>0.0</v>
      </c>
      <c r="Z14" s="1">
        <v>-2.871444503E9</v>
      </c>
      <c r="AA14" s="1">
        <v>-1.990497942E9</v>
      </c>
      <c r="AB14" s="1">
        <v>-7.427358266E9</v>
      </c>
      <c r="AC14" s="1">
        <v>4.0E9</v>
      </c>
      <c r="AD14" s="1">
        <v>0.0</v>
      </c>
      <c r="AE14" s="1">
        <v>6.2493347468E10</v>
      </c>
      <c r="AF14" s="1">
        <v>0.0</v>
      </c>
      <c r="AG14" s="1">
        <v>-1.84974685211E11</v>
      </c>
      <c r="AH14" s="1">
        <v>0.0</v>
      </c>
      <c r="AI14" s="1">
        <v>-1.624435303E11</v>
      </c>
      <c r="AJ14" s="1">
        <v>0.0</v>
      </c>
      <c r="AK14" s="1">
        <v>0.0</v>
      </c>
      <c r="AL14" s="1">
        <v>0.0</v>
      </c>
      <c r="AM14" s="1">
        <v>3.6303788778E10</v>
      </c>
      <c r="AN14" s="1">
        <v>-3.11114426733E11</v>
      </c>
      <c r="AO14" s="1">
        <v>0.0</v>
      </c>
      <c r="AP14" s="1">
        <v>3.0E11</v>
      </c>
      <c r="AQ14" s="1">
        <v>-1.123702456E9</v>
      </c>
      <c r="AR14" s="1">
        <v>0.0</v>
      </c>
      <c r="AS14" s="1">
        <v>-4.0E10</v>
      </c>
      <c r="AT14" s="1">
        <v>0.0</v>
      </c>
      <c r="AU14" s="1">
        <v>0.0</v>
      </c>
      <c r="AV14" s="1">
        <v>2.58876297544E11</v>
      </c>
      <c r="AW14" s="1">
        <v>1.0255218279E10</v>
      </c>
      <c r="AX14" s="1">
        <v>1.6059620564E10</v>
      </c>
      <c r="AY14" s="1">
        <v>2265590.0</v>
      </c>
      <c r="AZ14" s="1">
        <v>2.6317104433E10</v>
      </c>
      <c r="BA14" s="73">
        <v>40763.68541666667</v>
      </c>
      <c r="BB14" s="73">
        <v>39083.0</v>
      </c>
      <c r="BC14" s="73">
        <v>39447.0</v>
      </c>
      <c r="BD14" s="1">
        <v>12.0</v>
      </c>
      <c r="BE14" s="1" t="s">
        <v>294</v>
      </c>
      <c r="BG14" s="1" t="b">
        <v>0</v>
      </c>
      <c r="BH14" s="1">
        <v>1.0</v>
      </c>
      <c r="BI14" s="1" t="b">
        <v>0</v>
      </c>
      <c r="BJ14" s="1" t="b">
        <v>1</v>
      </c>
    </row>
    <row r="15" ht="12.75" customHeight="1">
      <c r="A15" s="1" t="s">
        <v>40</v>
      </c>
      <c r="B15" s="1">
        <v>2006.0</v>
      </c>
      <c r="C15" s="1">
        <v>5.0</v>
      </c>
      <c r="D15" s="1">
        <v>0.0</v>
      </c>
      <c r="E15" s="1">
        <v>1.3042157E10</v>
      </c>
      <c r="F15" s="1">
        <v>0.0</v>
      </c>
      <c r="G15" s="1">
        <v>5.84461E8</v>
      </c>
      <c r="H15" s="1">
        <v>9.902822E9</v>
      </c>
      <c r="I15" s="1">
        <v>0.0</v>
      </c>
      <c r="J15" s="1">
        <v>-2.0396643E10</v>
      </c>
      <c r="K15" s="1">
        <v>1.665122E9</v>
      </c>
      <c r="L15" s="1">
        <v>4.797919E9</v>
      </c>
      <c r="M15" s="1">
        <v>-1.4830788E10</v>
      </c>
      <c r="N15" s="1">
        <v>0.0</v>
      </c>
      <c r="O15" s="1">
        <v>0.0</v>
      </c>
      <c r="P15" s="1">
        <v>0.0</v>
      </c>
      <c r="Q15" s="1">
        <v>-1.4830788E10</v>
      </c>
      <c r="R15" s="1">
        <v>0.0</v>
      </c>
      <c r="S15" s="1">
        <v>0.0</v>
      </c>
      <c r="T15" s="1">
        <v>1.4693988E10</v>
      </c>
      <c r="U15" s="1">
        <v>0.0</v>
      </c>
      <c r="V15" s="1">
        <v>0.0</v>
      </c>
      <c r="W15" s="1">
        <v>0.0</v>
      </c>
      <c r="X15" s="1">
        <v>1.4693988E10</v>
      </c>
      <c r="Y15" s="1">
        <v>0.0</v>
      </c>
      <c r="Z15" s="1">
        <v>0.0</v>
      </c>
      <c r="AA15" s="1">
        <v>0.0</v>
      </c>
      <c r="AB15" s="1">
        <v>-4776000.0</v>
      </c>
      <c r="AC15" s="1">
        <v>0.0</v>
      </c>
      <c r="AD15" s="1">
        <v>0.0</v>
      </c>
      <c r="AE15" s="1">
        <v>4.656343E9</v>
      </c>
      <c r="AF15" s="1">
        <v>0.0</v>
      </c>
      <c r="AG15" s="1">
        <v>-2.151089E9</v>
      </c>
      <c r="AH15" s="1">
        <v>0.0</v>
      </c>
      <c r="AI15" s="1">
        <v>0.0</v>
      </c>
      <c r="AJ15" s="1">
        <v>0.0</v>
      </c>
      <c r="AK15" s="1">
        <v>-1.74983901E11</v>
      </c>
      <c r="AL15" s="1">
        <v>0.0</v>
      </c>
      <c r="AM15" s="1">
        <v>1.3860771E10</v>
      </c>
      <c r="AN15" s="1">
        <v>-1.63274219E11</v>
      </c>
      <c r="AO15" s="1">
        <v>0.0</v>
      </c>
      <c r="AP15" s="1">
        <v>2.0E11</v>
      </c>
      <c r="AQ15" s="1">
        <v>-7.1586E10</v>
      </c>
      <c r="AR15" s="1">
        <v>4.4E10</v>
      </c>
      <c r="AS15" s="1">
        <v>-5.665121E9</v>
      </c>
      <c r="AT15" s="1">
        <v>0.0</v>
      </c>
      <c r="AU15" s="1">
        <v>7.73847E8</v>
      </c>
      <c r="AV15" s="1">
        <v>1.67522726E11</v>
      </c>
      <c r="AW15" s="1">
        <v>8.90485E9</v>
      </c>
      <c r="AX15" s="1">
        <v>7.1463E9</v>
      </c>
      <c r="AY15" s="1">
        <v>8470000.0</v>
      </c>
      <c r="AZ15" s="1">
        <v>1.605962E10</v>
      </c>
      <c r="BA15" s="73">
        <v>40763.68958333333</v>
      </c>
      <c r="BB15" s="73">
        <v>38718.0</v>
      </c>
      <c r="BC15" s="73">
        <v>39082.0</v>
      </c>
      <c r="BD15" s="1">
        <v>12.0</v>
      </c>
      <c r="BE15" s="1" t="s">
        <v>295</v>
      </c>
      <c r="BG15" s="1" t="b">
        <v>0</v>
      </c>
      <c r="BH15" s="1">
        <v>1.0</v>
      </c>
      <c r="BI15" s="1" t="b">
        <v>0</v>
      </c>
      <c r="BJ15" s="1" t="b">
        <v>1</v>
      </c>
    </row>
    <row r="16" ht="12.75" customHeight="1">
      <c r="A16" s="1" t="s">
        <v>40</v>
      </c>
      <c r="B16" s="1">
        <v>2005.0</v>
      </c>
      <c r="C16" s="1">
        <v>5.0</v>
      </c>
      <c r="D16" s="1">
        <v>0.0</v>
      </c>
      <c r="E16" s="1">
        <v>-3.461864E9</v>
      </c>
      <c r="F16" s="1">
        <v>0.0</v>
      </c>
      <c r="G16" s="1">
        <v>3.51601E8</v>
      </c>
      <c r="H16" s="1">
        <v>1.820517E10</v>
      </c>
      <c r="I16" s="1">
        <v>-6.55521E8</v>
      </c>
      <c r="J16" s="1">
        <v>-1.726988E9</v>
      </c>
      <c r="K16" s="1">
        <v>0.0</v>
      </c>
      <c r="L16" s="1">
        <v>1.2712398E10</v>
      </c>
      <c r="M16" s="1">
        <v>1.341662E9</v>
      </c>
      <c r="N16" s="1">
        <v>0.0</v>
      </c>
      <c r="O16" s="1">
        <v>0.0</v>
      </c>
      <c r="P16" s="1">
        <v>0.0</v>
      </c>
      <c r="Q16" s="1">
        <v>1.341662E9</v>
      </c>
      <c r="R16" s="1">
        <v>0.0</v>
      </c>
      <c r="S16" s="1">
        <v>0.0</v>
      </c>
      <c r="T16" s="1">
        <v>2.34009E8</v>
      </c>
      <c r="U16" s="1">
        <v>0.0</v>
      </c>
      <c r="V16" s="1">
        <v>0.0</v>
      </c>
      <c r="W16" s="1">
        <v>0.0</v>
      </c>
      <c r="X16" s="1">
        <v>2.34009E8</v>
      </c>
      <c r="Y16" s="1">
        <v>0.0</v>
      </c>
      <c r="Z16" s="1">
        <v>0.0</v>
      </c>
      <c r="AA16" s="1">
        <v>0.0</v>
      </c>
      <c r="AB16" s="1">
        <v>-8.0728E7</v>
      </c>
      <c r="AC16" s="1">
        <v>0.0</v>
      </c>
      <c r="AD16" s="1">
        <v>0.0</v>
      </c>
      <c r="AE16" s="1">
        <v>1.4207341E10</v>
      </c>
      <c r="AF16" s="1">
        <v>0.0</v>
      </c>
      <c r="AG16" s="1">
        <v>-5.91023E8</v>
      </c>
      <c r="AH16" s="1">
        <v>5.9091E7</v>
      </c>
      <c r="AI16" s="1">
        <v>-1.8153919E10</v>
      </c>
      <c r="AJ16" s="1">
        <v>0.0</v>
      </c>
      <c r="AK16" s="1">
        <v>0.0</v>
      </c>
      <c r="AL16" s="1">
        <v>0.0</v>
      </c>
      <c r="AM16" s="1">
        <v>1.435323E9</v>
      </c>
      <c r="AN16" s="1">
        <v>-1.7250528E10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-3.043187E9</v>
      </c>
      <c r="AX16" s="1">
        <v>1.0188256E10</v>
      </c>
      <c r="AY16" s="1">
        <v>1231000.0</v>
      </c>
      <c r="AZ16" s="1">
        <v>7.1463E9</v>
      </c>
      <c r="BA16" s="73">
        <v>40763.69027777778</v>
      </c>
      <c r="BB16" s="73">
        <v>38353.0</v>
      </c>
      <c r="BC16" s="73">
        <v>38717.0</v>
      </c>
      <c r="BD16" s="1">
        <v>12.0</v>
      </c>
      <c r="BE16" s="1" t="s">
        <v>295</v>
      </c>
      <c r="BG16" s="1" t="b">
        <v>0</v>
      </c>
      <c r="BH16" s="1">
        <v>1.0</v>
      </c>
      <c r="BI16" s="1" t="b">
        <v>0</v>
      </c>
      <c r="BJ16" s="1" t="b">
        <v>1</v>
      </c>
    </row>
    <row r="17" ht="12.75" customHeight="1">
      <c r="A17" s="1" t="s">
        <v>44</v>
      </c>
      <c r="B17" s="1">
        <v>2017.0</v>
      </c>
      <c r="C17" s="1">
        <v>5.0</v>
      </c>
      <c r="D17" s="1">
        <v>0.0</v>
      </c>
      <c r="E17" s="1">
        <v>1.9832808066E11</v>
      </c>
      <c r="F17" s="1">
        <v>0.0</v>
      </c>
      <c r="G17" s="1">
        <v>2.308731007E10</v>
      </c>
      <c r="H17" s="1">
        <v>6.5512814E7</v>
      </c>
      <c r="I17" s="1">
        <v>-9.049427505E9</v>
      </c>
      <c r="J17" s="1">
        <v>-1.80764148051E11</v>
      </c>
      <c r="K17" s="1">
        <v>4139168.0</v>
      </c>
      <c r="L17" s="1">
        <v>3.1671467156E10</v>
      </c>
      <c r="M17" s="1">
        <v>-1.6651645152E10</v>
      </c>
      <c r="N17" s="1">
        <v>0.0</v>
      </c>
      <c r="O17" s="1">
        <v>0.0</v>
      </c>
      <c r="P17" s="1">
        <v>0.0</v>
      </c>
      <c r="Q17" s="1">
        <v>-1.6651645152E10</v>
      </c>
      <c r="R17" s="1">
        <v>0.0</v>
      </c>
      <c r="S17" s="1">
        <v>7.06891757E8</v>
      </c>
      <c r="T17" s="1">
        <v>-8.1107508247E10</v>
      </c>
      <c r="U17" s="1">
        <v>0.0</v>
      </c>
      <c r="V17" s="1">
        <v>0.0</v>
      </c>
      <c r="W17" s="1">
        <v>0.0</v>
      </c>
      <c r="X17" s="1">
        <v>-8.1107508247E10</v>
      </c>
      <c r="Y17" s="1">
        <v>0.0</v>
      </c>
      <c r="Z17" s="1">
        <v>1.15195209455E11</v>
      </c>
      <c r="AA17" s="1">
        <v>-4139168.0</v>
      </c>
      <c r="AB17" s="1">
        <v>-5.6918817233E10</v>
      </c>
      <c r="AC17" s="1">
        <v>0.0</v>
      </c>
      <c r="AD17" s="1">
        <v>-2.5718108653E10</v>
      </c>
      <c r="AE17" s="1">
        <v>-1.14747992677E11</v>
      </c>
      <c r="AF17" s="1">
        <v>0.0</v>
      </c>
      <c r="AG17" s="1">
        <v>-2.5243196217E10</v>
      </c>
      <c r="AH17" s="1">
        <v>1.0212909091E10</v>
      </c>
      <c r="AI17" s="1">
        <v>-1.833410883333E12</v>
      </c>
      <c r="AJ17" s="1">
        <v>1.769318383333E12</v>
      </c>
      <c r="AK17" s="1">
        <v>0.0</v>
      </c>
      <c r="AL17" s="1">
        <v>0.0</v>
      </c>
      <c r="AM17" s="1">
        <v>1.59781744967E11</v>
      </c>
      <c r="AN17" s="1">
        <v>8.0658957841E10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-9.13540378E10</v>
      </c>
      <c r="AV17" s="1">
        <v>-9.13540378E10</v>
      </c>
      <c r="AW17" s="1">
        <v>-1.25443072636E11</v>
      </c>
      <c r="AX17" s="1">
        <v>3.09089283597E11</v>
      </c>
      <c r="AY17" s="1">
        <v>-3.1981645E7</v>
      </c>
      <c r="AZ17" s="1">
        <v>1.83614229316E11</v>
      </c>
      <c r="BA17" s="73">
        <v>43304.42986111111</v>
      </c>
      <c r="BB17" s="73">
        <v>42736.0</v>
      </c>
      <c r="BC17" s="73">
        <v>43100.0</v>
      </c>
      <c r="BD17" s="1">
        <v>12.0</v>
      </c>
      <c r="BE17" s="1" t="s">
        <v>790</v>
      </c>
      <c r="BG17" s="1" t="b">
        <v>0</v>
      </c>
      <c r="BH17" s="1">
        <v>0.0</v>
      </c>
      <c r="BI17" s="1" t="b">
        <v>0</v>
      </c>
      <c r="BJ17" s="1" t="b">
        <v>1</v>
      </c>
    </row>
    <row r="18" ht="12.75" customHeight="1">
      <c r="A18" s="1" t="s">
        <v>44</v>
      </c>
      <c r="B18" s="1">
        <v>2016.0</v>
      </c>
      <c r="C18" s="1">
        <v>5.0</v>
      </c>
      <c r="D18" s="1">
        <v>0.0</v>
      </c>
      <c r="E18" s="1">
        <v>2.22747019135E11</v>
      </c>
      <c r="F18" s="1">
        <v>0.0</v>
      </c>
      <c r="G18" s="1">
        <v>2.216924176E10</v>
      </c>
      <c r="H18" s="1">
        <v>1.07102815745E11</v>
      </c>
      <c r="I18" s="1">
        <v>1.599789428E9</v>
      </c>
      <c r="J18" s="1">
        <v>-1.20760825105E11</v>
      </c>
      <c r="K18" s="1">
        <v>4218747.0</v>
      </c>
      <c r="L18" s="1">
        <v>2.3286225971E11</v>
      </c>
      <c r="M18" s="1">
        <v>-2.92399517597E11</v>
      </c>
      <c r="N18" s="1">
        <v>0.0</v>
      </c>
      <c r="O18" s="1">
        <v>0.0</v>
      </c>
      <c r="P18" s="1">
        <v>0.0</v>
      </c>
      <c r="Q18" s="1">
        <v>-2.92399517597E11</v>
      </c>
      <c r="R18" s="1">
        <v>0.0</v>
      </c>
      <c r="S18" s="1">
        <v>-1.274581663E9</v>
      </c>
      <c r="T18" s="1">
        <v>2.88204509373E11</v>
      </c>
      <c r="U18" s="1">
        <v>0.0</v>
      </c>
      <c r="V18" s="1">
        <v>0.0</v>
      </c>
      <c r="W18" s="1">
        <v>0.0</v>
      </c>
      <c r="X18" s="1">
        <v>2.88204509373E11</v>
      </c>
      <c r="Y18" s="1">
        <v>0.0</v>
      </c>
      <c r="Z18" s="1">
        <v>-1.5847505262E10</v>
      </c>
      <c r="AA18" s="1">
        <v>-4218747.0</v>
      </c>
      <c r="AB18" s="1">
        <v>-2.9270980558E10</v>
      </c>
      <c r="AC18" s="1">
        <v>0.0</v>
      </c>
      <c r="AD18" s="1">
        <v>0.0</v>
      </c>
      <c r="AE18" s="1">
        <v>1.08580462045E11</v>
      </c>
      <c r="AF18" s="1">
        <v>0.0</v>
      </c>
      <c r="AG18" s="1">
        <v>-1.4600602131E10</v>
      </c>
      <c r="AH18" s="1">
        <v>1.207882997E9</v>
      </c>
      <c r="AI18" s="1">
        <v>-3.18615065566E11</v>
      </c>
      <c r="AJ18" s="1">
        <v>0.0</v>
      </c>
      <c r="AK18" s="1">
        <v>0.0</v>
      </c>
      <c r="AL18" s="1">
        <v>2.3316438E11</v>
      </c>
      <c r="AM18" s="1">
        <v>5.254620454E10</v>
      </c>
      <c r="AN18" s="1">
        <v>-4.629720016E10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-8.30498888E10</v>
      </c>
      <c r="AV18" s="1">
        <v>-8.30498888E10</v>
      </c>
      <c r="AW18" s="1">
        <v>-2.0766626915E10</v>
      </c>
      <c r="AX18" s="1">
        <v>3.28719465249E11</v>
      </c>
      <c r="AY18" s="1">
        <v>1.136545263E9</v>
      </c>
      <c r="AZ18" s="1">
        <v>3.09089383597E11</v>
      </c>
      <c r="BA18" s="73">
        <v>42828.43958333333</v>
      </c>
      <c r="BB18" s="73">
        <v>42370.0</v>
      </c>
      <c r="BC18" s="73">
        <v>42735.0</v>
      </c>
      <c r="BD18" s="1">
        <v>12.0</v>
      </c>
      <c r="BE18" s="1" t="s">
        <v>305</v>
      </c>
      <c r="BG18" s="1" t="b">
        <v>0</v>
      </c>
      <c r="BH18" s="1">
        <v>0.0</v>
      </c>
      <c r="BI18" s="1" t="b">
        <v>0</v>
      </c>
      <c r="BJ18" s="1" t="b">
        <v>1</v>
      </c>
    </row>
    <row r="19" ht="12.75" customHeight="1">
      <c r="A19" s="1" t="s">
        <v>44</v>
      </c>
      <c r="B19" s="1">
        <v>2015.0</v>
      </c>
      <c r="C19" s="1">
        <v>5.0</v>
      </c>
      <c r="D19" s="1">
        <v>0.0</v>
      </c>
      <c r="E19" s="1">
        <v>1.54153931811E11</v>
      </c>
      <c r="F19" s="1">
        <v>0.0</v>
      </c>
      <c r="G19" s="1">
        <v>1.851396326E10</v>
      </c>
      <c r="H19" s="1">
        <v>3.7488791481E10</v>
      </c>
      <c r="I19" s="1">
        <v>-1.74758628E9</v>
      </c>
      <c r="J19" s="1">
        <v>-1.15337690728E11</v>
      </c>
      <c r="K19" s="1">
        <v>0.0</v>
      </c>
      <c r="L19" s="1">
        <v>9.3071409544E10</v>
      </c>
      <c r="M19" s="1">
        <v>1.85706195629E11</v>
      </c>
      <c r="N19" s="1">
        <v>0.0</v>
      </c>
      <c r="O19" s="1">
        <v>0.0</v>
      </c>
      <c r="P19" s="1">
        <v>0.0</v>
      </c>
      <c r="Q19" s="1">
        <v>1.85706195629E11</v>
      </c>
      <c r="R19" s="1">
        <v>0.0</v>
      </c>
      <c r="S19" s="1">
        <v>5.23014931E8</v>
      </c>
      <c r="T19" s="1">
        <v>-1.88411975441E11</v>
      </c>
      <c r="U19" s="1">
        <v>0.0</v>
      </c>
      <c r="V19" s="1">
        <v>0.0</v>
      </c>
      <c r="W19" s="1">
        <v>0.0</v>
      </c>
      <c r="X19" s="1">
        <v>-1.88411975441E11</v>
      </c>
      <c r="Y19" s="1">
        <v>0.0</v>
      </c>
      <c r="Z19" s="1">
        <v>-1.4561398482E10</v>
      </c>
      <c r="AA19" s="1">
        <v>0.0</v>
      </c>
      <c r="AB19" s="1">
        <v>-2.6330764544E10</v>
      </c>
      <c r="AC19" s="1">
        <v>3.111717278E9</v>
      </c>
      <c r="AD19" s="1">
        <v>-1.2649195654E10</v>
      </c>
      <c r="AE19" s="1">
        <v>4.0459003261E10</v>
      </c>
      <c r="AF19" s="1">
        <v>0.0</v>
      </c>
      <c r="AG19" s="1">
        <v>-1.4321477032E10</v>
      </c>
      <c r="AH19" s="1">
        <v>3.700116831E9</v>
      </c>
      <c r="AI19" s="1">
        <v>-1.234383383333E12</v>
      </c>
      <c r="AJ19" s="1">
        <v>1.256242549546E12</v>
      </c>
      <c r="AK19" s="1">
        <v>-2.8792916E10</v>
      </c>
      <c r="AL19" s="1">
        <v>8.94289686E9</v>
      </c>
      <c r="AM19" s="1">
        <v>1.01226510548E11</v>
      </c>
      <c r="AN19" s="1">
        <v>9.261429742E10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-7.8592356953E10</v>
      </c>
      <c r="AV19" s="1">
        <v>-7.8592356953E10</v>
      </c>
      <c r="AW19" s="1">
        <v>5.4480943728E10</v>
      </c>
      <c r="AX19" s="1">
        <v>2.85018753173E11</v>
      </c>
      <c r="AY19" s="1">
        <v>1.74758628E9</v>
      </c>
      <c r="AZ19" s="1">
        <v>3.41247283181E11</v>
      </c>
      <c r="BA19" s="73">
        <v>42461.489583333336</v>
      </c>
      <c r="BB19" s="73">
        <v>42005.0</v>
      </c>
      <c r="BC19" s="73">
        <v>42369.0</v>
      </c>
      <c r="BD19" s="1">
        <v>12.0</v>
      </c>
      <c r="BE19" s="1" t="s">
        <v>306</v>
      </c>
      <c r="BG19" s="1" t="b">
        <v>0</v>
      </c>
      <c r="BH19" s="1">
        <v>0.0</v>
      </c>
      <c r="BI19" s="1" t="b">
        <v>0</v>
      </c>
      <c r="BJ19" s="1" t="b">
        <v>1</v>
      </c>
    </row>
    <row r="20" ht="12.75" customHeight="1">
      <c r="A20" s="1" t="s">
        <v>44</v>
      </c>
      <c r="B20" s="1">
        <v>2014.0</v>
      </c>
      <c r="C20" s="1">
        <v>5.0</v>
      </c>
      <c r="D20" s="1">
        <v>0.0</v>
      </c>
      <c r="E20" s="1">
        <v>1.44905599665E11</v>
      </c>
      <c r="F20" s="1">
        <v>0.0</v>
      </c>
      <c r="G20" s="1">
        <v>1.8437837653E10</v>
      </c>
      <c r="H20" s="1">
        <v>2.17472487331E11</v>
      </c>
      <c r="I20" s="1">
        <v>-6.084444974E9</v>
      </c>
      <c r="J20" s="1">
        <v>-1.38789920482E11</v>
      </c>
      <c r="K20" s="1">
        <v>0.0</v>
      </c>
      <c r="L20" s="1">
        <v>2.35941559193E11</v>
      </c>
      <c r="M20" s="1">
        <v>9.45584002E9</v>
      </c>
      <c r="N20" s="1">
        <v>0.0</v>
      </c>
      <c r="O20" s="1">
        <v>0.0</v>
      </c>
      <c r="P20" s="1">
        <v>0.0</v>
      </c>
      <c r="Q20" s="1">
        <v>9.45584002E9</v>
      </c>
      <c r="R20" s="1">
        <v>0.0</v>
      </c>
      <c r="S20" s="1">
        <v>-1.75206879E8</v>
      </c>
      <c r="T20" s="1">
        <v>8.790613331E10</v>
      </c>
      <c r="U20" s="1">
        <v>0.0</v>
      </c>
      <c r="V20" s="1">
        <v>0.0</v>
      </c>
      <c r="W20" s="1">
        <v>0.0</v>
      </c>
      <c r="X20" s="1">
        <v>8.790613331E10</v>
      </c>
      <c r="Y20" s="1">
        <v>0.0</v>
      </c>
      <c r="Z20" s="1">
        <v>-1.18126385202E11</v>
      </c>
      <c r="AA20" s="1">
        <v>0.0</v>
      </c>
      <c r="AB20" s="1">
        <v>-1.1890321156E10</v>
      </c>
      <c r="AC20" s="1">
        <v>0.0</v>
      </c>
      <c r="AD20" s="1">
        <v>-1.873723877E9</v>
      </c>
      <c r="AE20" s="1">
        <v>2.01237895409E11</v>
      </c>
      <c r="AF20" s="1">
        <v>0.0</v>
      </c>
      <c r="AG20" s="1">
        <v>-4.2062705465E10</v>
      </c>
      <c r="AH20" s="1">
        <v>2.072705565E9</v>
      </c>
      <c r="AI20" s="1">
        <v>-1.404454300474E12</v>
      </c>
      <c r="AJ20" s="1">
        <v>1.175703274667E12</v>
      </c>
      <c r="AK20" s="1">
        <v>-6.1814780007E10</v>
      </c>
      <c r="AL20" s="1">
        <v>1.12726853478E11</v>
      </c>
      <c r="AM20" s="1">
        <v>1.39114403603E11</v>
      </c>
      <c r="AN20" s="1">
        <v>-7.8714548633E10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-7.55E10</v>
      </c>
      <c r="AV20" s="1">
        <v>-7.55E10</v>
      </c>
      <c r="AW20" s="1">
        <v>4.7023346776E10</v>
      </c>
      <c r="AX20" s="1">
        <v>2.38679861123E11</v>
      </c>
      <c r="AY20" s="1">
        <v>-6.84454726E8</v>
      </c>
      <c r="AZ20" s="1">
        <v>2.85018753173E11</v>
      </c>
      <c r="BA20" s="73">
        <v>42103.42361111111</v>
      </c>
      <c r="BB20" s="73">
        <v>41640.0</v>
      </c>
      <c r="BC20" s="73">
        <v>42004.0</v>
      </c>
      <c r="BD20" s="1">
        <v>12.0</v>
      </c>
      <c r="BE20" s="1" t="s">
        <v>307</v>
      </c>
      <c r="BG20" s="1" t="b">
        <v>0</v>
      </c>
      <c r="BH20" s="1">
        <v>2.0</v>
      </c>
      <c r="BI20" s="1" t="b">
        <v>0</v>
      </c>
      <c r="BJ20" s="1" t="b">
        <v>1</v>
      </c>
    </row>
    <row r="21" ht="12.75" customHeight="1">
      <c r="A21" s="1" t="s">
        <v>44</v>
      </c>
      <c r="B21" s="1">
        <v>2013.0</v>
      </c>
      <c r="C21" s="1">
        <v>5.0</v>
      </c>
      <c r="D21" s="1">
        <v>0.0</v>
      </c>
      <c r="E21" s="1">
        <v>1.05310375943E11</v>
      </c>
      <c r="F21" s="1">
        <v>0.0</v>
      </c>
      <c r="G21" s="1">
        <v>2.6159545913E10</v>
      </c>
      <c r="H21" s="1">
        <v>1.12674894336E11</v>
      </c>
      <c r="I21" s="1">
        <v>3.640364706E9</v>
      </c>
      <c r="J21" s="1">
        <v>-1.82523093022E11</v>
      </c>
      <c r="K21" s="1">
        <v>1.95877492E8</v>
      </c>
      <c r="L21" s="1">
        <v>6.5457965368E10</v>
      </c>
      <c r="M21" s="1">
        <v>-9.9051947773E10</v>
      </c>
      <c r="N21" s="1">
        <v>0.0</v>
      </c>
      <c r="O21" s="1">
        <v>0.0</v>
      </c>
      <c r="P21" s="1">
        <v>0.0</v>
      </c>
      <c r="Q21" s="1">
        <v>-9.9051947773E10</v>
      </c>
      <c r="R21" s="1">
        <v>0.0</v>
      </c>
      <c r="S21" s="1">
        <v>2.63298955E8</v>
      </c>
      <c r="T21" s="1">
        <v>1.22450828124E11</v>
      </c>
      <c r="U21" s="1">
        <v>0.0</v>
      </c>
      <c r="V21" s="1">
        <v>0.0</v>
      </c>
      <c r="W21" s="1">
        <v>0.0</v>
      </c>
      <c r="X21" s="1">
        <v>1.22450828124E11</v>
      </c>
      <c r="Y21" s="1">
        <v>0.0</v>
      </c>
      <c r="Z21" s="1">
        <v>-7.9851834477E10</v>
      </c>
      <c r="AA21" s="1">
        <v>-1.95877492E8</v>
      </c>
      <c r="AB21" s="1">
        <v>-6.493746321E9</v>
      </c>
      <c r="AC21" s="1">
        <v>2.44012701E8</v>
      </c>
      <c r="AD21" s="1">
        <v>-9.40036487E8</v>
      </c>
      <c r="AE21" s="1">
        <v>1.882662598E9</v>
      </c>
      <c r="AF21" s="1">
        <v>0.0</v>
      </c>
      <c r="AG21" s="1">
        <v>-2.3162469386E10</v>
      </c>
      <c r="AH21" s="1">
        <v>2.09917451E8</v>
      </c>
      <c r="AI21" s="1">
        <v>-1.458312215517E12</v>
      </c>
      <c r="AJ21" s="1">
        <v>1.417379567046E12</v>
      </c>
      <c r="AK21" s="1">
        <v>-8.12123E10</v>
      </c>
      <c r="AL21" s="1">
        <v>4.96829956E10</v>
      </c>
      <c r="AM21" s="1">
        <v>1.81108520407E11</v>
      </c>
      <c r="AN21" s="1">
        <v>8.5694015601E10</v>
      </c>
      <c r="AO21" s="1">
        <v>0.0</v>
      </c>
      <c r="AP21" s="1">
        <v>0.0</v>
      </c>
      <c r="AQ21" s="1">
        <v>0.0</v>
      </c>
      <c r="AR21" s="1">
        <v>6.1741953985E10</v>
      </c>
      <c r="AS21" s="1">
        <v>-6.4740939176E10</v>
      </c>
      <c r="AT21" s="1">
        <v>0.0</v>
      </c>
      <c r="AU21" s="1">
        <v>-9.06E10</v>
      </c>
      <c r="AV21" s="1">
        <v>-9.3598985191E10</v>
      </c>
      <c r="AW21" s="1">
        <v>-6.022306992E9</v>
      </c>
      <c r="AX21" s="1">
        <v>2.44478136533E11</v>
      </c>
      <c r="AY21" s="1">
        <v>2.24031582E8</v>
      </c>
      <c r="AZ21" s="1">
        <v>2.38679861123E11</v>
      </c>
      <c r="BA21" s="73">
        <v>41743.58125</v>
      </c>
      <c r="BB21" s="73">
        <v>41275.0</v>
      </c>
      <c r="BC21" s="73">
        <v>41639.0</v>
      </c>
      <c r="BD21" s="1">
        <v>12.0</v>
      </c>
      <c r="BE21" s="1" t="s">
        <v>575</v>
      </c>
      <c r="BG21" s="1" t="b">
        <v>0</v>
      </c>
      <c r="BH21" s="1">
        <v>2.0</v>
      </c>
      <c r="BI21" s="1" t="b">
        <v>0</v>
      </c>
      <c r="BJ21" s="1" t="b">
        <v>1</v>
      </c>
    </row>
    <row r="22" ht="12.75" customHeight="1">
      <c r="A22" s="1" t="s">
        <v>44</v>
      </c>
      <c r="B22" s="1">
        <v>2012.0</v>
      </c>
      <c r="C22" s="1">
        <v>5.0</v>
      </c>
      <c r="D22" s="1">
        <v>0.0</v>
      </c>
      <c r="E22" s="1">
        <v>1.0708587933E11</v>
      </c>
      <c r="F22" s="1">
        <v>0.0</v>
      </c>
      <c r="G22" s="1">
        <v>2.5736776501E10</v>
      </c>
      <c r="H22" s="1">
        <v>1.44151377541E11</v>
      </c>
      <c r="I22" s="1">
        <v>4.008008759E9</v>
      </c>
      <c r="J22" s="1">
        <v>-2.35854524955E11</v>
      </c>
      <c r="K22" s="1">
        <v>7.88113108E8</v>
      </c>
      <c r="L22" s="1">
        <v>4.5915630284E10</v>
      </c>
      <c r="M22" s="1">
        <v>-1.83727895304E11</v>
      </c>
      <c r="N22" s="1">
        <v>-1.83727895304E11</v>
      </c>
      <c r="O22" s="1">
        <v>0.0</v>
      </c>
      <c r="P22" s="1">
        <v>0.0</v>
      </c>
      <c r="Q22" s="1">
        <v>0.0</v>
      </c>
      <c r="R22" s="1">
        <v>0.0</v>
      </c>
      <c r="S22" s="1">
        <v>-1.180658177E9</v>
      </c>
      <c r="T22" s="1">
        <v>-5.0456031922E10</v>
      </c>
      <c r="U22" s="1">
        <v>-5.0456031922E10</v>
      </c>
      <c r="V22" s="1">
        <v>0.0</v>
      </c>
      <c r="W22" s="1">
        <v>0.0</v>
      </c>
      <c r="X22" s="1">
        <v>0.0</v>
      </c>
      <c r="Y22" s="1">
        <v>0.0</v>
      </c>
      <c r="Z22" s="1">
        <v>-1.2881077841E10</v>
      </c>
      <c r="AA22" s="1">
        <v>-7.88113108E8</v>
      </c>
      <c r="AB22" s="1">
        <v>-1.8897411218E10</v>
      </c>
      <c r="AC22" s="1">
        <v>2.2241687E8</v>
      </c>
      <c r="AD22" s="1">
        <v>-5.137542011E9</v>
      </c>
      <c r="AE22" s="1">
        <v>-2.26930682427E11</v>
      </c>
      <c r="AF22" s="1">
        <v>0.0</v>
      </c>
      <c r="AG22" s="1">
        <v>-2.940280593E10</v>
      </c>
      <c r="AH22" s="1">
        <v>1.330302684E9</v>
      </c>
      <c r="AI22" s="1">
        <v>-1.603643847E12</v>
      </c>
      <c r="AJ22" s="1">
        <v>1.48454943354E12</v>
      </c>
      <c r="AK22" s="1">
        <v>-2.788675E10</v>
      </c>
      <c r="AL22" s="1">
        <v>1.36721585094E11</v>
      </c>
      <c r="AM22" s="1">
        <v>1.593012784E11</v>
      </c>
      <c r="AN22" s="1">
        <v>1.20969196788E11</v>
      </c>
      <c r="AO22" s="1">
        <v>0.0</v>
      </c>
      <c r="AP22" s="1">
        <v>0.0</v>
      </c>
      <c r="AQ22" s="1">
        <v>0.0</v>
      </c>
      <c r="AR22" s="1">
        <v>9.9961304662E10</v>
      </c>
      <c r="AS22" s="1">
        <v>-9.6962319471E10</v>
      </c>
      <c r="AT22" s="1">
        <v>0.0</v>
      </c>
      <c r="AU22" s="1">
        <v>-9.06E10</v>
      </c>
      <c r="AV22" s="1">
        <v>-8.7601014809E10</v>
      </c>
      <c r="AW22" s="1">
        <v>-1.93562500448E11</v>
      </c>
      <c r="AX22" s="1">
        <v>4.38831019213E11</v>
      </c>
      <c r="AY22" s="1">
        <v>-7.90382232E8</v>
      </c>
      <c r="AZ22" s="1">
        <v>2.44478136533E11</v>
      </c>
      <c r="BA22" s="73">
        <v>41388.35625</v>
      </c>
      <c r="BB22" s="73">
        <v>40909.0</v>
      </c>
      <c r="BC22" s="73">
        <v>41274.0</v>
      </c>
      <c r="BD22" s="1">
        <v>12.0</v>
      </c>
      <c r="BE22" s="1" t="s">
        <v>309</v>
      </c>
      <c r="BG22" s="1" t="b">
        <v>0</v>
      </c>
      <c r="BH22" s="1">
        <v>1.0</v>
      </c>
      <c r="BI22" s="1" t="b">
        <v>0</v>
      </c>
      <c r="BJ22" s="1" t="b">
        <v>1</v>
      </c>
    </row>
    <row r="23" ht="12.75" customHeight="1">
      <c r="A23" s="1" t="s">
        <v>44</v>
      </c>
      <c r="B23" s="1">
        <v>2011.0</v>
      </c>
      <c r="C23" s="1">
        <v>5.0</v>
      </c>
      <c r="D23" s="1">
        <v>0.0</v>
      </c>
      <c r="E23" s="1">
        <v>1.76629525521E11</v>
      </c>
      <c r="F23" s="1">
        <v>0.0</v>
      </c>
      <c r="G23" s="1">
        <v>2.506898476E10</v>
      </c>
      <c r="H23" s="1">
        <v>1.06640282869E11</v>
      </c>
      <c r="I23" s="1">
        <v>-1.6559978359E10</v>
      </c>
      <c r="J23" s="1">
        <v>-3.06387735566E11</v>
      </c>
      <c r="K23" s="1">
        <v>8.3202082E7</v>
      </c>
      <c r="L23" s="1">
        <v>-1.4525718693E10</v>
      </c>
      <c r="M23" s="1">
        <v>-1.62691358217E11</v>
      </c>
      <c r="N23" s="1">
        <v>0.0</v>
      </c>
      <c r="O23" s="1">
        <v>0.0</v>
      </c>
      <c r="P23" s="1">
        <v>0.0</v>
      </c>
      <c r="Q23" s="1">
        <v>-1.62691358217E11</v>
      </c>
      <c r="R23" s="1">
        <v>0.0</v>
      </c>
      <c r="S23" s="1">
        <v>6.41708368E8</v>
      </c>
      <c r="T23" s="1">
        <v>2.33861886436E11</v>
      </c>
      <c r="U23" s="1">
        <v>0.0</v>
      </c>
      <c r="V23" s="1">
        <v>0.0</v>
      </c>
      <c r="W23" s="1">
        <v>0.0</v>
      </c>
      <c r="X23" s="1">
        <v>2.33861886436E11</v>
      </c>
      <c r="Y23" s="1">
        <v>0.0</v>
      </c>
      <c r="Z23" s="1">
        <v>-5.1496964694E10</v>
      </c>
      <c r="AA23" s="1">
        <v>-8.3202082E7</v>
      </c>
      <c r="AB23" s="1">
        <v>-3.1630078343E10</v>
      </c>
      <c r="AC23" s="1">
        <v>9.0800465009E10</v>
      </c>
      <c r="AD23" s="1">
        <v>-1.15180836591E11</v>
      </c>
      <c r="AE23" s="1">
        <v>-5.0304098807E10</v>
      </c>
      <c r="AF23" s="1">
        <v>0.0</v>
      </c>
      <c r="AG23" s="1">
        <v>-7.205351182E10</v>
      </c>
      <c r="AH23" s="1">
        <v>4.415014479E9</v>
      </c>
      <c r="AI23" s="1">
        <v>-2.471445118E12</v>
      </c>
      <c r="AJ23" s="1">
        <v>2.566487979073E12</v>
      </c>
      <c r="AK23" s="1">
        <v>0.0</v>
      </c>
      <c r="AL23" s="1">
        <v>1.9E8</v>
      </c>
      <c r="AM23" s="1">
        <v>2.7302570133E11</v>
      </c>
      <c r="AN23" s="1">
        <v>3.00620065062E11</v>
      </c>
      <c r="AO23" s="1">
        <v>0.0</v>
      </c>
      <c r="AP23" s="1">
        <v>0.0</v>
      </c>
      <c r="AQ23" s="1">
        <v>0.0</v>
      </c>
      <c r="AR23" s="1">
        <v>3.075E10</v>
      </c>
      <c r="AS23" s="1">
        <v>-3.075E10</v>
      </c>
      <c r="AT23" s="1">
        <v>0.0</v>
      </c>
      <c r="AU23" s="1">
        <v>-1.1325E11</v>
      </c>
      <c r="AV23" s="1">
        <v>-1.1325E11</v>
      </c>
      <c r="AW23" s="1">
        <v>1.37065966255E11</v>
      </c>
      <c r="AX23" s="1">
        <v>2.99668805582E11</v>
      </c>
      <c r="AY23" s="1">
        <v>2.096247376E9</v>
      </c>
      <c r="AZ23" s="1">
        <v>4.38831019213E11</v>
      </c>
      <c r="BA23" s="73">
        <v>41011.62152777778</v>
      </c>
      <c r="BB23" s="73">
        <v>40544.0</v>
      </c>
      <c r="BC23" s="73">
        <v>40908.0</v>
      </c>
      <c r="BD23" s="1">
        <v>12.0</v>
      </c>
      <c r="BE23" s="1" t="s">
        <v>310</v>
      </c>
      <c r="BG23" s="1" t="b">
        <v>0</v>
      </c>
      <c r="BH23" s="1">
        <v>2.0</v>
      </c>
      <c r="BI23" s="1" t="b">
        <v>0</v>
      </c>
      <c r="BJ23" s="1" t="b">
        <v>1</v>
      </c>
    </row>
    <row r="24" ht="12.75" customHeight="1">
      <c r="A24" s="1" t="s">
        <v>44</v>
      </c>
      <c r="B24" s="1">
        <v>2010.0</v>
      </c>
      <c r="C24" s="1">
        <v>5.0</v>
      </c>
      <c r="D24" s="1">
        <v>0.0</v>
      </c>
      <c r="E24" s="1">
        <v>1.65132064567E11</v>
      </c>
      <c r="F24" s="1">
        <v>0.0</v>
      </c>
      <c r="G24" s="1">
        <v>2.2910756128E10</v>
      </c>
      <c r="H24" s="1">
        <v>1.0841675708E11</v>
      </c>
      <c r="I24" s="1">
        <v>-1.5710973268E10</v>
      </c>
      <c r="J24" s="1">
        <v>-2.22221496133E11</v>
      </c>
      <c r="K24" s="1">
        <v>3.376556667E9</v>
      </c>
      <c r="L24" s="1">
        <v>6.1903665041E10</v>
      </c>
      <c r="M24" s="1">
        <v>-7.5017384313E10</v>
      </c>
      <c r="N24" s="1">
        <v>-7.5017384313E10</v>
      </c>
      <c r="O24" s="1">
        <v>0.0</v>
      </c>
      <c r="P24" s="1">
        <v>0.0</v>
      </c>
      <c r="Q24" s="1">
        <v>0.0</v>
      </c>
      <c r="R24" s="1">
        <v>0.0</v>
      </c>
      <c r="S24" s="1">
        <v>-6.48198118E8</v>
      </c>
      <c r="T24" s="1">
        <v>8.0561700319E10</v>
      </c>
      <c r="U24" s="1">
        <v>0.0</v>
      </c>
      <c r="V24" s="1">
        <v>0.0</v>
      </c>
      <c r="W24" s="1">
        <v>0.0</v>
      </c>
      <c r="X24" s="1">
        <v>8.0561700319E10</v>
      </c>
      <c r="Y24" s="1">
        <v>0.0</v>
      </c>
      <c r="Z24" s="1">
        <v>-2.1982749926E10</v>
      </c>
      <c r="AA24" s="1">
        <v>-3.376556667E9</v>
      </c>
      <c r="AB24" s="1">
        <v>-2.9575854453E10</v>
      </c>
      <c r="AC24" s="1">
        <v>7.8853428504E10</v>
      </c>
      <c r="AD24" s="1">
        <v>-1.09777820366E11</v>
      </c>
      <c r="AE24" s="1">
        <v>-1.9059769979E10</v>
      </c>
      <c r="AF24" s="1">
        <v>0.0</v>
      </c>
      <c r="AG24" s="1">
        <v>-5.9769920853E10</v>
      </c>
      <c r="AH24" s="1">
        <v>4.02357238E8</v>
      </c>
      <c r="AI24" s="1">
        <v>-1.33967476553E12</v>
      </c>
      <c r="AJ24" s="1">
        <v>1.449377980814E12</v>
      </c>
      <c r="AK24" s="1">
        <v>-6.22413684829E11</v>
      </c>
      <c r="AL24" s="1">
        <v>5.37234236162E11</v>
      </c>
      <c r="AM24" s="1">
        <v>2.55978286231E11</v>
      </c>
      <c r="AN24" s="1">
        <v>2.21134489233E11</v>
      </c>
      <c r="AO24" s="1">
        <v>0.0</v>
      </c>
      <c r="AP24" s="1">
        <v>0.0</v>
      </c>
      <c r="AQ24" s="1">
        <v>0.0</v>
      </c>
      <c r="AR24" s="1">
        <v>1.4E10</v>
      </c>
      <c r="AS24" s="1">
        <v>-1.14E11</v>
      </c>
      <c r="AT24" s="1">
        <v>0.0</v>
      </c>
      <c r="AU24" s="1">
        <v>-9.06E10</v>
      </c>
      <c r="AV24" s="1">
        <v>-1.906E11</v>
      </c>
      <c r="AW24" s="1">
        <v>1.1474719254E10</v>
      </c>
      <c r="AX24" s="1">
        <v>2.87798179549E11</v>
      </c>
      <c r="AY24" s="1">
        <v>3.95906779E8</v>
      </c>
      <c r="AZ24" s="1">
        <v>2.99668805582E11</v>
      </c>
      <c r="BA24" s="73">
        <v>40651.589583333334</v>
      </c>
      <c r="BB24" s="73">
        <v>40179.0</v>
      </c>
      <c r="BC24" s="73">
        <v>40543.0</v>
      </c>
      <c r="BD24" s="1">
        <v>12.0</v>
      </c>
      <c r="BE24" s="1" t="s">
        <v>791</v>
      </c>
      <c r="BG24" s="1" t="b">
        <v>0</v>
      </c>
      <c r="BH24" s="1">
        <v>2.0</v>
      </c>
      <c r="BI24" s="1" t="b">
        <v>0</v>
      </c>
      <c r="BJ24" s="1" t="b">
        <v>1</v>
      </c>
    </row>
    <row r="25" ht="12.75" customHeight="1">
      <c r="A25" s="1" t="s">
        <v>44</v>
      </c>
      <c r="B25" s="1">
        <v>2009.0</v>
      </c>
      <c r="C25" s="1">
        <v>5.0</v>
      </c>
      <c r="D25" s="1">
        <v>0.0</v>
      </c>
      <c r="E25" s="1">
        <v>2.10949680459E11</v>
      </c>
      <c r="F25" s="1">
        <v>0.0</v>
      </c>
      <c r="G25" s="1">
        <v>1.7576538615E10</v>
      </c>
      <c r="H25" s="1">
        <v>5.4689463714E10</v>
      </c>
      <c r="I25" s="1">
        <v>-1.3472063722E10</v>
      </c>
      <c r="J25" s="1">
        <v>-1.63810617318E11</v>
      </c>
      <c r="K25" s="1">
        <v>6.846115555E9</v>
      </c>
      <c r="L25" s="1">
        <v>1.12779117303E11</v>
      </c>
      <c r="M25" s="1">
        <v>-1.50501335157E11</v>
      </c>
      <c r="N25" s="1">
        <v>-1.36764884525E11</v>
      </c>
      <c r="O25" s="1">
        <v>2.955870205E9</v>
      </c>
      <c r="P25" s="1">
        <v>4.3276749671E10</v>
      </c>
      <c r="Q25" s="1">
        <v>-5.9969070508E10</v>
      </c>
      <c r="R25" s="1">
        <v>0.0</v>
      </c>
      <c r="S25" s="1">
        <v>-1.206278668E9</v>
      </c>
      <c r="T25" s="1">
        <v>1.69827824422E11</v>
      </c>
      <c r="U25" s="1">
        <v>1.45249432E11</v>
      </c>
      <c r="V25" s="1">
        <v>-3.179564344E9</v>
      </c>
      <c r="W25" s="1">
        <v>-5.662893504E9</v>
      </c>
      <c r="X25" s="1">
        <v>2.6276108995E10</v>
      </c>
      <c r="Y25" s="1">
        <v>7.144741275E9</v>
      </c>
      <c r="Z25" s="1">
        <v>-1.2120667065E10</v>
      </c>
      <c r="AA25" s="1">
        <v>-6.846115555E9</v>
      </c>
      <c r="AB25" s="1">
        <v>-2.3182328927E10</v>
      </c>
      <c r="AC25" s="1">
        <v>7.57005747859E11</v>
      </c>
      <c r="AD25" s="1">
        <v>-9.11728218324E11</v>
      </c>
      <c r="AE25" s="1">
        <v>-6.5972254112E10</v>
      </c>
      <c r="AF25" s="1">
        <v>0.0</v>
      </c>
      <c r="AG25" s="1">
        <v>-2.16211333397E11</v>
      </c>
      <c r="AH25" s="1">
        <v>4.3215413E8</v>
      </c>
      <c r="AI25" s="1">
        <v>-2.518225784724E12</v>
      </c>
      <c r="AJ25" s="1">
        <v>2.4841279189E12</v>
      </c>
      <c r="AK25" s="1">
        <v>-1.52599712929E11</v>
      </c>
      <c r="AL25" s="1">
        <v>1.38935404852E11</v>
      </c>
      <c r="AM25" s="1">
        <v>2.57578768044E11</v>
      </c>
      <c r="AN25" s="1">
        <v>-5.962585124E9</v>
      </c>
      <c r="AO25" s="1">
        <v>0.0</v>
      </c>
      <c r="AP25" s="1">
        <v>0.0</v>
      </c>
      <c r="AQ25" s="1">
        <v>0.0</v>
      </c>
      <c r="AR25" s="1">
        <v>1.61E11</v>
      </c>
      <c r="AS25" s="1">
        <v>-6.1E10</v>
      </c>
      <c r="AT25" s="1">
        <v>0.0</v>
      </c>
      <c r="AU25" s="1">
        <v>-9.06E10</v>
      </c>
      <c r="AV25" s="1">
        <v>9.4E9</v>
      </c>
      <c r="AW25" s="1">
        <v>-6.2534839236E10</v>
      </c>
      <c r="AX25" s="1">
        <v>2.29860955063E11</v>
      </c>
      <c r="AY25" s="1">
        <v>1.3472063722E10</v>
      </c>
      <c r="AZ25" s="1">
        <v>1.80798179549E11</v>
      </c>
      <c r="BA25" s="73">
        <v>40515.64722222222</v>
      </c>
      <c r="BB25" s="73">
        <v>39814.0</v>
      </c>
      <c r="BC25" s="73">
        <v>40178.0</v>
      </c>
      <c r="BD25" s="1">
        <v>12.0</v>
      </c>
      <c r="BE25" s="1" t="s">
        <v>792</v>
      </c>
      <c r="BG25" s="1" t="b">
        <v>0</v>
      </c>
      <c r="BH25" s="1">
        <v>1.0</v>
      </c>
      <c r="BI25" s="1" t="b">
        <v>0</v>
      </c>
      <c r="BJ25" s="1" t="b">
        <v>1</v>
      </c>
    </row>
    <row r="26" ht="12.75" customHeight="1">
      <c r="A26" s="1" t="s">
        <v>44</v>
      </c>
      <c r="B26" s="1">
        <v>2008.0</v>
      </c>
      <c r="C26" s="1">
        <v>5.0</v>
      </c>
      <c r="D26" s="1">
        <v>0.0</v>
      </c>
      <c r="E26" s="1">
        <v>2.05612601977E11</v>
      </c>
      <c r="F26" s="1">
        <v>0.0</v>
      </c>
      <c r="G26" s="1">
        <v>1.6167901276E10</v>
      </c>
      <c r="H26" s="1">
        <v>4.9769686909E10</v>
      </c>
      <c r="I26" s="1">
        <v>-1.9106452359E10</v>
      </c>
      <c r="J26" s="1">
        <v>-2.45877794341E11</v>
      </c>
      <c r="K26" s="1">
        <v>0.0</v>
      </c>
      <c r="L26" s="1">
        <v>6.565943462E9</v>
      </c>
      <c r="M26" s="1">
        <v>-1.09160314455E11</v>
      </c>
      <c r="N26" s="1">
        <v>-5.543322447E10</v>
      </c>
      <c r="O26" s="1">
        <v>-9.667631119E9</v>
      </c>
      <c r="P26" s="1">
        <v>-2.8646275471E10</v>
      </c>
      <c r="Q26" s="1">
        <v>-1.5413183395E10</v>
      </c>
      <c r="R26" s="1">
        <v>0.0</v>
      </c>
      <c r="S26" s="1">
        <v>-4.64613033E8</v>
      </c>
      <c r="T26" s="1">
        <v>1.73150217889E11</v>
      </c>
      <c r="U26" s="1">
        <v>6.0999300341E10</v>
      </c>
      <c r="V26" s="1">
        <v>6.388070754E9</v>
      </c>
      <c r="W26" s="1">
        <v>3.9691413636E10</v>
      </c>
      <c r="X26" s="1">
        <v>9.9877251606E10</v>
      </c>
      <c r="Y26" s="1">
        <v>-3.3805818448E10</v>
      </c>
      <c r="Z26" s="1">
        <v>-1.020903513E9</v>
      </c>
      <c r="AA26" s="1">
        <v>0.0</v>
      </c>
      <c r="AB26" s="1">
        <v>-4.4289697118E10</v>
      </c>
      <c r="AC26" s="1">
        <v>7.08246427964E11</v>
      </c>
      <c r="AD26" s="1">
        <v>-8.04694571289E11</v>
      </c>
      <c r="AE26" s="1">
        <v>-7.1667510093E10</v>
      </c>
      <c r="AF26" s="1">
        <v>0.0</v>
      </c>
      <c r="AG26" s="1">
        <v>-4.1910638697E10</v>
      </c>
      <c r="AH26" s="1">
        <v>1.27149943E8</v>
      </c>
      <c r="AI26" s="1">
        <v>-2.491832712646E12</v>
      </c>
      <c r="AJ26" s="1">
        <v>2.400727876037E12</v>
      </c>
      <c r="AK26" s="1">
        <v>-4.6695732206E11</v>
      </c>
      <c r="AL26" s="1">
        <v>3.63227896E11</v>
      </c>
      <c r="AM26" s="1">
        <v>1.67557708931E11</v>
      </c>
      <c r="AN26" s="1">
        <v>-6.9060042492E10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-5.285E10</v>
      </c>
      <c r="AV26" s="1">
        <v>-5.285E10</v>
      </c>
      <c r="AW26" s="1">
        <v>-1.93577552585E11</v>
      </c>
      <c r="AX26" s="1">
        <v>4.04332055289E11</v>
      </c>
      <c r="AY26" s="1">
        <v>1.9106452359E10</v>
      </c>
      <c r="AZ26" s="1">
        <v>2.29860955063E11</v>
      </c>
      <c r="BA26" s="73">
        <v>40738.490277777775</v>
      </c>
      <c r="BB26" s="73">
        <v>39448.0</v>
      </c>
      <c r="BC26" s="73">
        <v>39813.0</v>
      </c>
      <c r="BD26" s="1">
        <v>12.0</v>
      </c>
      <c r="BE26" s="1" t="s">
        <v>793</v>
      </c>
      <c r="BG26" s="1" t="b">
        <v>0</v>
      </c>
      <c r="BH26" s="1">
        <v>1.0</v>
      </c>
      <c r="BI26" s="1" t="b">
        <v>0</v>
      </c>
      <c r="BJ26" s="1" t="b">
        <v>1</v>
      </c>
    </row>
    <row r="27" ht="12.75" customHeight="1">
      <c r="A27" s="1" t="s">
        <v>44</v>
      </c>
      <c r="B27" s="1">
        <v>2007.0</v>
      </c>
      <c r="C27" s="1">
        <v>5.0</v>
      </c>
      <c r="D27" s="1">
        <v>0.0</v>
      </c>
      <c r="E27" s="1">
        <v>1.61210410197E11</v>
      </c>
      <c r="F27" s="1">
        <v>0.0</v>
      </c>
      <c r="G27" s="1">
        <v>1.5887408802E10</v>
      </c>
      <c r="H27" s="1">
        <v>8.8290825301E10</v>
      </c>
      <c r="I27" s="1">
        <v>-1.31273724E8</v>
      </c>
      <c r="J27" s="1">
        <v>-2.5809597357E11</v>
      </c>
      <c r="K27" s="1">
        <v>0.0</v>
      </c>
      <c r="L27" s="1">
        <v>7.161397006E9</v>
      </c>
      <c r="M27" s="1">
        <v>-2.15421430955E11</v>
      </c>
      <c r="N27" s="1">
        <v>1.0681327295E10</v>
      </c>
      <c r="O27" s="1">
        <v>-6.324800428E9</v>
      </c>
      <c r="P27" s="1">
        <v>-4.5701691546E10</v>
      </c>
      <c r="Q27" s="1">
        <v>-1.74076266276E11</v>
      </c>
      <c r="R27" s="1">
        <v>0.0</v>
      </c>
      <c r="S27" s="1">
        <v>3.343335011E9</v>
      </c>
      <c r="T27" s="1">
        <v>4.5906196709E10</v>
      </c>
      <c r="U27" s="1">
        <v>4.4156902603E10</v>
      </c>
      <c r="V27" s="1">
        <v>4.9667286496E10</v>
      </c>
      <c r="W27" s="1">
        <v>3.737780648E10</v>
      </c>
      <c r="X27" s="1">
        <v>-7.584809045E10</v>
      </c>
      <c r="Y27" s="1">
        <v>-9.44770842E9</v>
      </c>
      <c r="Z27" s="1">
        <v>1.700390211E9</v>
      </c>
      <c r="AA27" s="1">
        <v>0.0</v>
      </c>
      <c r="AB27" s="1">
        <v>0.0</v>
      </c>
      <c r="AC27" s="1">
        <v>9.19903560046E11</v>
      </c>
      <c r="AD27" s="1">
        <v>-1.000959843849E12</v>
      </c>
      <c r="AE27" s="1">
        <v>-2.38366395821E11</v>
      </c>
      <c r="AF27" s="1">
        <v>0.0</v>
      </c>
      <c r="AG27" s="1">
        <v>-8.135976893E10</v>
      </c>
      <c r="AH27" s="1">
        <v>7.9284802E7</v>
      </c>
      <c r="AI27" s="1">
        <v>-3.6407259758E12</v>
      </c>
      <c r="AJ27" s="1">
        <v>2.492154487801E12</v>
      </c>
      <c r="AK27" s="1">
        <v>-2.408472316E11</v>
      </c>
      <c r="AL27" s="1">
        <v>2.619330636E11</v>
      </c>
      <c r="AM27" s="1">
        <v>2.43566399224E11</v>
      </c>
      <c r="AN27" s="1">
        <v>-9.65199740903E11</v>
      </c>
      <c r="AO27" s="1">
        <v>0.0</v>
      </c>
      <c r="AP27" s="1">
        <v>1.454484074449E12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1.454484074449E12</v>
      </c>
      <c r="AW27" s="1">
        <v>2.50917937725E11</v>
      </c>
      <c r="AX27" s="1">
        <v>1.5328284384E11</v>
      </c>
      <c r="AY27" s="1">
        <v>1.31273724E8</v>
      </c>
      <c r="AZ27" s="1">
        <v>4.04332055289E11</v>
      </c>
      <c r="BA27" s="73">
        <v>40518.69583333333</v>
      </c>
      <c r="BB27" s="73">
        <v>39083.0</v>
      </c>
      <c r="BC27" s="73">
        <v>39447.0</v>
      </c>
      <c r="BD27" s="1">
        <v>12.0</v>
      </c>
      <c r="BE27" s="1" t="s">
        <v>794</v>
      </c>
      <c r="BG27" s="1" t="b">
        <v>0</v>
      </c>
      <c r="BH27" s="1">
        <v>1.0</v>
      </c>
      <c r="BI27" s="1" t="b">
        <v>0</v>
      </c>
      <c r="BJ27" s="1" t="b">
        <v>1</v>
      </c>
    </row>
    <row r="28" ht="12.75" customHeight="1">
      <c r="A28" s="1" t="s">
        <v>44</v>
      </c>
      <c r="B28" s="1">
        <v>2006.0</v>
      </c>
      <c r="C28" s="1">
        <v>5.0</v>
      </c>
      <c r="D28" s="1">
        <v>0.0</v>
      </c>
      <c r="E28" s="1">
        <v>1.00747699477E11</v>
      </c>
      <c r="F28" s="1">
        <v>0.0</v>
      </c>
      <c r="G28" s="1">
        <v>1.376805919E10</v>
      </c>
      <c r="H28" s="1">
        <v>1.8935461754E10</v>
      </c>
      <c r="I28" s="1">
        <v>-9.67052464E8</v>
      </c>
      <c r="J28" s="1">
        <v>-9.6469464324E10</v>
      </c>
      <c r="K28" s="1">
        <v>0.0</v>
      </c>
      <c r="L28" s="1">
        <v>3.6014703633E10</v>
      </c>
      <c r="M28" s="1">
        <v>-5.927191963E9</v>
      </c>
      <c r="N28" s="1">
        <v>-1.7839208409E10</v>
      </c>
      <c r="O28" s="1">
        <v>5.939278389E9</v>
      </c>
      <c r="P28" s="1">
        <v>-6.337566544E9</v>
      </c>
      <c r="Q28" s="1">
        <v>1.2310304601E10</v>
      </c>
      <c r="R28" s="1">
        <v>0.0</v>
      </c>
      <c r="S28" s="1">
        <v>-3.528793025E9</v>
      </c>
      <c r="T28" s="1">
        <v>-1.32432488837E11</v>
      </c>
      <c r="U28" s="1">
        <v>2.2757285499E10</v>
      </c>
      <c r="V28" s="1">
        <v>7.344917871E9</v>
      </c>
      <c r="W28" s="1">
        <v>-3.6324707485E10</v>
      </c>
      <c r="X28" s="1">
        <v>-1.23355856062E11</v>
      </c>
      <c r="Y28" s="1">
        <v>-2.85412866E9</v>
      </c>
      <c r="Z28" s="1">
        <v>-2.939776596E9</v>
      </c>
      <c r="AA28" s="1">
        <v>0.0</v>
      </c>
      <c r="AB28" s="1">
        <v>-6.38528646E8</v>
      </c>
      <c r="AC28" s="1">
        <v>1.337778746459E12</v>
      </c>
      <c r="AD28" s="1">
        <v>-1.393292433089E12</v>
      </c>
      <c r="AE28" s="1">
        <v>-1.64965762064E11</v>
      </c>
      <c r="AF28" s="1">
        <v>0.0</v>
      </c>
      <c r="AG28" s="1">
        <v>-4.842313868E10</v>
      </c>
      <c r="AH28" s="1">
        <v>8.065072E7</v>
      </c>
      <c r="AI28" s="1">
        <v>-4.9779629598E11</v>
      </c>
      <c r="AJ28" s="1">
        <v>7.39890258569E11</v>
      </c>
      <c r="AK28" s="1">
        <v>-9.592045325E10</v>
      </c>
      <c r="AL28" s="1">
        <v>1.419725975E10</v>
      </c>
      <c r="AM28" s="1">
        <v>9.4598673313E10</v>
      </c>
      <c r="AN28" s="1">
        <v>2.06626954442E11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4.1661192378E10</v>
      </c>
      <c r="AX28" s="1">
        <v>1.10654598998E11</v>
      </c>
      <c r="AY28" s="1">
        <v>9.67052464E8</v>
      </c>
      <c r="AZ28" s="1">
        <v>1.5328284384E11</v>
      </c>
      <c r="BA28" s="73">
        <v>40518.697916666664</v>
      </c>
      <c r="BB28" s="73">
        <v>38718.0</v>
      </c>
      <c r="BC28" s="73">
        <v>39082.0</v>
      </c>
      <c r="BD28" s="1">
        <v>12.0</v>
      </c>
      <c r="BE28" s="1" t="s">
        <v>794</v>
      </c>
      <c r="BG28" s="1" t="b">
        <v>0</v>
      </c>
      <c r="BH28" s="1">
        <v>1.0</v>
      </c>
      <c r="BI28" s="1" t="b">
        <v>0</v>
      </c>
      <c r="BJ28" s="1" t="b">
        <v>1</v>
      </c>
    </row>
    <row r="29" ht="12.75" customHeight="1">
      <c r="A29" s="1" t="s">
        <v>74</v>
      </c>
      <c r="B29" s="1">
        <v>2017.0</v>
      </c>
      <c r="C29" s="1">
        <v>5.0</v>
      </c>
      <c r="D29" s="1">
        <v>0.0</v>
      </c>
      <c r="E29" s="1">
        <v>1.933742593327E12</v>
      </c>
      <c r="F29" s="1">
        <v>0.0</v>
      </c>
      <c r="G29" s="1">
        <v>1.46090503907E11</v>
      </c>
      <c r="H29" s="1">
        <v>1.159557934008E13</v>
      </c>
      <c r="I29" s="1">
        <v>6.162881E8</v>
      </c>
      <c r="J29" s="1">
        <v>-5.863740343185E12</v>
      </c>
      <c r="K29" s="1">
        <v>7.18865003138E11</v>
      </c>
      <c r="L29" s="1">
        <v>8.531153385367E12</v>
      </c>
      <c r="M29" s="1">
        <v>-2.593855838909E12</v>
      </c>
      <c r="N29" s="1">
        <v>0.0</v>
      </c>
      <c r="O29" s="1">
        <v>0.0</v>
      </c>
      <c r="P29" s="1">
        <v>0.0</v>
      </c>
      <c r="Q29" s="1">
        <v>-2.593855838909E12</v>
      </c>
      <c r="R29" s="1">
        <v>0.0</v>
      </c>
      <c r="S29" s="1">
        <v>-2.5772928507E10</v>
      </c>
      <c r="T29" s="1">
        <v>1.26399191341E12</v>
      </c>
      <c r="U29" s="1">
        <v>0.0</v>
      </c>
      <c r="V29" s="1">
        <v>0.0</v>
      </c>
      <c r="W29" s="1">
        <v>0.0</v>
      </c>
      <c r="X29" s="1">
        <v>1.26399191341E12</v>
      </c>
      <c r="Y29" s="1">
        <v>0.0</v>
      </c>
      <c r="Z29" s="1">
        <v>-6.07537213595E11</v>
      </c>
      <c r="AA29" s="1">
        <v>-5.89169962197E11</v>
      </c>
      <c r="AB29" s="1">
        <v>-2.39450259049E11</v>
      </c>
      <c r="AC29" s="1">
        <v>0.0</v>
      </c>
      <c r="AD29" s="1">
        <v>-7.5581406042E10</v>
      </c>
      <c r="AE29" s="1">
        <v>5.769443323628E12</v>
      </c>
      <c r="AF29" s="1">
        <v>0.0</v>
      </c>
      <c r="AG29" s="1">
        <v>-3.8204354556E11</v>
      </c>
      <c r="AH29" s="1">
        <v>1.277010539E9</v>
      </c>
      <c r="AI29" s="1">
        <v>-4.3931366111635E13</v>
      </c>
      <c r="AJ29" s="1">
        <v>3.0908507307192E13</v>
      </c>
      <c r="AK29" s="1">
        <v>-1.0995329E11</v>
      </c>
      <c r="AL29" s="1">
        <v>6.7608566004E10</v>
      </c>
      <c r="AM29" s="1">
        <v>4.733488436891E12</v>
      </c>
      <c r="AN29" s="1">
        <v>-8.712481626569E12</v>
      </c>
      <c r="AO29" s="1">
        <v>0.0</v>
      </c>
      <c r="AP29" s="1">
        <v>0.0</v>
      </c>
      <c r="AQ29" s="1">
        <v>0.0</v>
      </c>
      <c r="AR29" s="1">
        <v>3.412142963077E13</v>
      </c>
      <c r="AS29" s="1">
        <v>-2.9594161278202E13</v>
      </c>
      <c r="AT29" s="1">
        <v>0.0</v>
      </c>
      <c r="AU29" s="1">
        <v>-6.800411736E11</v>
      </c>
      <c r="AV29" s="1">
        <v>3.847227178968E12</v>
      </c>
      <c r="AW29" s="1">
        <v>9.04188876027E11</v>
      </c>
      <c r="AX29" s="1">
        <v>2.88345810335E12</v>
      </c>
      <c r="AY29" s="1">
        <v>1.550509946E9</v>
      </c>
      <c r="AZ29" s="1">
        <v>3.789197489323E12</v>
      </c>
      <c r="BA29" s="73">
        <v>43200.4375</v>
      </c>
      <c r="BB29" s="73">
        <v>42736.0</v>
      </c>
      <c r="BC29" s="73">
        <v>43100.0</v>
      </c>
      <c r="BD29" s="1">
        <v>12.0</v>
      </c>
      <c r="BE29" s="1" t="s">
        <v>795</v>
      </c>
      <c r="BG29" s="1" t="b">
        <v>0</v>
      </c>
      <c r="BH29" s="1">
        <v>0.0</v>
      </c>
      <c r="BI29" s="1" t="b">
        <v>0</v>
      </c>
      <c r="BJ29" s="1" t="b">
        <v>1</v>
      </c>
    </row>
    <row r="30" ht="12.75" customHeight="1">
      <c r="A30" s="1" t="s">
        <v>74</v>
      </c>
      <c r="B30" s="1">
        <v>2016.0</v>
      </c>
      <c r="C30" s="1">
        <v>5.0</v>
      </c>
      <c r="D30" s="1">
        <v>0.0</v>
      </c>
      <c r="E30" s="1">
        <v>1.398784913549E12</v>
      </c>
      <c r="F30" s="1">
        <v>0.0</v>
      </c>
      <c r="G30" s="1">
        <v>1.33278323464E11</v>
      </c>
      <c r="H30" s="1">
        <v>8.539358610878E12</v>
      </c>
      <c r="I30" s="1">
        <v>-2.406799291E9</v>
      </c>
      <c r="J30" s="1">
        <v>-4.702485215442E12</v>
      </c>
      <c r="K30" s="1">
        <v>4.69304726277E11</v>
      </c>
      <c r="L30" s="1">
        <v>5.835834559435E12</v>
      </c>
      <c r="M30" s="1">
        <v>-9.43768804721E11</v>
      </c>
      <c r="N30" s="1">
        <v>0.0</v>
      </c>
      <c r="O30" s="1">
        <v>0.0</v>
      </c>
      <c r="P30" s="1">
        <v>0.0</v>
      </c>
      <c r="Q30" s="1">
        <v>-9.43768804721E11</v>
      </c>
      <c r="R30" s="1">
        <v>0.0</v>
      </c>
      <c r="S30" s="1">
        <v>-1.5788566728E10</v>
      </c>
      <c r="T30" s="1">
        <v>6.5122768259E11</v>
      </c>
      <c r="U30" s="1">
        <v>0.0</v>
      </c>
      <c r="V30" s="1">
        <v>0.0</v>
      </c>
      <c r="W30" s="1">
        <v>0.0</v>
      </c>
      <c r="X30" s="1">
        <v>6.5122768259E11</v>
      </c>
      <c r="Y30" s="1">
        <v>0.0</v>
      </c>
      <c r="Z30" s="1">
        <v>-3.46846298585E11</v>
      </c>
      <c r="AA30" s="1">
        <v>-4.05432471461E11</v>
      </c>
      <c r="AB30" s="1">
        <v>-3.40807252113E11</v>
      </c>
      <c r="AC30" s="1">
        <v>0.0</v>
      </c>
      <c r="AD30" s="1">
        <v>-1.46723603451E11</v>
      </c>
      <c r="AE30" s="1">
        <v>3.312821122618E12</v>
      </c>
      <c r="AF30" s="1">
        <v>0.0</v>
      </c>
      <c r="AG30" s="1">
        <v>-7.7038755907E10</v>
      </c>
      <c r="AH30" s="1">
        <v>1.925467912E9</v>
      </c>
      <c r="AI30" s="1">
        <v>-3.5111691375005E13</v>
      </c>
      <c r="AJ30" s="1">
        <v>2.4772819391338E13</v>
      </c>
      <c r="AK30" s="1">
        <v>-6.69895682237E11</v>
      </c>
      <c r="AL30" s="1">
        <v>1.8E10</v>
      </c>
      <c r="AM30" s="1">
        <v>4.185543675109E12</v>
      </c>
      <c r="AN30" s="1">
        <v>-6.88033727879E12</v>
      </c>
      <c r="AO30" s="1">
        <v>0.0</v>
      </c>
      <c r="AP30" s="1">
        <v>0.0</v>
      </c>
      <c r="AQ30" s="1">
        <v>0.0</v>
      </c>
      <c r="AR30" s="1">
        <v>2.7810774496766E13</v>
      </c>
      <c r="AS30" s="1">
        <v>-2.3069164829612E13</v>
      </c>
      <c r="AT30" s="1">
        <v>0.0</v>
      </c>
      <c r="AU30" s="1">
        <v>-5.4426522984E11</v>
      </c>
      <c r="AV30" s="1">
        <v>4.197344437314E12</v>
      </c>
      <c r="AW30" s="1">
        <v>6.29828281142E11</v>
      </c>
      <c r="AX30" s="1">
        <v>2.256691436043E12</v>
      </c>
      <c r="AY30" s="1">
        <v>-3.061613835E9</v>
      </c>
      <c r="AZ30" s="1">
        <v>2.88345810335E12</v>
      </c>
      <c r="BA30" s="73">
        <v>42912.44861111111</v>
      </c>
      <c r="BB30" s="73">
        <v>42370.0</v>
      </c>
      <c r="BC30" s="73">
        <v>42735.0</v>
      </c>
      <c r="BD30" s="1">
        <v>12.0</v>
      </c>
      <c r="BE30" s="1" t="s">
        <v>796</v>
      </c>
      <c r="BG30" s="1" t="b">
        <v>0</v>
      </c>
      <c r="BH30" s="1">
        <v>0.0</v>
      </c>
      <c r="BI30" s="1" t="b">
        <v>0</v>
      </c>
      <c r="BJ30" s="1" t="b">
        <v>1</v>
      </c>
    </row>
    <row r="31" ht="12.75" customHeight="1">
      <c r="A31" s="1" t="s">
        <v>74</v>
      </c>
      <c r="B31" s="1">
        <v>2015.0</v>
      </c>
      <c r="C31" s="1">
        <v>5.0</v>
      </c>
      <c r="D31" s="1">
        <v>0.0</v>
      </c>
      <c r="E31" s="1">
        <v>1.468891856638E12</v>
      </c>
      <c r="F31" s="1">
        <v>0.0</v>
      </c>
      <c r="G31" s="1">
        <v>1.58323745833E11</v>
      </c>
      <c r="H31" s="1">
        <v>5.983182996807E12</v>
      </c>
      <c r="I31" s="1">
        <v>-4.782030076E9</v>
      </c>
      <c r="J31" s="1">
        <v>-3.431723815825E12</v>
      </c>
      <c r="K31" s="1">
        <v>2.23577394123E11</v>
      </c>
      <c r="L31" s="1">
        <v>4.3974701475E12</v>
      </c>
      <c r="M31" s="1">
        <v>1.18470490972E11</v>
      </c>
      <c r="N31" s="1">
        <v>0.0</v>
      </c>
      <c r="O31" s="1">
        <v>0.0</v>
      </c>
      <c r="P31" s="1">
        <v>0.0</v>
      </c>
      <c r="Q31" s="1">
        <v>1.18470490972E11</v>
      </c>
      <c r="R31" s="1">
        <v>0.0</v>
      </c>
      <c r="S31" s="1">
        <v>-9.400903308E10</v>
      </c>
      <c r="T31" s="1">
        <v>2.18102147001E11</v>
      </c>
      <c r="U31" s="1">
        <v>0.0</v>
      </c>
      <c r="V31" s="1">
        <v>0.0</v>
      </c>
      <c r="W31" s="1">
        <v>0.0</v>
      </c>
      <c r="X31" s="1">
        <v>2.18102147001E11</v>
      </c>
      <c r="Y31" s="1">
        <v>0.0</v>
      </c>
      <c r="Z31" s="1">
        <v>-3.233368033E9</v>
      </c>
      <c r="AA31" s="1">
        <v>-1.67024839413E11</v>
      </c>
      <c r="AB31" s="1">
        <v>-2.74892086257E11</v>
      </c>
      <c r="AC31" s="1">
        <v>0.0</v>
      </c>
      <c r="AD31" s="1">
        <v>-1.14407606966E11</v>
      </c>
      <c r="AE31" s="1">
        <v>4.192841907865E12</v>
      </c>
      <c r="AF31" s="1">
        <v>0.0</v>
      </c>
      <c r="AG31" s="1">
        <v>-1.08040074269E11</v>
      </c>
      <c r="AH31" s="1">
        <v>1.055555257E9</v>
      </c>
      <c r="AI31" s="1">
        <v>-1.354277226414E13</v>
      </c>
      <c r="AJ31" s="1">
        <v>3.534899361649E12</v>
      </c>
      <c r="AK31" s="1">
        <v>-1.97598877198E11</v>
      </c>
      <c r="AL31" s="1">
        <v>0.0</v>
      </c>
      <c r="AM31" s="1">
        <v>3.107618426268E12</v>
      </c>
      <c r="AN31" s="1">
        <v>-7.204837872433E12</v>
      </c>
      <c r="AO31" s="1">
        <v>0.0</v>
      </c>
      <c r="AP31" s="1">
        <v>0.0</v>
      </c>
      <c r="AQ31" s="1">
        <v>0.0</v>
      </c>
      <c r="AR31" s="1">
        <v>1.6897026534657E13</v>
      </c>
      <c r="AS31" s="1">
        <v>-1.2373735516055E13</v>
      </c>
      <c r="AT31" s="1">
        <v>0.0</v>
      </c>
      <c r="AU31" s="1">
        <v>-6.8128189955E11</v>
      </c>
      <c r="AV31" s="1">
        <v>3.842009119052E12</v>
      </c>
      <c r="AW31" s="1">
        <v>8.30013154484E11</v>
      </c>
      <c r="AX31" s="1">
        <v>1.424818218079E12</v>
      </c>
      <c r="AY31" s="1">
        <v>1.86006348E9</v>
      </c>
      <c r="AZ31" s="1">
        <v>2.256691436043E12</v>
      </c>
      <c r="BA31" s="73">
        <v>42460.75625</v>
      </c>
      <c r="BB31" s="73">
        <v>42005.0</v>
      </c>
      <c r="BC31" s="73">
        <v>42369.0</v>
      </c>
      <c r="BD31" s="1">
        <v>12.0</v>
      </c>
      <c r="BE31" s="1" t="s">
        <v>306</v>
      </c>
      <c r="BG31" s="1" t="b">
        <v>0</v>
      </c>
      <c r="BH31" s="1">
        <v>0.0</v>
      </c>
      <c r="BI31" s="1" t="b">
        <v>0</v>
      </c>
      <c r="BJ31" s="1" t="b">
        <v>1</v>
      </c>
    </row>
    <row r="32" ht="12.75" customHeight="1">
      <c r="A32" s="1" t="s">
        <v>50</v>
      </c>
      <c r="B32" s="1">
        <v>2017.0</v>
      </c>
      <c r="C32" s="1">
        <v>5.0</v>
      </c>
      <c r="D32" s="1">
        <v>0.0</v>
      </c>
      <c r="E32" s="1">
        <v>1.86439250909E11</v>
      </c>
      <c r="F32" s="1">
        <v>0.0</v>
      </c>
      <c r="G32" s="1">
        <v>1.7511966494E10</v>
      </c>
      <c r="H32" s="1">
        <v>-1.14025078711E11</v>
      </c>
      <c r="I32" s="1">
        <v>0.0</v>
      </c>
      <c r="J32" s="1">
        <v>-1.22378432046E11</v>
      </c>
      <c r="K32" s="1">
        <v>5.638287801E9</v>
      </c>
      <c r="L32" s="1">
        <v>-2.6814005553E10</v>
      </c>
      <c r="M32" s="1">
        <v>-1.6705186067E10</v>
      </c>
      <c r="N32" s="1">
        <v>0.0</v>
      </c>
      <c r="O32" s="1">
        <v>0.0</v>
      </c>
      <c r="P32" s="1">
        <v>0.0</v>
      </c>
      <c r="Q32" s="1">
        <v>-1.6705186067E10</v>
      </c>
      <c r="R32" s="1">
        <v>0.0</v>
      </c>
      <c r="S32" s="1">
        <v>1.976786763E9</v>
      </c>
      <c r="T32" s="1">
        <v>1.52906299913E11</v>
      </c>
      <c r="U32" s="1">
        <v>0.0</v>
      </c>
      <c r="V32" s="1">
        <v>0.0</v>
      </c>
      <c r="W32" s="1">
        <v>0.0</v>
      </c>
      <c r="X32" s="1">
        <v>1.52906299913E11</v>
      </c>
      <c r="Y32" s="1">
        <v>0.0</v>
      </c>
      <c r="Z32" s="1">
        <v>-3.0461915403E10</v>
      </c>
      <c r="AA32" s="1">
        <v>-5.638287801E9</v>
      </c>
      <c r="AB32" s="1">
        <v>-1.8896768986E10</v>
      </c>
      <c r="AC32" s="1">
        <v>7.42E7</v>
      </c>
      <c r="AD32" s="1">
        <v>-1.49506364E8</v>
      </c>
      <c r="AE32" s="1">
        <v>-5.4151432836E10</v>
      </c>
      <c r="AF32" s="1">
        <v>0.0</v>
      </c>
      <c r="AG32" s="1">
        <v>-3.3410858119E10</v>
      </c>
      <c r="AH32" s="1">
        <v>5.522838729E9</v>
      </c>
      <c r="AI32" s="1">
        <v>-1.0403E12</v>
      </c>
      <c r="AJ32" s="1">
        <v>1.033828720773E12</v>
      </c>
      <c r="AK32" s="1">
        <v>-8.847122688E10</v>
      </c>
      <c r="AL32" s="1">
        <v>7.645066654E10</v>
      </c>
      <c r="AM32" s="1">
        <v>9.7567715942E10</v>
      </c>
      <c r="AN32" s="1">
        <v>5.1187856985E10</v>
      </c>
      <c r="AO32" s="1">
        <v>0.0</v>
      </c>
      <c r="AP32" s="1">
        <v>0.0</v>
      </c>
      <c r="AQ32" s="1">
        <v>0.0</v>
      </c>
      <c r="AR32" s="1">
        <v>6.25392613419E11</v>
      </c>
      <c r="AS32" s="1">
        <v>-4.95585932344E11</v>
      </c>
      <c r="AT32" s="1">
        <v>0.0</v>
      </c>
      <c r="AU32" s="1">
        <v>-9.5810578773E10</v>
      </c>
      <c r="AV32" s="1">
        <v>3.3996102302E10</v>
      </c>
      <c r="AW32" s="1">
        <v>3.1032526451E10</v>
      </c>
      <c r="AX32" s="1">
        <v>7.7133874904E10</v>
      </c>
      <c r="AY32" s="1">
        <v>0.0</v>
      </c>
      <c r="AZ32" s="1">
        <v>1.08166401355E11</v>
      </c>
      <c r="BA32" s="73">
        <v>43180.614583333336</v>
      </c>
      <c r="BB32" s="73">
        <v>42736.0</v>
      </c>
      <c r="BC32" s="73">
        <v>43100.0</v>
      </c>
      <c r="BD32" s="1">
        <v>12.0</v>
      </c>
      <c r="BE32" s="1" t="s">
        <v>590</v>
      </c>
      <c r="BG32" s="1" t="b">
        <v>0</v>
      </c>
      <c r="BH32" s="1">
        <v>0.0</v>
      </c>
      <c r="BI32" s="1" t="b">
        <v>0</v>
      </c>
      <c r="BJ32" s="1" t="b">
        <v>1</v>
      </c>
    </row>
    <row r="33" ht="12.75" customHeight="1">
      <c r="A33" s="1" t="s">
        <v>50</v>
      </c>
      <c r="B33" s="1">
        <v>2016.0</v>
      </c>
      <c r="C33" s="1">
        <v>5.0</v>
      </c>
      <c r="D33" s="1">
        <v>0.0</v>
      </c>
      <c r="E33" s="1">
        <v>1.3373419549E11</v>
      </c>
      <c r="F33" s="1">
        <v>0.0</v>
      </c>
      <c r="G33" s="1">
        <v>1.4669991571E10</v>
      </c>
      <c r="H33" s="1">
        <v>4.33560576595E11</v>
      </c>
      <c r="I33" s="1">
        <v>0.0</v>
      </c>
      <c r="J33" s="1">
        <v>-1.12347065879E11</v>
      </c>
      <c r="K33" s="1">
        <v>3.24321033E8</v>
      </c>
      <c r="L33" s="1">
        <v>4.6994201881E11</v>
      </c>
      <c r="M33" s="1">
        <v>-9.8857074285E10</v>
      </c>
      <c r="N33" s="1">
        <v>0.0</v>
      </c>
      <c r="O33" s="1">
        <v>0.0</v>
      </c>
      <c r="P33" s="1">
        <v>0.0</v>
      </c>
      <c r="Q33" s="1">
        <v>-9.8857074285E10</v>
      </c>
      <c r="R33" s="1">
        <v>0.0</v>
      </c>
      <c r="S33" s="1">
        <v>-1.627451902E9</v>
      </c>
      <c r="T33" s="1">
        <v>8.2028082776E10</v>
      </c>
      <c r="U33" s="1">
        <v>0.0</v>
      </c>
      <c r="V33" s="1">
        <v>0.0</v>
      </c>
      <c r="W33" s="1">
        <v>0.0</v>
      </c>
      <c r="X33" s="1">
        <v>8.2028082776E10</v>
      </c>
      <c r="Y33" s="1">
        <v>0.0</v>
      </c>
      <c r="Z33" s="1">
        <v>-3.6716546755E10</v>
      </c>
      <c r="AA33" s="1">
        <v>-3.24321033E8</v>
      </c>
      <c r="AB33" s="1">
        <v>-2.5694751136E10</v>
      </c>
      <c r="AC33" s="1">
        <v>9.82E7</v>
      </c>
      <c r="AD33" s="1">
        <v>-1.15248605E8</v>
      </c>
      <c r="AE33" s="1">
        <v>3.64014430033E11</v>
      </c>
      <c r="AF33" s="1">
        <v>0.0</v>
      </c>
      <c r="AG33" s="1">
        <v>-7.8254226931E10</v>
      </c>
      <c r="AH33" s="1">
        <v>0.0</v>
      </c>
      <c r="AI33" s="1">
        <v>-1.7135E12</v>
      </c>
      <c r="AJ33" s="1">
        <v>1.282731413446E12</v>
      </c>
      <c r="AK33" s="1">
        <v>-1.791135664E11</v>
      </c>
      <c r="AL33" s="1">
        <v>7.5E8</v>
      </c>
      <c r="AM33" s="1">
        <v>1.21298490569E11</v>
      </c>
      <c r="AN33" s="1">
        <v>-5.66087889316E11</v>
      </c>
      <c r="AO33" s="1">
        <v>0.0</v>
      </c>
      <c r="AP33" s="1">
        <v>0.0</v>
      </c>
      <c r="AQ33" s="1">
        <v>0.0</v>
      </c>
      <c r="AR33" s="1">
        <v>9.4708669612E10</v>
      </c>
      <c r="AS33" s="1">
        <v>-2.20298E10</v>
      </c>
      <c r="AT33" s="1">
        <v>0.0</v>
      </c>
      <c r="AU33" s="1">
        <v>-1.01915388192E11</v>
      </c>
      <c r="AV33" s="1">
        <v>-2.923651858E10</v>
      </c>
      <c r="AW33" s="1">
        <v>-2.31309977863E11</v>
      </c>
      <c r="AX33" s="1">
        <v>3.08443852767E11</v>
      </c>
      <c r="AY33" s="1">
        <v>0.0</v>
      </c>
      <c r="AZ33" s="1">
        <v>7.7133874904E10</v>
      </c>
      <c r="BA33" s="73">
        <v>42821.464583333334</v>
      </c>
      <c r="BB33" s="73">
        <v>42370.0</v>
      </c>
      <c r="BC33" s="73">
        <v>42735.0</v>
      </c>
      <c r="BD33" s="1">
        <v>12.0</v>
      </c>
      <c r="BE33" s="1" t="s">
        <v>591</v>
      </c>
      <c r="BG33" s="1" t="b">
        <v>0</v>
      </c>
      <c r="BH33" s="1">
        <v>0.0</v>
      </c>
      <c r="BI33" s="1" t="b">
        <v>0</v>
      </c>
      <c r="BJ33" s="1" t="b">
        <v>1</v>
      </c>
    </row>
    <row r="34" ht="12.75" customHeight="1">
      <c r="A34" s="1" t="s">
        <v>50</v>
      </c>
      <c r="B34" s="1">
        <v>2015.0</v>
      </c>
      <c r="C34" s="1">
        <v>5.0</v>
      </c>
      <c r="D34" s="1">
        <v>0.0</v>
      </c>
      <c r="E34" s="1">
        <v>2.02807896606E11</v>
      </c>
      <c r="F34" s="1">
        <v>0.0</v>
      </c>
      <c r="G34" s="1">
        <v>1.1333611237E10</v>
      </c>
      <c r="H34" s="1">
        <v>4.25040211814E11</v>
      </c>
      <c r="I34" s="1">
        <v>0.0</v>
      </c>
      <c r="J34" s="1">
        <v>-2.24349101294E11</v>
      </c>
      <c r="K34" s="1">
        <v>7.7678889E7</v>
      </c>
      <c r="L34" s="1">
        <v>4.14910297252E11</v>
      </c>
      <c r="M34" s="1">
        <v>-1.47393921298E11</v>
      </c>
      <c r="N34" s="1">
        <v>0.0</v>
      </c>
      <c r="O34" s="1">
        <v>0.0</v>
      </c>
      <c r="P34" s="1">
        <v>0.0</v>
      </c>
      <c r="Q34" s="1">
        <v>-1.47393921298E11</v>
      </c>
      <c r="R34" s="1">
        <v>0.0</v>
      </c>
      <c r="S34" s="1">
        <v>-1.646211923E9</v>
      </c>
      <c r="T34" s="1">
        <v>1.24508005931E11</v>
      </c>
      <c r="U34" s="1">
        <v>0.0</v>
      </c>
      <c r="V34" s="1">
        <v>0.0</v>
      </c>
      <c r="W34" s="1">
        <v>0.0</v>
      </c>
      <c r="X34" s="1">
        <v>1.24508005931E11</v>
      </c>
      <c r="Y34" s="1">
        <v>0.0</v>
      </c>
      <c r="Z34" s="1">
        <v>-1.7768559777E10</v>
      </c>
      <c r="AA34" s="1">
        <v>-7.7678889E7</v>
      </c>
      <c r="AB34" s="1">
        <v>-4.7628848638E10</v>
      </c>
      <c r="AC34" s="1">
        <v>7.9776E8</v>
      </c>
      <c r="AD34" s="1">
        <v>-2.245441132E9</v>
      </c>
      <c r="AE34" s="1">
        <v>2.91801333253E11</v>
      </c>
      <c r="AF34" s="1">
        <v>0.0</v>
      </c>
      <c r="AG34" s="1">
        <v>-4.6223017918E10</v>
      </c>
      <c r="AH34" s="1">
        <v>1.77419135273E11</v>
      </c>
      <c r="AI34" s="1">
        <v>-1.289948166667E12</v>
      </c>
      <c r="AJ34" s="1">
        <v>4.4123562193E10</v>
      </c>
      <c r="AK34" s="1">
        <v>0.0</v>
      </c>
      <c r="AL34" s="1">
        <v>3.0E9</v>
      </c>
      <c r="AM34" s="1">
        <v>6.6691575063E10</v>
      </c>
      <c r="AN34" s="1">
        <v>-1.044936912056E12</v>
      </c>
      <c r="AO34" s="1">
        <v>0.0</v>
      </c>
      <c r="AP34" s="1">
        <v>1.067646837316E12</v>
      </c>
      <c r="AQ34" s="1">
        <v>0.0</v>
      </c>
      <c r="AR34" s="1">
        <v>2.0298E9</v>
      </c>
      <c r="AS34" s="1">
        <v>-7.37734572E8</v>
      </c>
      <c r="AT34" s="1">
        <v>0.0</v>
      </c>
      <c r="AU34" s="1">
        <v>-4.9490389286E10</v>
      </c>
      <c r="AV34" s="1">
        <v>1.019448513458E12</v>
      </c>
      <c r="AW34" s="1">
        <v>2.66312934655E11</v>
      </c>
      <c r="AX34" s="1">
        <v>4.2130918112E10</v>
      </c>
      <c r="AY34" s="1">
        <v>0.0</v>
      </c>
      <c r="AZ34" s="1">
        <v>3.08443852767E11</v>
      </c>
      <c r="BA34" s="73">
        <v>42450.48888888889</v>
      </c>
      <c r="BB34" s="73">
        <v>42005.0</v>
      </c>
      <c r="BC34" s="73">
        <v>42369.0</v>
      </c>
      <c r="BD34" s="1">
        <v>12.0</v>
      </c>
      <c r="BE34" s="1" t="s">
        <v>592</v>
      </c>
      <c r="BG34" s="1" t="b">
        <v>0</v>
      </c>
      <c r="BH34" s="1">
        <v>0.0</v>
      </c>
      <c r="BI34" s="1" t="b">
        <v>0</v>
      </c>
      <c r="BJ34" s="1" t="b">
        <v>1</v>
      </c>
    </row>
    <row r="35" ht="12.75" customHeight="1">
      <c r="A35" s="1" t="s">
        <v>50</v>
      </c>
      <c r="B35" s="1">
        <v>2014.0</v>
      </c>
      <c r="C35" s="1">
        <v>5.0</v>
      </c>
      <c r="D35" s="1">
        <v>0.0</v>
      </c>
      <c r="E35" s="1">
        <v>8.5552676134E10</v>
      </c>
      <c r="F35" s="1">
        <v>0.0</v>
      </c>
      <c r="G35" s="1">
        <v>1.0700245519E10</v>
      </c>
      <c r="H35" s="1">
        <v>2.12727813161E11</v>
      </c>
      <c r="I35" s="1">
        <v>0.0</v>
      </c>
      <c r="J35" s="1">
        <v>-6.9229357906E10</v>
      </c>
      <c r="K35" s="1">
        <v>8.6929444E7</v>
      </c>
      <c r="L35" s="1">
        <v>2.39838306352E11</v>
      </c>
      <c r="M35" s="1">
        <v>-2.15530189084E11</v>
      </c>
      <c r="N35" s="1">
        <v>0.0</v>
      </c>
      <c r="O35" s="1">
        <v>0.0</v>
      </c>
      <c r="P35" s="1">
        <v>0.0</v>
      </c>
      <c r="Q35" s="1">
        <v>-2.15530189084E11</v>
      </c>
      <c r="R35" s="1">
        <v>0.0</v>
      </c>
      <c r="S35" s="1">
        <v>5.96446471E8</v>
      </c>
      <c r="T35" s="1">
        <v>2.33640926189E11</v>
      </c>
      <c r="U35" s="1">
        <v>0.0</v>
      </c>
      <c r="V35" s="1">
        <v>0.0</v>
      </c>
      <c r="W35" s="1">
        <v>0.0</v>
      </c>
      <c r="X35" s="1">
        <v>2.33640926189E11</v>
      </c>
      <c r="Y35" s="1">
        <v>0.0</v>
      </c>
      <c r="Z35" s="1">
        <v>-1.12558406374E11</v>
      </c>
      <c r="AA35" s="1">
        <v>-8.6929444E7</v>
      </c>
      <c r="AB35" s="1">
        <v>-2.5549392564E10</v>
      </c>
      <c r="AC35" s="1">
        <v>3.179292482E9</v>
      </c>
      <c r="AD35" s="1">
        <v>-7.42753155E8</v>
      </c>
      <c r="AE35" s="1">
        <v>1.22787300873E11</v>
      </c>
      <c r="AF35" s="1">
        <v>0.0</v>
      </c>
      <c r="AG35" s="1">
        <v>-2.4610097018E10</v>
      </c>
      <c r="AH35" s="1">
        <v>3.0E9</v>
      </c>
      <c r="AI35" s="1">
        <v>-7.9042661E11</v>
      </c>
      <c r="AJ35" s="1">
        <v>6.59292466753E11</v>
      </c>
      <c r="AK35" s="1">
        <v>0.0</v>
      </c>
      <c r="AL35" s="1">
        <v>0.0</v>
      </c>
      <c r="AM35" s="1">
        <v>7.8370867197E10</v>
      </c>
      <c r="AN35" s="1">
        <v>-7.4373373068E10</v>
      </c>
      <c r="AO35" s="1">
        <v>0.0</v>
      </c>
      <c r="AP35" s="1">
        <v>0.0</v>
      </c>
      <c r="AQ35" s="1">
        <v>0.0</v>
      </c>
      <c r="AR35" s="1">
        <v>7.37734572E8</v>
      </c>
      <c r="AS35" s="1">
        <v>-3.5E9</v>
      </c>
      <c r="AT35" s="1">
        <v>0.0</v>
      </c>
      <c r="AU35" s="1">
        <v>-4.9803829424E10</v>
      </c>
      <c r="AV35" s="1">
        <v>-5.2566094852E10</v>
      </c>
      <c r="AW35" s="1">
        <v>-4.152167047E9</v>
      </c>
      <c r="AX35" s="1">
        <v>4.6283085159E10</v>
      </c>
      <c r="AY35" s="1">
        <v>0.0</v>
      </c>
      <c r="AZ35" s="1">
        <v>4.2130918112E10</v>
      </c>
      <c r="BA35" s="73">
        <v>42086.603472222225</v>
      </c>
      <c r="BB35" s="73">
        <v>41640.0</v>
      </c>
      <c r="BC35" s="73">
        <v>42004.0</v>
      </c>
      <c r="BD35" s="1">
        <v>12.0</v>
      </c>
      <c r="BE35" s="1" t="s">
        <v>593</v>
      </c>
      <c r="BG35" s="1" t="b">
        <v>0</v>
      </c>
      <c r="BH35" s="1">
        <v>2.0</v>
      </c>
      <c r="BI35" s="1" t="b">
        <v>0</v>
      </c>
      <c r="BJ35" s="1" t="b">
        <v>1</v>
      </c>
    </row>
    <row r="36" ht="12.75" customHeight="1">
      <c r="A36" s="1" t="s">
        <v>50</v>
      </c>
      <c r="B36" s="1">
        <v>2013.0</v>
      </c>
      <c r="C36" s="1">
        <v>5.0</v>
      </c>
      <c r="D36" s="1">
        <v>0.0</v>
      </c>
      <c r="E36" s="1">
        <v>7.1960672897E10</v>
      </c>
      <c r="F36" s="1">
        <v>0.0</v>
      </c>
      <c r="G36" s="1">
        <v>8.354294318E9</v>
      </c>
      <c r="H36" s="1">
        <v>8.1752520475E10</v>
      </c>
      <c r="I36" s="1">
        <v>2.7614774E7</v>
      </c>
      <c r="J36" s="1">
        <v>-8.4915113744E10</v>
      </c>
      <c r="K36" s="1">
        <v>2.055829541E9</v>
      </c>
      <c r="L36" s="1">
        <v>7.9235818261E10</v>
      </c>
      <c r="M36" s="1">
        <v>-4.1539432431E10</v>
      </c>
      <c r="N36" s="1">
        <v>0.0</v>
      </c>
      <c r="O36" s="1">
        <v>0.0</v>
      </c>
      <c r="P36" s="1">
        <v>0.0</v>
      </c>
      <c r="Q36" s="1">
        <v>-4.1539432431E10</v>
      </c>
      <c r="R36" s="1">
        <v>0.0</v>
      </c>
      <c r="S36" s="1">
        <v>1.6182879516E10</v>
      </c>
      <c r="T36" s="1">
        <v>3.1505191474E10</v>
      </c>
      <c r="U36" s="1">
        <v>0.0</v>
      </c>
      <c r="V36" s="1">
        <v>0.0</v>
      </c>
      <c r="W36" s="1">
        <v>0.0</v>
      </c>
      <c r="X36" s="1">
        <v>3.1505191474E10</v>
      </c>
      <c r="Y36" s="1">
        <v>0.0</v>
      </c>
      <c r="Z36" s="1">
        <v>4.528970963E9</v>
      </c>
      <c r="AA36" s="1">
        <v>-2.055829541E9</v>
      </c>
      <c r="AB36" s="1">
        <v>-2.0765808298E10</v>
      </c>
      <c r="AC36" s="1">
        <v>1.3418153628E10</v>
      </c>
      <c r="AD36" s="1">
        <v>-1.5539813087E10</v>
      </c>
      <c r="AE36" s="1">
        <v>6.4970130485E10</v>
      </c>
      <c r="AF36" s="1">
        <v>0.0</v>
      </c>
      <c r="AG36" s="1">
        <v>-1.7043177429E10</v>
      </c>
      <c r="AH36" s="1">
        <v>0.0</v>
      </c>
      <c r="AI36" s="1">
        <v>-5.42850765634E11</v>
      </c>
      <c r="AJ36" s="1">
        <v>4.37681810634E11</v>
      </c>
      <c r="AK36" s="1">
        <v>-2.52E9</v>
      </c>
      <c r="AL36" s="1">
        <v>2.028E10</v>
      </c>
      <c r="AM36" s="1">
        <v>8.317376707E10</v>
      </c>
      <c r="AN36" s="1">
        <v>-2.1278365359E10</v>
      </c>
      <c r="AO36" s="1">
        <v>0.0</v>
      </c>
      <c r="AP36" s="1">
        <v>0.0</v>
      </c>
      <c r="AQ36" s="1">
        <v>0.0</v>
      </c>
      <c r="AR36" s="1">
        <v>4.15E10</v>
      </c>
      <c r="AS36" s="1">
        <v>-5.61E10</v>
      </c>
      <c r="AT36" s="1">
        <v>0.0</v>
      </c>
      <c r="AU36" s="1">
        <v>-5.4905995042E10</v>
      </c>
      <c r="AV36" s="1">
        <v>-6.9505995042E10</v>
      </c>
      <c r="AW36" s="1">
        <v>-2.5814229916E10</v>
      </c>
      <c r="AX36" s="1">
        <v>7.2097225837E10</v>
      </c>
      <c r="AY36" s="1">
        <v>89238.0</v>
      </c>
      <c r="AZ36" s="1">
        <v>4.6283085159E10</v>
      </c>
      <c r="BA36" s="73">
        <v>41730.68263888889</v>
      </c>
      <c r="BB36" s="73">
        <v>41275.0</v>
      </c>
      <c r="BC36" s="73">
        <v>41639.0</v>
      </c>
      <c r="BD36" s="1">
        <v>12.0</v>
      </c>
      <c r="BE36" s="1" t="s">
        <v>289</v>
      </c>
      <c r="BG36" s="1" t="b">
        <v>0</v>
      </c>
      <c r="BH36" s="1">
        <v>2.0</v>
      </c>
      <c r="BI36" s="1" t="b">
        <v>0</v>
      </c>
      <c r="BJ36" s="1" t="b">
        <v>1</v>
      </c>
    </row>
    <row r="37" ht="12.75" customHeight="1">
      <c r="A37" s="1" t="s">
        <v>50</v>
      </c>
      <c r="B37" s="1">
        <v>2012.0</v>
      </c>
      <c r="C37" s="1">
        <v>5.0</v>
      </c>
      <c r="D37" s="1">
        <v>0.0</v>
      </c>
      <c r="E37" s="1">
        <v>8.5609404757E10</v>
      </c>
      <c r="F37" s="1">
        <v>0.0</v>
      </c>
      <c r="G37" s="1">
        <v>1.1964845943E10</v>
      </c>
      <c r="H37" s="1">
        <v>9.5443381023E10</v>
      </c>
      <c r="I37" s="1">
        <v>-1.9071324E8</v>
      </c>
      <c r="J37" s="1">
        <v>-9.5411561897E10</v>
      </c>
      <c r="K37" s="1">
        <v>2.637433795E9</v>
      </c>
      <c r="L37" s="1">
        <v>1.00052790381E11</v>
      </c>
      <c r="M37" s="1">
        <v>1.16826082593E11</v>
      </c>
      <c r="N37" s="1">
        <v>0.0</v>
      </c>
      <c r="O37" s="1">
        <v>0.0</v>
      </c>
      <c r="P37" s="1">
        <v>0.0</v>
      </c>
      <c r="Q37" s="1">
        <v>1.16826082593E11</v>
      </c>
      <c r="R37" s="1">
        <v>0.0</v>
      </c>
      <c r="S37" s="1">
        <v>-1.7555377485E10</v>
      </c>
      <c r="T37" s="1">
        <v>-2.2380221968E10</v>
      </c>
      <c r="U37" s="1">
        <v>0.0</v>
      </c>
      <c r="V37" s="1">
        <v>0.0</v>
      </c>
      <c r="W37" s="1">
        <v>0.0</v>
      </c>
      <c r="X37" s="1">
        <v>-2.2380221968E10</v>
      </c>
      <c r="Y37" s="1">
        <v>0.0</v>
      </c>
      <c r="Z37" s="1">
        <v>-1.922776991E9</v>
      </c>
      <c r="AA37" s="1">
        <v>-2.752397752E9</v>
      </c>
      <c r="AB37" s="1">
        <v>-2.0768467308E10</v>
      </c>
      <c r="AC37" s="1">
        <v>3.2794309069E10</v>
      </c>
      <c r="AD37" s="1">
        <v>-6.4620220754E10</v>
      </c>
      <c r="AE37" s="1">
        <v>1.19673719785E11</v>
      </c>
      <c r="AF37" s="1">
        <v>0.0</v>
      </c>
      <c r="AG37" s="1">
        <v>-6.0474177791E10</v>
      </c>
      <c r="AH37" s="1">
        <v>2.45545455E8</v>
      </c>
      <c r="AI37" s="1">
        <v>-8.69548885258E11</v>
      </c>
      <c r="AJ37" s="1">
        <v>5.79125921234E11</v>
      </c>
      <c r="AK37" s="1">
        <v>-1.475E9</v>
      </c>
      <c r="AL37" s="1">
        <v>1.17E9</v>
      </c>
      <c r="AM37" s="1">
        <v>6.3161965296E10</v>
      </c>
      <c r="AN37" s="1">
        <v>-2.87794631064E11</v>
      </c>
      <c r="AO37" s="1">
        <v>0.0</v>
      </c>
      <c r="AP37" s="1">
        <v>0.0</v>
      </c>
      <c r="AQ37" s="1">
        <v>0.0</v>
      </c>
      <c r="AR37" s="1">
        <v>7.4601224972E10</v>
      </c>
      <c r="AS37" s="1">
        <v>-7.2461041488E10</v>
      </c>
      <c r="AT37" s="1">
        <v>0.0</v>
      </c>
      <c r="AU37" s="1">
        <v>-5.7177808012E10</v>
      </c>
      <c r="AV37" s="1">
        <v>-5.5037624528E10</v>
      </c>
      <c r="AW37" s="1">
        <v>-2.23158535807E11</v>
      </c>
      <c r="AX37" s="1">
        <v>2.95255761644E11</v>
      </c>
      <c r="AY37" s="1">
        <v>0.0</v>
      </c>
      <c r="AZ37" s="1">
        <v>7.2097225837E10</v>
      </c>
      <c r="BA37" s="73">
        <v>41369.46527777778</v>
      </c>
      <c r="BB37" s="73">
        <v>40909.0</v>
      </c>
      <c r="BC37" s="73">
        <v>41274.0</v>
      </c>
      <c r="BD37" s="1">
        <v>12.0</v>
      </c>
      <c r="BE37" s="1" t="s">
        <v>797</v>
      </c>
      <c r="BG37" s="1" t="b">
        <v>0</v>
      </c>
      <c r="BH37" s="1">
        <v>2.0</v>
      </c>
      <c r="BI37" s="1" t="b">
        <v>0</v>
      </c>
      <c r="BJ37" s="1" t="b">
        <v>1</v>
      </c>
    </row>
    <row r="38" ht="12.75" customHeight="1">
      <c r="A38" s="1" t="s">
        <v>50</v>
      </c>
      <c r="B38" s="1">
        <v>2011.0</v>
      </c>
      <c r="C38" s="1">
        <v>5.0</v>
      </c>
      <c r="D38" s="1">
        <v>0.0</v>
      </c>
      <c r="E38" s="1">
        <v>9.1148477377E10</v>
      </c>
      <c r="F38" s="1">
        <v>0.0</v>
      </c>
      <c r="G38" s="1">
        <v>9.383965498E9</v>
      </c>
      <c r="H38" s="1">
        <v>2.25162260601E11</v>
      </c>
      <c r="I38" s="1">
        <v>4.05925785E8</v>
      </c>
      <c r="J38" s="1">
        <v>-1.10726629112E11</v>
      </c>
      <c r="K38" s="1">
        <v>7.318131649E9</v>
      </c>
      <c r="L38" s="1">
        <v>2.22692131798E11</v>
      </c>
      <c r="M38" s="1">
        <v>-1.0947034135E11</v>
      </c>
      <c r="N38" s="1">
        <v>0.0</v>
      </c>
      <c r="O38" s="1">
        <v>0.0</v>
      </c>
      <c r="P38" s="1">
        <v>0.0</v>
      </c>
      <c r="Q38" s="1">
        <v>-1.0947034135E11</v>
      </c>
      <c r="R38" s="1">
        <v>0.0</v>
      </c>
      <c r="S38" s="1">
        <v>-2.59189615E9</v>
      </c>
      <c r="T38" s="1">
        <v>1.3707686184E10</v>
      </c>
      <c r="U38" s="1">
        <v>0.0</v>
      </c>
      <c r="V38" s="1">
        <v>0.0</v>
      </c>
      <c r="W38" s="1">
        <v>0.0</v>
      </c>
      <c r="X38" s="1">
        <v>1.3707686184E10</v>
      </c>
      <c r="Y38" s="1">
        <v>0.0</v>
      </c>
      <c r="Z38" s="1">
        <v>-8.723516E8</v>
      </c>
      <c r="AA38" s="1">
        <v>-7.203248708E9</v>
      </c>
      <c r="AB38" s="1">
        <v>-2.0104815353E10</v>
      </c>
      <c r="AC38" s="1">
        <v>3.4223705377E10</v>
      </c>
      <c r="AD38" s="1">
        <v>-1.9945054673E10</v>
      </c>
      <c r="AE38" s="1">
        <v>1.10435815525E11</v>
      </c>
      <c r="AF38" s="1">
        <v>0.0</v>
      </c>
      <c r="AG38" s="1">
        <v>-8.7483523913E10</v>
      </c>
      <c r="AH38" s="1">
        <v>0.0</v>
      </c>
      <c r="AI38" s="1">
        <v>-1.133936842803E12</v>
      </c>
      <c r="AJ38" s="1">
        <v>1.272327563427E12</v>
      </c>
      <c r="AK38" s="1">
        <v>-2.5865E10</v>
      </c>
      <c r="AL38" s="1">
        <v>4.755E9</v>
      </c>
      <c r="AM38" s="1">
        <v>1.11590817165E11</v>
      </c>
      <c r="AN38" s="1">
        <v>1.41388013876E11</v>
      </c>
      <c r="AO38" s="1">
        <v>0.0</v>
      </c>
      <c r="AP38" s="1">
        <v>5.743737E8</v>
      </c>
      <c r="AQ38" s="1">
        <v>0.0</v>
      </c>
      <c r="AR38" s="1">
        <v>8.3856616433E10</v>
      </c>
      <c r="AS38" s="1">
        <v>-1.71967237624E11</v>
      </c>
      <c r="AT38" s="1">
        <v>0.0</v>
      </c>
      <c r="AU38" s="1">
        <v>-6.6336643601E10</v>
      </c>
      <c r="AV38" s="1">
        <v>-1.53872891092E11</v>
      </c>
      <c r="AW38" s="1">
        <v>9.7950938309E10</v>
      </c>
      <c r="AX38" s="1">
        <v>1.97304823335E11</v>
      </c>
      <c r="AY38" s="1">
        <v>0.0</v>
      </c>
      <c r="AZ38" s="1">
        <v>2.95255761644E11</v>
      </c>
      <c r="BA38" s="73">
        <v>41011.58819444444</v>
      </c>
      <c r="BB38" s="73">
        <v>40544.0</v>
      </c>
      <c r="BC38" s="73">
        <v>40908.0</v>
      </c>
      <c r="BD38" s="1">
        <v>12.0</v>
      </c>
      <c r="BE38" s="1" t="s">
        <v>343</v>
      </c>
      <c r="BG38" s="1" t="b">
        <v>0</v>
      </c>
      <c r="BH38" s="1">
        <v>1.0</v>
      </c>
      <c r="BI38" s="1" t="b">
        <v>0</v>
      </c>
      <c r="BJ38" s="1" t="b">
        <v>1</v>
      </c>
    </row>
    <row r="39" ht="12.75" customHeight="1">
      <c r="A39" s="1" t="s">
        <v>50</v>
      </c>
      <c r="B39" s="1">
        <v>2010.0</v>
      </c>
      <c r="C39" s="1">
        <v>5.0</v>
      </c>
      <c r="D39" s="1">
        <v>0.0</v>
      </c>
      <c r="E39" s="1">
        <v>1.00313629679E11</v>
      </c>
      <c r="F39" s="1">
        <v>0.0</v>
      </c>
      <c r="G39" s="1">
        <v>5.807512859E9</v>
      </c>
      <c r="H39" s="1">
        <v>1.28605391168E11</v>
      </c>
      <c r="I39" s="1">
        <v>-2.14854181E8</v>
      </c>
      <c r="J39" s="1">
        <v>-8.2844236648E10</v>
      </c>
      <c r="K39" s="1">
        <v>1.710525741E9</v>
      </c>
      <c r="L39" s="1">
        <v>1.53377968618E11</v>
      </c>
      <c r="M39" s="1">
        <v>2.51859661118E11</v>
      </c>
      <c r="N39" s="1">
        <v>-2.3196729214E10</v>
      </c>
      <c r="O39" s="1">
        <v>8.81586437E8</v>
      </c>
      <c r="P39" s="1">
        <v>-2.046474135E10</v>
      </c>
      <c r="Q39" s="1">
        <v>2.94639545245E11</v>
      </c>
      <c r="R39" s="1">
        <v>0.0</v>
      </c>
      <c r="S39" s="1">
        <v>6.217750361E9</v>
      </c>
      <c r="T39" s="1">
        <v>6.3878082852E10</v>
      </c>
      <c r="U39" s="1">
        <v>8.825793394E9</v>
      </c>
      <c r="V39" s="1">
        <v>1.188600893E9</v>
      </c>
      <c r="W39" s="1">
        <v>4.808745561E9</v>
      </c>
      <c r="X39" s="1">
        <v>4.9054943004E10</v>
      </c>
      <c r="Y39" s="1">
        <v>0.0</v>
      </c>
      <c r="Z39" s="1">
        <v>-2.378534581E9</v>
      </c>
      <c r="AA39" s="1">
        <v>-1.759359074E9</v>
      </c>
      <c r="AB39" s="1">
        <v>-1.6021433099E10</v>
      </c>
      <c r="AC39" s="1">
        <v>1.054515736E10</v>
      </c>
      <c r="AD39" s="1">
        <v>-1.4845791616E10</v>
      </c>
      <c r="AE39" s="1">
        <v>4.50873501939E11</v>
      </c>
      <c r="AF39" s="1">
        <v>0.0</v>
      </c>
      <c r="AG39" s="1">
        <v>-3.2737932005E10</v>
      </c>
      <c r="AH39" s="1">
        <v>0.0</v>
      </c>
      <c r="AI39" s="1">
        <v>-1.244582927028E12</v>
      </c>
      <c r="AJ39" s="1">
        <v>7.10390152587E11</v>
      </c>
      <c r="AK39" s="1">
        <v>-5.201E10</v>
      </c>
      <c r="AL39" s="1">
        <v>5.05E9</v>
      </c>
      <c r="AM39" s="1">
        <v>5.1336468226E10</v>
      </c>
      <c r="AN39" s="1">
        <v>-5.6255423822E11</v>
      </c>
      <c r="AO39" s="1">
        <v>0.0</v>
      </c>
      <c r="AP39" s="1">
        <v>1.50315E11</v>
      </c>
      <c r="AQ39" s="1">
        <v>0.0</v>
      </c>
      <c r="AR39" s="1">
        <v>1.11512657692E11</v>
      </c>
      <c r="AS39" s="1">
        <v>-1.6711287025E10</v>
      </c>
      <c r="AT39" s="1">
        <v>0.0</v>
      </c>
      <c r="AU39" s="1">
        <v>-3.5628650366E10</v>
      </c>
      <c r="AV39" s="1">
        <v>2.09487720301E11</v>
      </c>
      <c r="AW39" s="1">
        <v>9.780698402E10</v>
      </c>
      <c r="AX39" s="1">
        <v>9.9497839316E10</v>
      </c>
      <c r="AY39" s="1">
        <v>0.0</v>
      </c>
      <c r="AZ39" s="1">
        <v>1.97304823336E11</v>
      </c>
      <c r="BA39" s="73">
        <v>40653.39375</v>
      </c>
      <c r="BB39" s="73">
        <v>40179.0</v>
      </c>
      <c r="BC39" s="73">
        <v>40543.0</v>
      </c>
      <c r="BD39" s="1">
        <v>12.0</v>
      </c>
      <c r="BE39" s="1" t="s">
        <v>345</v>
      </c>
      <c r="BG39" s="1" t="b">
        <v>0</v>
      </c>
      <c r="BH39" s="1">
        <v>1.0</v>
      </c>
      <c r="BI39" s="1" t="b">
        <v>0</v>
      </c>
      <c r="BJ39" s="1" t="b">
        <v>1</v>
      </c>
    </row>
    <row r="40" ht="12.75" customHeight="1">
      <c r="A40" s="1" t="s">
        <v>50</v>
      </c>
      <c r="B40" s="1">
        <v>2009.0</v>
      </c>
      <c r="C40" s="1">
        <v>5.0</v>
      </c>
      <c r="D40" s="1">
        <v>0.0</v>
      </c>
      <c r="E40" s="1">
        <v>5.6960062685E10</v>
      </c>
      <c r="F40" s="1">
        <v>0.0</v>
      </c>
      <c r="G40" s="1">
        <v>4.038708087E9</v>
      </c>
      <c r="H40" s="1">
        <v>9.5835400145E10</v>
      </c>
      <c r="I40" s="1">
        <v>0.0</v>
      </c>
      <c r="J40" s="1">
        <v>-5.9587965677E10</v>
      </c>
      <c r="K40" s="1">
        <v>0.0</v>
      </c>
      <c r="L40" s="1">
        <v>9.724620524E10</v>
      </c>
      <c r="M40" s="1">
        <v>-4.7809029484E10</v>
      </c>
      <c r="N40" s="1">
        <v>0.0</v>
      </c>
      <c r="O40" s="1">
        <v>0.0</v>
      </c>
      <c r="P40" s="1">
        <v>0.0</v>
      </c>
      <c r="Q40" s="1">
        <v>-4.7809029484E10</v>
      </c>
      <c r="R40" s="1">
        <v>0.0</v>
      </c>
      <c r="S40" s="1">
        <v>-2.44492021E8</v>
      </c>
      <c r="T40" s="1">
        <v>2.1710498706E10</v>
      </c>
      <c r="U40" s="1">
        <v>0.0</v>
      </c>
      <c r="V40" s="1">
        <v>0.0</v>
      </c>
      <c r="W40" s="1">
        <v>0.0</v>
      </c>
      <c r="X40" s="1">
        <v>2.1710498706E10</v>
      </c>
      <c r="Y40" s="1">
        <v>0.0</v>
      </c>
      <c r="Z40" s="1">
        <v>1.11871012E8</v>
      </c>
      <c r="AA40" s="1">
        <v>0.0</v>
      </c>
      <c r="AB40" s="1">
        <v>-1.5778865658E10</v>
      </c>
      <c r="AC40" s="1">
        <v>2.393372281E9</v>
      </c>
      <c r="AD40" s="1">
        <v>-1.5305505301E10</v>
      </c>
      <c r="AE40" s="1">
        <v>4.2324054775E10</v>
      </c>
      <c r="AF40" s="1">
        <v>0.0</v>
      </c>
      <c r="AG40" s="1">
        <v>-1.0958687984E10</v>
      </c>
      <c r="AH40" s="1">
        <v>3.81722727E8</v>
      </c>
      <c r="AI40" s="1">
        <v>-5.81214788333E11</v>
      </c>
      <c r="AJ40" s="1">
        <v>6.31030330697E11</v>
      </c>
      <c r="AK40" s="1">
        <v>-5.56625E10</v>
      </c>
      <c r="AL40" s="1">
        <v>0.0</v>
      </c>
      <c r="AM40" s="1">
        <v>5.9901380011E10</v>
      </c>
      <c r="AN40" s="1">
        <v>4.3477457118E10</v>
      </c>
      <c r="AO40" s="1">
        <v>0.0</v>
      </c>
      <c r="AP40" s="1">
        <v>0.0</v>
      </c>
      <c r="AQ40" s="1">
        <v>-2.01068212E8</v>
      </c>
      <c r="AR40" s="1">
        <v>0.0</v>
      </c>
      <c r="AS40" s="1">
        <v>0.0</v>
      </c>
      <c r="AT40" s="1">
        <v>0.0</v>
      </c>
      <c r="AU40" s="1">
        <v>-3.3870170709E10</v>
      </c>
      <c r="AV40" s="1">
        <v>-3.4071238921E10</v>
      </c>
      <c r="AW40" s="1">
        <v>5.1730272972E10</v>
      </c>
      <c r="AX40" s="1">
        <v>4.5194973287E10</v>
      </c>
      <c r="AY40" s="1">
        <v>-4.2567923E7</v>
      </c>
      <c r="AZ40" s="1">
        <v>9.6882678336E10</v>
      </c>
      <c r="BA40" s="73">
        <v>43020.41111111111</v>
      </c>
      <c r="BB40" s="73">
        <v>39814.0</v>
      </c>
      <c r="BC40" s="73">
        <v>40178.0</v>
      </c>
      <c r="BD40" s="1">
        <v>12.0</v>
      </c>
      <c r="BE40" s="1" t="s">
        <v>345</v>
      </c>
      <c r="BG40" s="1" t="b">
        <v>0</v>
      </c>
      <c r="BH40" s="1">
        <v>0.0</v>
      </c>
      <c r="BI40" s="1" t="b">
        <v>0</v>
      </c>
      <c r="BJ40" s="1" t="b">
        <v>1</v>
      </c>
    </row>
    <row r="41" ht="12.75" customHeight="1">
      <c r="A41" s="1" t="s">
        <v>52</v>
      </c>
      <c r="B41" s="1">
        <v>2017.0</v>
      </c>
      <c r="C41" s="1">
        <v>5.0</v>
      </c>
      <c r="D41" s="1">
        <v>0.0</v>
      </c>
      <c r="E41" s="1">
        <v>6.8347129822E11</v>
      </c>
      <c r="F41" s="1">
        <v>0.0</v>
      </c>
      <c r="G41" s="1">
        <v>1.06539566923E11</v>
      </c>
      <c r="H41" s="1">
        <v>4.4483174207E10</v>
      </c>
      <c r="I41" s="1">
        <v>-5.050041803E9</v>
      </c>
      <c r="J41" s="1">
        <v>-4.71043671215E11</v>
      </c>
      <c r="K41" s="1">
        <v>1.1488387888E10</v>
      </c>
      <c r="L41" s="1">
        <v>3.6988871422E11</v>
      </c>
      <c r="M41" s="1">
        <v>5.78001965838E11</v>
      </c>
      <c r="N41" s="1">
        <v>0.0</v>
      </c>
      <c r="O41" s="1">
        <v>0.0</v>
      </c>
      <c r="P41" s="1">
        <v>0.0</v>
      </c>
      <c r="Q41" s="1">
        <v>5.78001965838E11</v>
      </c>
      <c r="R41" s="1">
        <v>0.0</v>
      </c>
      <c r="S41" s="1">
        <v>4.432082529E9</v>
      </c>
      <c r="T41" s="1">
        <v>1.258072632103E12</v>
      </c>
      <c r="U41" s="1">
        <v>0.0</v>
      </c>
      <c r="V41" s="1">
        <v>0.0</v>
      </c>
      <c r="W41" s="1">
        <v>0.0</v>
      </c>
      <c r="X41" s="1">
        <v>1.258072632103E12</v>
      </c>
      <c r="Y41" s="1">
        <v>0.0</v>
      </c>
      <c r="Z41" s="1">
        <v>3.610686154E9</v>
      </c>
      <c r="AA41" s="1">
        <v>-6.790611111E9</v>
      </c>
      <c r="AB41" s="1">
        <v>-1.61728708445E11</v>
      </c>
      <c r="AC41" s="1">
        <v>0.0</v>
      </c>
      <c r="AD41" s="1">
        <v>-2.139508553E10</v>
      </c>
      <c r="AE41" s="1">
        <v>1.726580472613E12</v>
      </c>
      <c r="AF41" s="1">
        <v>0.0</v>
      </c>
      <c r="AG41" s="1">
        <v>-1.331980491714E12</v>
      </c>
      <c r="AH41" s="1">
        <v>3.43455698697E11</v>
      </c>
      <c r="AI41" s="1">
        <v>-7.5877635E12</v>
      </c>
      <c r="AJ41" s="1">
        <v>7.024224112648E12</v>
      </c>
      <c r="AK41" s="1">
        <v>0.0</v>
      </c>
      <c r="AL41" s="1">
        <v>0.0</v>
      </c>
      <c r="AM41" s="1">
        <v>3.25310898844E11</v>
      </c>
      <c r="AN41" s="1">
        <v>-1.226753281525E12</v>
      </c>
      <c r="AO41" s="1">
        <v>0.0</v>
      </c>
      <c r="AP41" s="1">
        <v>0.0</v>
      </c>
      <c r="AQ41" s="1">
        <v>0.0</v>
      </c>
      <c r="AR41" s="1">
        <v>1.427109953752E12</v>
      </c>
      <c r="AS41" s="1">
        <v>-9.51E11</v>
      </c>
      <c r="AT41" s="1">
        <v>0.0</v>
      </c>
      <c r="AU41" s="1">
        <v>-4.7700746146E11</v>
      </c>
      <c r="AV41" s="1">
        <v>-8.97507708E8</v>
      </c>
      <c r="AW41" s="1">
        <v>4.9892968338E11</v>
      </c>
      <c r="AX41" s="1">
        <v>7.06885123558E11</v>
      </c>
      <c r="AY41" s="1">
        <v>1.0602773642E10</v>
      </c>
      <c r="AZ41" s="1">
        <v>1.21641758058E12</v>
      </c>
      <c r="BA41" s="73">
        <v>43152.63958333333</v>
      </c>
      <c r="BB41" s="73">
        <v>42736.0</v>
      </c>
      <c r="BC41" s="73">
        <v>43100.0</v>
      </c>
      <c r="BD41" s="1">
        <v>12.0</v>
      </c>
      <c r="BE41" s="1" t="s">
        <v>597</v>
      </c>
      <c r="BG41" s="1" t="b">
        <v>0</v>
      </c>
      <c r="BH41" s="1">
        <v>0.0</v>
      </c>
      <c r="BI41" s="1" t="b">
        <v>0</v>
      </c>
      <c r="BJ41" s="1" t="b">
        <v>1</v>
      </c>
    </row>
    <row r="42" ht="12.75" customHeight="1">
      <c r="A42" s="1" t="s">
        <v>52</v>
      </c>
      <c r="B42" s="1">
        <v>2016.0</v>
      </c>
      <c r="C42" s="1">
        <v>5.0</v>
      </c>
      <c r="D42" s="1">
        <v>0.0</v>
      </c>
      <c r="E42" s="1">
        <v>7.14188743146E11</v>
      </c>
      <c r="F42" s="1">
        <v>0.0</v>
      </c>
      <c r="G42" s="1">
        <v>8.9929220922E10</v>
      </c>
      <c r="H42" s="1">
        <v>2.97835878494E11</v>
      </c>
      <c r="I42" s="1">
        <v>1.1539095006E10</v>
      </c>
      <c r="J42" s="1">
        <v>-9.2731287032E11</v>
      </c>
      <c r="K42" s="1">
        <v>1.1478619445E10</v>
      </c>
      <c r="L42" s="1">
        <v>1.97658686693E11</v>
      </c>
      <c r="M42" s="1">
        <v>-5.53205575965E11</v>
      </c>
      <c r="N42" s="1">
        <v>0.0</v>
      </c>
      <c r="O42" s="1">
        <v>0.0</v>
      </c>
      <c r="P42" s="1">
        <v>0.0</v>
      </c>
      <c r="Q42" s="1">
        <v>-5.53205575965E11</v>
      </c>
      <c r="R42" s="1">
        <v>0.0</v>
      </c>
      <c r="S42" s="1">
        <v>-5.760344505E9</v>
      </c>
      <c r="T42" s="1">
        <v>5.85618935163E11</v>
      </c>
      <c r="U42" s="1">
        <v>0.0</v>
      </c>
      <c r="V42" s="1">
        <v>0.0</v>
      </c>
      <c r="W42" s="1">
        <v>0.0</v>
      </c>
      <c r="X42" s="1">
        <v>5.85618935163E11</v>
      </c>
      <c r="Y42" s="1">
        <v>0.0</v>
      </c>
      <c r="Z42" s="1">
        <v>5.711943811E9</v>
      </c>
      <c r="AA42" s="1">
        <v>-1.3998619445E10</v>
      </c>
      <c r="AB42" s="1">
        <v>-1.23780425501E11</v>
      </c>
      <c r="AC42" s="1">
        <v>0.0</v>
      </c>
      <c r="AD42" s="1">
        <v>-3.410959378E9</v>
      </c>
      <c r="AE42" s="1">
        <v>1.9712195765E10</v>
      </c>
      <c r="AF42" s="1">
        <v>0.0</v>
      </c>
      <c r="AG42" s="1">
        <v>-5.3370019927E11</v>
      </c>
      <c r="AH42" s="1">
        <v>2.68375838E8</v>
      </c>
      <c r="AI42" s="1">
        <v>-6.925618640551E12</v>
      </c>
      <c r="AJ42" s="1">
        <v>6.136286467896E12</v>
      </c>
      <c r="AK42" s="1">
        <v>-1.875E10</v>
      </c>
      <c r="AL42" s="1">
        <v>1.678476000489E12</v>
      </c>
      <c r="AM42" s="1">
        <v>3.86493632647E11</v>
      </c>
      <c r="AN42" s="1">
        <v>7.23455637049E11</v>
      </c>
      <c r="AO42" s="1">
        <v>0.0</v>
      </c>
      <c r="AP42" s="1">
        <v>6.5298E8</v>
      </c>
      <c r="AQ42" s="1">
        <v>0.0</v>
      </c>
      <c r="AR42" s="1">
        <v>5.0E9</v>
      </c>
      <c r="AS42" s="1">
        <v>-3.25E11</v>
      </c>
      <c r="AT42" s="1">
        <v>0.0</v>
      </c>
      <c r="AU42" s="1">
        <v>-4.75674677334E11</v>
      </c>
      <c r="AV42" s="1">
        <v>-7.95021697334E11</v>
      </c>
      <c r="AW42" s="1">
        <v>-5.185386452E10</v>
      </c>
      <c r="AX42" s="1">
        <v>7.58738988078E11</v>
      </c>
      <c r="AY42" s="1">
        <v>0.0</v>
      </c>
      <c r="AZ42" s="1">
        <v>7.06885123558E11</v>
      </c>
      <c r="BA42" s="73">
        <v>42789.74722222222</v>
      </c>
      <c r="BB42" s="73">
        <v>42370.0</v>
      </c>
      <c r="BC42" s="73">
        <v>42735.0</v>
      </c>
      <c r="BD42" s="1">
        <v>12.0</v>
      </c>
      <c r="BE42" s="1" t="s">
        <v>598</v>
      </c>
      <c r="BG42" s="1" t="b">
        <v>0</v>
      </c>
      <c r="BH42" s="1">
        <v>0.0</v>
      </c>
      <c r="BI42" s="1" t="b">
        <v>0</v>
      </c>
      <c r="BJ42" s="1" t="b">
        <v>1</v>
      </c>
    </row>
    <row r="43" ht="12.75" customHeight="1">
      <c r="A43" s="1" t="s">
        <v>54</v>
      </c>
      <c r="B43" s="1">
        <v>2017.0</v>
      </c>
      <c r="C43" s="1">
        <v>5.0</v>
      </c>
      <c r="D43" s="1">
        <v>0.0</v>
      </c>
      <c r="E43" s="1">
        <v>2.985895676E11</v>
      </c>
      <c r="F43" s="1">
        <v>0.0</v>
      </c>
      <c r="G43" s="1">
        <v>6.9161694E8</v>
      </c>
      <c r="H43" s="1">
        <v>-3.07082399681E11</v>
      </c>
      <c r="I43" s="1">
        <v>-1.97538948E8</v>
      </c>
      <c r="J43" s="1">
        <v>-1.5372890324E10</v>
      </c>
      <c r="K43" s="1">
        <v>1.6905090552E10</v>
      </c>
      <c r="L43" s="1">
        <v>-6.466553861E9</v>
      </c>
      <c r="M43" s="1">
        <v>-2.62935363009E11</v>
      </c>
      <c r="N43" s="1">
        <v>0.0</v>
      </c>
      <c r="O43" s="1">
        <v>0.0</v>
      </c>
      <c r="P43" s="1">
        <v>0.0</v>
      </c>
      <c r="Q43" s="1">
        <v>-2.62935363009E11</v>
      </c>
      <c r="R43" s="1">
        <v>0.0</v>
      </c>
      <c r="S43" s="1">
        <v>-2.6945489E7</v>
      </c>
      <c r="T43" s="1">
        <v>-1.97973366494E11</v>
      </c>
      <c r="U43" s="1">
        <v>0.0</v>
      </c>
      <c r="V43" s="1">
        <v>0.0</v>
      </c>
      <c r="W43" s="1">
        <v>0.0</v>
      </c>
      <c r="X43" s="1">
        <v>-1.97973366494E11</v>
      </c>
      <c r="Y43" s="1">
        <v>0.0</v>
      </c>
      <c r="Z43" s="1">
        <v>1.15864968905E11</v>
      </c>
      <c r="AA43" s="1">
        <v>-1.6905090552E10</v>
      </c>
      <c r="AB43" s="1">
        <v>0.0</v>
      </c>
      <c r="AC43" s="1">
        <v>0.0</v>
      </c>
      <c r="AD43" s="1">
        <v>0.0</v>
      </c>
      <c r="AE43" s="1">
        <v>-3.684423505E11</v>
      </c>
      <c r="AF43" s="1">
        <v>0.0</v>
      </c>
      <c r="AG43" s="1">
        <v>-1.647168545E9</v>
      </c>
      <c r="AH43" s="1">
        <v>3.168441495E9</v>
      </c>
      <c r="AI43" s="1">
        <v>-4.5E10</v>
      </c>
      <c r="AJ43" s="1">
        <v>2.0E11</v>
      </c>
      <c r="AK43" s="1">
        <v>-4.4E9</v>
      </c>
      <c r="AL43" s="1">
        <v>1.5372890324E10</v>
      </c>
      <c r="AM43" s="1">
        <v>0.0</v>
      </c>
      <c r="AN43" s="1">
        <v>1.67494163274E11</v>
      </c>
      <c r="AO43" s="1">
        <v>0.0</v>
      </c>
      <c r="AP43" s="1">
        <v>2.0E11</v>
      </c>
      <c r="AQ43" s="1">
        <v>0.0</v>
      </c>
      <c r="AR43" s="1">
        <v>2.0528859E11</v>
      </c>
      <c r="AS43" s="1">
        <v>-2.10493881525E11</v>
      </c>
      <c r="AT43" s="1">
        <v>0.0</v>
      </c>
      <c r="AU43" s="1">
        <v>0.0</v>
      </c>
      <c r="AV43" s="1">
        <v>1.94794708475E11</v>
      </c>
      <c r="AW43" s="1">
        <v>-6.153478751E9</v>
      </c>
      <c r="AX43" s="1">
        <v>2.3373464428E10</v>
      </c>
      <c r="AY43" s="1">
        <v>1.97538948E8</v>
      </c>
      <c r="AZ43" s="1">
        <v>1.7417524625E10</v>
      </c>
      <c r="BA43" s="73">
        <v>43196.50555555556</v>
      </c>
      <c r="BB43" s="73">
        <v>42736.0</v>
      </c>
      <c r="BC43" s="73">
        <v>43100.0</v>
      </c>
      <c r="BD43" s="1">
        <v>12.0</v>
      </c>
      <c r="BE43" s="1" t="s">
        <v>360</v>
      </c>
      <c r="BG43" s="1" t="b">
        <v>0</v>
      </c>
      <c r="BH43" s="1">
        <v>0.0</v>
      </c>
      <c r="BI43" s="1" t="b">
        <v>0</v>
      </c>
      <c r="BJ43" s="1" t="b">
        <v>1</v>
      </c>
    </row>
    <row r="44" ht="12.75" customHeight="1">
      <c r="A44" s="1" t="s">
        <v>54</v>
      </c>
      <c r="B44" s="1">
        <v>2016.0</v>
      </c>
      <c r="C44" s="1">
        <v>5.0</v>
      </c>
      <c r="D44" s="1">
        <v>0.0</v>
      </c>
      <c r="E44" s="1">
        <v>-2.51289334789E11</v>
      </c>
      <c r="F44" s="1">
        <v>0.0</v>
      </c>
      <c r="G44" s="1">
        <v>1.437475026E9</v>
      </c>
      <c r="H44" s="1">
        <v>4.08953250772E11</v>
      </c>
      <c r="I44" s="1">
        <v>0.0</v>
      </c>
      <c r="J44" s="1">
        <v>1.5485180559E10</v>
      </c>
      <c r="K44" s="1">
        <v>4.05938324E8</v>
      </c>
      <c r="L44" s="1">
        <v>1.74992509892E11</v>
      </c>
      <c r="M44" s="1">
        <v>-6.0073846545E10</v>
      </c>
      <c r="N44" s="1">
        <v>0.0</v>
      </c>
      <c r="O44" s="1">
        <v>0.0</v>
      </c>
      <c r="P44" s="1">
        <v>0.0</v>
      </c>
      <c r="Q44" s="1">
        <v>-6.0073846545E10</v>
      </c>
      <c r="R44" s="1">
        <v>0.0</v>
      </c>
      <c r="S44" s="1">
        <v>2.0056962E7</v>
      </c>
      <c r="T44" s="1">
        <v>1.56831687586E11</v>
      </c>
      <c r="U44" s="1">
        <v>0.0</v>
      </c>
      <c r="V44" s="1">
        <v>0.0</v>
      </c>
      <c r="W44" s="1">
        <v>0.0</v>
      </c>
      <c r="X44" s="1">
        <v>1.56831687586E11</v>
      </c>
      <c r="Y44" s="1">
        <v>0.0</v>
      </c>
      <c r="Z44" s="1">
        <v>-7.2353050683E10</v>
      </c>
      <c r="AA44" s="1">
        <v>-4.05938324E8</v>
      </c>
      <c r="AB44" s="1">
        <v>0.0</v>
      </c>
      <c r="AC44" s="1">
        <v>0.0</v>
      </c>
      <c r="AD44" s="1">
        <v>0.0</v>
      </c>
      <c r="AE44" s="1">
        <v>1.99011418888E11</v>
      </c>
      <c r="AF44" s="1">
        <v>0.0</v>
      </c>
      <c r="AG44" s="1">
        <v>-2.41E8</v>
      </c>
      <c r="AH44" s="1">
        <v>1.37272727E8</v>
      </c>
      <c r="AI44" s="1">
        <v>-2.0E11</v>
      </c>
      <c r="AJ44" s="1">
        <v>0.0</v>
      </c>
      <c r="AK44" s="1">
        <v>0.0</v>
      </c>
      <c r="AL44" s="1">
        <v>3.855725716E10</v>
      </c>
      <c r="AM44" s="1">
        <v>9.57562281E8</v>
      </c>
      <c r="AN44" s="1">
        <v>-1.60588907832E11</v>
      </c>
      <c r="AO44" s="1">
        <v>0.0</v>
      </c>
      <c r="AP44" s="1">
        <v>0.0</v>
      </c>
      <c r="AQ44" s="1">
        <v>0.0</v>
      </c>
      <c r="AR44" s="1">
        <v>3.318E9</v>
      </c>
      <c r="AS44" s="1">
        <v>-2.2127127415E10</v>
      </c>
      <c r="AT44" s="1">
        <v>0.0</v>
      </c>
      <c r="AU44" s="1">
        <v>0.0</v>
      </c>
      <c r="AV44" s="1">
        <v>-1.8809127415E10</v>
      </c>
      <c r="AW44" s="1">
        <v>1.9613383641E10</v>
      </c>
      <c r="AX44" s="1">
        <v>3.760080787E9</v>
      </c>
      <c r="AY44" s="1">
        <v>0.0</v>
      </c>
      <c r="AZ44" s="1">
        <v>2.3373464428E10</v>
      </c>
      <c r="BA44" s="73">
        <v>42839.76736111111</v>
      </c>
      <c r="BB44" s="73">
        <v>42370.0</v>
      </c>
      <c r="BC44" s="73">
        <v>42735.0</v>
      </c>
      <c r="BD44" s="1">
        <v>12.0</v>
      </c>
      <c r="BE44" s="1" t="s">
        <v>361</v>
      </c>
      <c r="BG44" s="1" t="b">
        <v>0</v>
      </c>
      <c r="BH44" s="1">
        <v>0.0</v>
      </c>
      <c r="BI44" s="1" t="b">
        <v>0</v>
      </c>
      <c r="BJ44" s="1" t="b">
        <v>1</v>
      </c>
    </row>
    <row r="45" ht="12.75" customHeight="1">
      <c r="A45" s="1" t="s">
        <v>54</v>
      </c>
      <c r="B45" s="1">
        <v>2015.0</v>
      </c>
      <c r="C45" s="1">
        <v>5.0</v>
      </c>
      <c r="D45" s="1">
        <v>0.0</v>
      </c>
      <c r="E45" s="1">
        <v>-4.17902475441E11</v>
      </c>
      <c r="F45" s="1">
        <v>0.0</v>
      </c>
      <c r="G45" s="1">
        <v>1.546619659E9</v>
      </c>
      <c r="H45" s="1">
        <v>5.27896690496E11</v>
      </c>
      <c r="I45" s="1">
        <v>4.301149036E9</v>
      </c>
      <c r="J45" s="1">
        <v>-9.25287288E8</v>
      </c>
      <c r="K45" s="1">
        <v>1.29873023E8</v>
      </c>
      <c r="L45" s="1">
        <v>1.15046569485E11</v>
      </c>
      <c r="M45" s="1">
        <v>-3.2372732359E10</v>
      </c>
      <c r="N45" s="1">
        <v>0.0</v>
      </c>
      <c r="O45" s="1">
        <v>0.0</v>
      </c>
      <c r="P45" s="1">
        <v>0.0</v>
      </c>
      <c r="Q45" s="1">
        <v>-3.2372732359E10</v>
      </c>
      <c r="R45" s="1">
        <v>0.0</v>
      </c>
      <c r="S45" s="1">
        <v>-2.85437705E8</v>
      </c>
      <c r="T45" s="1">
        <v>4.81325276E8</v>
      </c>
      <c r="U45" s="1">
        <v>0.0</v>
      </c>
      <c r="V45" s="1">
        <v>0.0</v>
      </c>
      <c r="W45" s="1">
        <v>0.0</v>
      </c>
      <c r="X45" s="1">
        <v>4.81325276E8</v>
      </c>
      <c r="Y45" s="1">
        <v>0.0</v>
      </c>
      <c r="Z45" s="1">
        <v>-9.4690481238E10</v>
      </c>
      <c r="AA45" s="1">
        <v>-1.29873023E8</v>
      </c>
      <c r="AB45" s="1">
        <v>0.0</v>
      </c>
      <c r="AC45" s="1">
        <v>0.0</v>
      </c>
      <c r="AD45" s="1">
        <v>0.0</v>
      </c>
      <c r="AE45" s="1">
        <v>-1.1950629564E10</v>
      </c>
      <c r="AF45" s="1">
        <v>0.0</v>
      </c>
      <c r="AG45" s="1">
        <v>-9.21400073E8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9.25287288E8</v>
      </c>
      <c r="AN45" s="1">
        <v>3887215.0</v>
      </c>
      <c r="AO45" s="1">
        <v>0.0</v>
      </c>
      <c r="AP45" s="1">
        <v>0.0</v>
      </c>
      <c r="AQ45" s="1">
        <v>0.0</v>
      </c>
      <c r="AR45" s="1">
        <v>1.4918E10</v>
      </c>
      <c r="AS45" s="1">
        <v>-1.3538675124E10</v>
      </c>
      <c r="AT45" s="1">
        <v>0.0</v>
      </c>
      <c r="AU45" s="1">
        <v>0.0</v>
      </c>
      <c r="AV45" s="1">
        <v>1.379324876E9</v>
      </c>
      <c r="AW45" s="1">
        <v>-1.0567417473E10</v>
      </c>
      <c r="AX45" s="1">
        <v>1.432749826E10</v>
      </c>
      <c r="AY45" s="1">
        <v>0.0</v>
      </c>
      <c r="AZ45" s="1">
        <v>3.760080787E9</v>
      </c>
      <c r="BA45" s="73">
        <v>42725.61319444444</v>
      </c>
      <c r="BB45" s="73">
        <v>42005.0</v>
      </c>
      <c r="BC45" s="73">
        <v>42369.0</v>
      </c>
      <c r="BD45" s="1">
        <v>12.0</v>
      </c>
      <c r="BE45" s="1" t="s">
        <v>297</v>
      </c>
      <c r="BG45" s="1" t="b">
        <v>0</v>
      </c>
      <c r="BH45" s="1">
        <v>0.0</v>
      </c>
      <c r="BI45" s="1" t="b">
        <v>0</v>
      </c>
      <c r="BJ45" s="1" t="b">
        <v>1</v>
      </c>
    </row>
    <row r="46" ht="12.75" customHeight="1">
      <c r="A46" s="1" t="s">
        <v>54</v>
      </c>
      <c r="B46" s="1">
        <v>2014.0</v>
      </c>
      <c r="C46" s="1">
        <v>5.0</v>
      </c>
      <c r="D46" s="1">
        <v>0.0</v>
      </c>
      <c r="E46" s="1">
        <v>-4.266148092E10</v>
      </c>
      <c r="F46" s="1">
        <v>0.0</v>
      </c>
      <c r="G46" s="1">
        <v>1.611940226E9</v>
      </c>
      <c r="H46" s="1">
        <v>3.0363417946E10</v>
      </c>
      <c r="I46" s="1">
        <v>4.76779967E8</v>
      </c>
      <c r="J46" s="1">
        <v>-1.400676196E9</v>
      </c>
      <c r="K46" s="1">
        <v>0.0</v>
      </c>
      <c r="L46" s="1">
        <v>-1.1610018977E10</v>
      </c>
      <c r="M46" s="1">
        <v>1.5934581012E10</v>
      </c>
      <c r="N46" s="1">
        <v>0.0</v>
      </c>
      <c r="O46" s="1">
        <v>0.0</v>
      </c>
      <c r="P46" s="1">
        <v>0.0</v>
      </c>
      <c r="Q46" s="1">
        <v>1.5934581012E10</v>
      </c>
      <c r="R46" s="1">
        <v>0.0</v>
      </c>
      <c r="S46" s="1">
        <v>0.0</v>
      </c>
      <c r="T46" s="1">
        <v>-1.7969255207E10</v>
      </c>
      <c r="U46" s="1">
        <v>0.0</v>
      </c>
      <c r="V46" s="1">
        <v>0.0</v>
      </c>
      <c r="W46" s="1">
        <v>0.0</v>
      </c>
      <c r="X46" s="1">
        <v>-1.7969255207E10</v>
      </c>
      <c r="Y46" s="1">
        <v>0.0</v>
      </c>
      <c r="Z46" s="1">
        <v>-2.0792127657E10</v>
      </c>
      <c r="AA46" s="1">
        <v>0.0</v>
      </c>
      <c r="AB46" s="1">
        <v>0.0</v>
      </c>
      <c r="AC46" s="1">
        <v>0.0</v>
      </c>
      <c r="AD46" s="1">
        <v>0.0</v>
      </c>
      <c r="AE46" s="1">
        <v>-3.4436820829E10</v>
      </c>
      <c r="AF46" s="1">
        <v>0.0</v>
      </c>
      <c r="AG46" s="1">
        <v>-3.82861E8</v>
      </c>
      <c r="AH46" s="1">
        <v>0.0</v>
      </c>
      <c r="AI46" s="1">
        <v>0.0</v>
      </c>
      <c r="AJ46" s="1">
        <v>0.0</v>
      </c>
      <c r="AK46" s="1">
        <v>-1.151E11</v>
      </c>
      <c r="AL46" s="1">
        <v>6.492E8</v>
      </c>
      <c r="AM46" s="1">
        <v>9.13776196E8</v>
      </c>
      <c r="AN46" s="1">
        <v>-1.13919884804E11</v>
      </c>
      <c r="AO46" s="1">
        <v>0.0</v>
      </c>
      <c r="AP46" s="1">
        <v>1.1E11</v>
      </c>
      <c r="AQ46" s="1">
        <v>0.0</v>
      </c>
      <c r="AR46" s="1">
        <v>6.0E9</v>
      </c>
      <c r="AS46" s="1">
        <v>-2.430422125E10</v>
      </c>
      <c r="AT46" s="1">
        <v>0.0</v>
      </c>
      <c r="AU46" s="1">
        <v>0.0</v>
      </c>
      <c r="AV46" s="1">
        <v>9.169577875E10</v>
      </c>
      <c r="AW46" s="1">
        <v>-5.6660926883E10</v>
      </c>
      <c r="AX46" s="1">
        <v>7.0988425143E10</v>
      </c>
      <c r="AY46" s="1">
        <v>0.0</v>
      </c>
      <c r="AZ46" s="1">
        <v>1.432749826E10</v>
      </c>
      <c r="BA46" s="73">
        <v>42725.49166666667</v>
      </c>
      <c r="BB46" s="73">
        <v>41640.0</v>
      </c>
      <c r="BC46" s="73">
        <v>42004.0</v>
      </c>
      <c r="BD46" s="1">
        <v>12.0</v>
      </c>
      <c r="BE46" s="1" t="s">
        <v>297</v>
      </c>
      <c r="BG46" s="1" t="b">
        <v>0</v>
      </c>
      <c r="BH46" s="1">
        <v>0.0</v>
      </c>
      <c r="BI46" s="1" t="b">
        <v>0</v>
      </c>
      <c r="BJ46" s="1" t="b">
        <v>1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2.0" topLeftCell="J3" activePane="bottomRight" state="frozen"/>
      <selection activeCell="J1" sqref="J1" pane="topRight"/>
      <selection activeCell="A3" sqref="A3" pane="bottomLeft"/>
      <selection activeCell="J3" sqref="J3" pane="bottomRight"/>
    </sheetView>
  </sheetViews>
  <sheetFormatPr customHeight="1" defaultColWidth="14.43" defaultRowHeight="15.0"/>
  <cols>
    <col customWidth="1" min="1" max="1" width="8.71"/>
    <col customWidth="1" hidden="1" min="2" max="2" width="5.43"/>
    <col customWidth="1" hidden="1" min="3" max="3" width="17.29"/>
    <col customWidth="1" min="4" max="4" width="7.57"/>
    <col customWidth="1" min="5" max="5" width="12.14"/>
    <col customWidth="1" min="6" max="6" width="21.86"/>
    <col customWidth="1" hidden="1" min="7" max="7" width="21.86"/>
    <col customWidth="1" hidden="1" min="8" max="8" width="11.57"/>
    <col customWidth="1" hidden="1" min="9" max="9" width="25.14"/>
    <col customWidth="1" min="10" max="10" width="19.14"/>
    <col customWidth="1" min="11" max="11" width="10.14"/>
    <col customWidth="1" min="12" max="12" width="13.14"/>
    <col customWidth="1" min="13" max="13" width="11.57"/>
    <col customWidth="1" min="14" max="14" width="16.14"/>
    <col customWidth="1" min="15" max="15" width="19.14"/>
    <col customWidth="1" min="16" max="16" width="19.0"/>
    <col customWidth="1" min="17" max="17" width="20.57"/>
    <col customWidth="1" min="18" max="18" width="22.14"/>
    <col customWidth="1" min="19" max="19" width="21.14"/>
    <col customWidth="1" min="20" max="20" width="19.14"/>
    <col customWidth="1" min="21" max="21" width="21.43"/>
    <col customWidth="1" min="22" max="24" width="21.86"/>
    <col customWidth="1" min="25" max="25" width="25.14"/>
    <col customWidth="1" min="26" max="27" width="22.86"/>
    <col customWidth="1" min="28" max="28" width="20.57"/>
    <col customWidth="1" hidden="1" min="29" max="29" width="20.57"/>
    <col customWidth="1" min="30" max="30" width="22.14"/>
    <col customWidth="1" min="31" max="31" width="15.57"/>
    <col customWidth="1" min="32" max="32" width="10.57"/>
    <col customWidth="1" min="33" max="44" width="8.71"/>
  </cols>
  <sheetData>
    <row r="1" ht="12.75" customHeight="1">
      <c r="C1" s="3"/>
      <c r="F1" s="4"/>
      <c r="G1" s="4" t="s">
        <v>3</v>
      </c>
      <c r="H1" s="4"/>
      <c r="I1" s="4"/>
      <c r="J1" s="5"/>
      <c r="K1" s="6"/>
      <c r="L1" s="4"/>
      <c r="N1" s="7"/>
      <c r="O1" s="8"/>
      <c r="P1" s="4"/>
      <c r="Q1" s="4"/>
      <c r="R1" s="4"/>
      <c r="S1" s="8"/>
      <c r="T1" s="8"/>
      <c r="U1" s="4"/>
      <c r="V1" s="4"/>
      <c r="W1" s="4"/>
      <c r="X1" s="4"/>
      <c r="AB1" s="8"/>
      <c r="AC1" s="8"/>
      <c r="AD1" s="4"/>
    </row>
    <row r="2" ht="12.75" customHeight="1">
      <c r="A2" s="9" t="s">
        <v>4</v>
      </c>
      <c r="B2" s="9" t="s">
        <v>5</v>
      </c>
      <c r="C2" s="10" t="s">
        <v>6</v>
      </c>
      <c r="D2" s="9" t="s">
        <v>7</v>
      </c>
      <c r="E2" s="10" t="s">
        <v>8</v>
      </c>
      <c r="F2" s="11" t="s">
        <v>9</v>
      </c>
      <c r="G2" s="11" t="s">
        <v>10</v>
      </c>
      <c r="H2" s="12" t="s">
        <v>11</v>
      </c>
      <c r="I2" s="13" t="s">
        <v>12</v>
      </c>
      <c r="J2" s="14" t="s">
        <v>13</v>
      </c>
      <c r="K2" s="15" t="s">
        <v>14</v>
      </c>
      <c r="L2" s="16" t="s">
        <v>15</v>
      </c>
      <c r="M2" s="17" t="s">
        <v>16</v>
      </c>
      <c r="N2" s="18" t="s">
        <v>17</v>
      </c>
      <c r="O2" s="19" t="s">
        <v>18</v>
      </c>
      <c r="P2" s="20" t="s">
        <v>19</v>
      </c>
      <c r="Q2" s="21" t="s">
        <v>20</v>
      </c>
      <c r="R2" s="22" t="s">
        <v>21</v>
      </c>
      <c r="S2" s="19" t="s">
        <v>22</v>
      </c>
      <c r="T2" s="23" t="s">
        <v>23</v>
      </c>
      <c r="U2" s="24" t="s">
        <v>24</v>
      </c>
      <c r="V2" s="24" t="s">
        <v>25</v>
      </c>
      <c r="W2" s="11" t="s">
        <v>26</v>
      </c>
      <c r="X2" s="11" t="s">
        <v>27</v>
      </c>
      <c r="Y2" s="13" t="s">
        <v>28</v>
      </c>
      <c r="Z2" s="13" t="s">
        <v>29</v>
      </c>
      <c r="AA2" s="13" t="s">
        <v>30</v>
      </c>
      <c r="AB2" s="21" t="s">
        <v>31</v>
      </c>
      <c r="AC2" s="9"/>
      <c r="AD2" s="22" t="s">
        <v>32</v>
      </c>
      <c r="AE2" s="25" t="s">
        <v>33</v>
      </c>
      <c r="AF2" s="9" t="s">
        <v>34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2.75" customHeight="1">
      <c r="A3" s="26">
        <v>1.0</v>
      </c>
      <c r="B3" s="26">
        <v>1.0</v>
      </c>
      <c r="C3" s="3" t="s">
        <v>35</v>
      </c>
      <c r="D3" s="1" t="s">
        <v>36</v>
      </c>
      <c r="E3" s="26">
        <v>2021.0</v>
      </c>
      <c r="F3" s="27">
        <f t="shared" ref="F3:F39" si="1">LN(I3)</f>
        <v>27.65326</v>
      </c>
      <c r="G3" s="27">
        <f t="shared" ref="G3:G206" si="2">I3/Z3</f>
        <v>4.173821626</v>
      </c>
      <c r="H3" s="1">
        <f t="shared" ref="H3:H206" si="3">I3/AA3</f>
        <v>2.233929915</v>
      </c>
      <c r="I3" s="28">
        <f t="shared" ref="I3:I113" si="4">(O3-S3)</f>
        <v>1022488014885</v>
      </c>
      <c r="J3" s="26">
        <f t="shared" ref="J3:J152" si="5">LN(R3)</f>
        <v>28.8295486</v>
      </c>
      <c r="K3" s="6">
        <f t="shared" ref="K3:K206" si="6">Q3/R3</f>
        <v>0.08220305696</v>
      </c>
      <c r="L3" s="29">
        <f t="shared" ref="L3:L166" si="7">(O3-P3)/S3</f>
        <v>1.489831722</v>
      </c>
      <c r="M3" s="1">
        <f t="shared" ref="M3:M206" si="8">AB3/T3</f>
        <v>1.456542982</v>
      </c>
      <c r="N3" s="7">
        <f t="shared" ref="N3:N16" si="9">(AB3-AB4)/AB4</f>
        <v>0.05700483653</v>
      </c>
      <c r="O3" s="30">
        <v>3.102841682562E12</v>
      </c>
      <c r="P3" s="29">
        <v>3.46479586E9</v>
      </c>
      <c r="Q3" s="4">
        <v>2.72522170993E11</v>
      </c>
      <c r="R3" s="4">
        <v>3.315231587198E12</v>
      </c>
      <c r="S3" s="30">
        <v>2.080353667677E12</v>
      </c>
      <c r="T3" s="8">
        <v>1.234877919521E12</v>
      </c>
      <c r="U3" s="31">
        <v>1.957310223978E12</v>
      </c>
      <c r="V3" s="31">
        <v>2.501395149E9</v>
      </c>
      <c r="W3" s="31">
        <v>-1.26477469497E11</v>
      </c>
      <c r="X3" s="31">
        <f t="shared" ref="X3:X206" si="10">U3+W3</f>
        <v>1830832754481</v>
      </c>
      <c r="Y3" s="28">
        <f t="shared" ref="Y3:Y206" si="11">0.25*X3</f>
        <v>457708188620</v>
      </c>
      <c r="Z3" s="28">
        <f t="shared" ref="Z3:Z206" si="12">12.5%*(U3+V3)</f>
        <v>244976452391</v>
      </c>
      <c r="AA3" s="28">
        <f t="shared" ref="AA3:AA206" si="13">MAX(Y3:Z3)</f>
        <v>457708188620</v>
      </c>
      <c r="AB3" s="8">
        <v>1.798652767423E12</v>
      </c>
      <c r="AC3" s="8"/>
      <c r="AD3" s="4">
        <f t="shared" ref="AD3:AD179" si="14">Y3-Z3</f>
        <v>212731736229</v>
      </c>
      <c r="AE3" s="26"/>
      <c r="AF3" s="9" t="s">
        <v>0</v>
      </c>
      <c r="AG3" s="9" t="s">
        <v>37</v>
      </c>
      <c r="AH3" s="26" t="s">
        <v>38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2.75" customHeight="1">
      <c r="A4" s="26">
        <v>2.0</v>
      </c>
      <c r="B4" s="26"/>
      <c r="C4" s="32"/>
      <c r="D4" s="1" t="s">
        <v>36</v>
      </c>
      <c r="E4" s="26">
        <v>2020.0</v>
      </c>
      <c r="F4" s="27">
        <f t="shared" si="1"/>
        <v>27.47198194</v>
      </c>
      <c r="G4" s="27">
        <f t="shared" si="2"/>
        <v>3.580233986</v>
      </c>
      <c r="H4" s="1">
        <f t="shared" si="3"/>
        <v>1.903028023</v>
      </c>
      <c r="I4" s="28">
        <f t="shared" si="4"/>
        <v>852962944268</v>
      </c>
      <c r="J4" s="26">
        <f t="shared" si="5"/>
        <v>28.72556077</v>
      </c>
      <c r="K4" s="6">
        <f t="shared" si="6"/>
        <v>0.09807190638</v>
      </c>
      <c r="L4" s="29">
        <f t="shared" si="7"/>
        <v>1.438091258</v>
      </c>
      <c r="M4" s="1">
        <f t="shared" si="8"/>
        <v>1.628560714</v>
      </c>
      <c r="N4" s="7">
        <f t="shared" si="9"/>
        <v>0.1913046246</v>
      </c>
      <c r="O4" s="30">
        <v>2.795889933406E12</v>
      </c>
      <c r="P4" s="29">
        <v>1.783614998E9</v>
      </c>
      <c r="Q4" s="4">
        <v>2.9301992385E11</v>
      </c>
      <c r="R4" s="4">
        <v>2.987806953762E12</v>
      </c>
      <c r="S4" s="30">
        <v>1.942926989138E12</v>
      </c>
      <c r="T4" s="8">
        <v>1.044879964624E12</v>
      </c>
      <c r="U4" s="31">
        <v>1.905660873074E12</v>
      </c>
      <c r="V4" s="31">
        <v>2.77001739E8</v>
      </c>
      <c r="W4" s="31">
        <v>-1.12806676235E11</v>
      </c>
      <c r="X4" s="31">
        <f t="shared" si="10"/>
        <v>1792854196839</v>
      </c>
      <c r="Y4" s="28">
        <f t="shared" si="11"/>
        <v>448213549210</v>
      </c>
      <c r="Z4" s="28">
        <f t="shared" si="12"/>
        <v>238242234352</v>
      </c>
      <c r="AA4" s="28">
        <f t="shared" si="13"/>
        <v>448213549210</v>
      </c>
      <c r="AB4" s="8">
        <v>1.701650461058E12</v>
      </c>
      <c r="AC4" s="8"/>
      <c r="AD4" s="4">
        <f t="shared" si="14"/>
        <v>209971314858</v>
      </c>
      <c r="AE4" s="26"/>
      <c r="AF4" s="26">
        <v>2005.0</v>
      </c>
      <c r="AG4" s="33">
        <f t="shared" ref="AG4:AG20" si="15">AVERAGEIFS($F$3:$F$206,$E$3:$E$206,AF4)</f>
        <v>26.24830399</v>
      </c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2.75" customHeight="1">
      <c r="A5" s="26">
        <v>3.0</v>
      </c>
      <c r="B5" s="26"/>
      <c r="C5" s="32"/>
      <c r="D5" s="1" t="s">
        <v>36</v>
      </c>
      <c r="E5" s="26">
        <v>2019.0</v>
      </c>
      <c r="F5" s="27">
        <f t="shared" si="1"/>
        <v>27.2700107</v>
      </c>
      <c r="G5" s="27">
        <f t="shared" si="2"/>
        <v>3.199450881</v>
      </c>
      <c r="H5" s="1">
        <f t="shared" si="3"/>
        <v>1.689542265</v>
      </c>
      <c r="I5" s="28">
        <f t="shared" si="4"/>
        <v>696971738720</v>
      </c>
      <c r="J5" s="26">
        <f t="shared" si="5"/>
        <v>28.57472061</v>
      </c>
      <c r="K5" s="6">
        <f t="shared" si="6"/>
        <v>0.0943757109</v>
      </c>
      <c r="L5" s="29">
        <f t="shared" si="7"/>
        <v>1.413561456</v>
      </c>
      <c r="M5" s="1">
        <f t="shared" si="8"/>
        <v>1.602999395</v>
      </c>
      <c r="N5" s="7">
        <f t="shared" si="9"/>
        <v>0.1764877279</v>
      </c>
      <c r="O5" s="30">
        <v>2.375366521557E12</v>
      </c>
      <c r="P5" s="29">
        <v>2.852348591E9</v>
      </c>
      <c r="Q5" s="4">
        <v>2.42495520043E11</v>
      </c>
      <c r="R5" s="4">
        <v>2.569469598888E12</v>
      </c>
      <c r="S5" s="30">
        <v>1.678394782837E12</v>
      </c>
      <c r="T5" s="8">
        <v>8.91074816051E11</v>
      </c>
      <c r="U5" s="31">
        <v>1.742510522452E12</v>
      </c>
      <c r="V5" s="31">
        <v>2.17875785E8</v>
      </c>
      <c r="W5" s="31">
        <v>-9.2426346816E10</v>
      </c>
      <c r="X5" s="31">
        <f t="shared" si="10"/>
        <v>1650084175636</v>
      </c>
      <c r="Y5" s="28">
        <f t="shared" si="11"/>
        <v>412521043909</v>
      </c>
      <c r="Z5" s="28">
        <f t="shared" si="12"/>
        <v>217841049780</v>
      </c>
      <c r="AA5" s="28">
        <f t="shared" si="13"/>
        <v>412521043909</v>
      </c>
      <c r="AB5" s="8">
        <v>1.428392390958E12</v>
      </c>
      <c r="AC5" s="8"/>
      <c r="AD5" s="4">
        <f t="shared" si="14"/>
        <v>194679994129</v>
      </c>
      <c r="AE5" s="26"/>
      <c r="AF5" s="26">
        <v>2006.0</v>
      </c>
      <c r="AG5" s="33">
        <f t="shared" si="15"/>
        <v>26.57918204</v>
      </c>
      <c r="AH5" s="7">
        <f t="shared" ref="AH5:AH20" si="16">(AG5-AG4)/AG4</f>
        <v>0.01260569254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2.75" customHeight="1">
      <c r="A6" s="26">
        <v>4.0</v>
      </c>
      <c r="B6" s="26"/>
      <c r="C6" s="32"/>
      <c r="D6" s="1" t="s">
        <v>36</v>
      </c>
      <c r="E6" s="26">
        <v>2018.0</v>
      </c>
      <c r="F6" s="27">
        <f t="shared" si="1"/>
        <v>27.029867</v>
      </c>
      <c r="G6" s="27">
        <f t="shared" si="2"/>
        <v>3.102692218</v>
      </c>
      <c r="H6" s="1">
        <f t="shared" si="3"/>
        <v>1.634350011</v>
      </c>
      <c r="I6" s="28">
        <f t="shared" si="4"/>
        <v>548178608673</v>
      </c>
      <c r="J6" s="26">
        <f t="shared" si="5"/>
        <v>28.39187705</v>
      </c>
      <c r="K6" s="6">
        <f t="shared" si="6"/>
        <v>0.08027558008</v>
      </c>
      <c r="L6" s="29">
        <f t="shared" si="7"/>
        <v>1.391481001</v>
      </c>
      <c r="M6" s="1">
        <f t="shared" si="8"/>
        <v>1.621675857</v>
      </c>
      <c r="N6" s="7">
        <f t="shared" si="9"/>
        <v>0.2283843212</v>
      </c>
      <c r="O6" s="30">
        <v>1.939606115524E12</v>
      </c>
      <c r="P6" s="29">
        <v>3.461175901E9</v>
      </c>
      <c r="Q6" s="4">
        <v>1.71798349932E11</v>
      </c>
      <c r="R6" s="4">
        <v>2.140107237591E12</v>
      </c>
      <c r="S6" s="30">
        <v>1.391427506851E12</v>
      </c>
      <c r="T6" s="8">
        <v>7.4867973074E11</v>
      </c>
      <c r="U6" s="31">
        <v>1.413430663845E12</v>
      </c>
      <c r="V6" s="31">
        <v>-3690896.0</v>
      </c>
      <c r="W6" s="31">
        <v>-7.1787552209E10</v>
      </c>
      <c r="X6" s="31">
        <f t="shared" si="10"/>
        <v>1341643111636</v>
      </c>
      <c r="Y6" s="28">
        <f t="shared" si="11"/>
        <v>335410777909</v>
      </c>
      <c r="Z6" s="28">
        <f t="shared" si="12"/>
        <v>176678371619</v>
      </c>
      <c r="AA6" s="28">
        <f t="shared" si="13"/>
        <v>335410777909</v>
      </c>
      <c r="AB6" s="8">
        <v>1.214115844191E12</v>
      </c>
      <c r="AC6" s="8"/>
      <c r="AD6" s="4">
        <f t="shared" si="14"/>
        <v>158732406290</v>
      </c>
      <c r="AE6" s="26"/>
      <c r="AF6" s="26">
        <v>2007.0</v>
      </c>
      <c r="AG6" s="33">
        <f t="shared" si="15"/>
        <v>26.54514968</v>
      </c>
      <c r="AH6" s="7">
        <f t="shared" si="16"/>
        <v>-0.001280414108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ht="12.75" customHeight="1">
      <c r="A7" s="26">
        <v>5.0</v>
      </c>
      <c r="C7" s="3"/>
      <c r="D7" s="1" t="s">
        <v>36</v>
      </c>
      <c r="E7" s="1">
        <v>2017.0</v>
      </c>
      <c r="F7" s="27">
        <f t="shared" si="1"/>
        <v>26.92843152</v>
      </c>
      <c r="G7" s="27">
        <f t="shared" si="2"/>
        <v>3.20037131</v>
      </c>
      <c r="H7" s="1">
        <f t="shared" si="3"/>
        <v>1.684049255</v>
      </c>
      <c r="I7" s="28">
        <f t="shared" si="4"/>
        <v>495301010683</v>
      </c>
      <c r="J7" s="26">
        <f t="shared" si="5"/>
        <v>28.21419482</v>
      </c>
      <c r="K7" s="6">
        <f t="shared" si="6"/>
        <v>0.07163980988</v>
      </c>
      <c r="L7" s="29">
        <f t="shared" si="7"/>
        <v>1.433895408</v>
      </c>
      <c r="M7" s="1">
        <f t="shared" si="8"/>
        <v>1.502625119</v>
      </c>
      <c r="N7" s="7">
        <f t="shared" si="9"/>
        <v>0.08971349406</v>
      </c>
      <c r="O7" s="8">
        <v>1.629245044479E12</v>
      </c>
      <c r="P7" s="29">
        <v>3.287901939E9</v>
      </c>
      <c r="Q7" s="4">
        <v>1.28358178126E11</v>
      </c>
      <c r="R7" s="4">
        <v>1.791715783999E12</v>
      </c>
      <c r="S7" s="8">
        <v>1.133944033796E12</v>
      </c>
      <c r="T7" s="8">
        <v>6.57771750203E11</v>
      </c>
      <c r="U7" s="4">
        <v>1.23511053992E12</v>
      </c>
      <c r="V7" s="4">
        <v>2.998323716E9</v>
      </c>
      <c r="W7" s="4">
        <v>-5.8657988669E10</v>
      </c>
      <c r="X7" s="31">
        <f t="shared" si="10"/>
        <v>1176452551251</v>
      </c>
      <c r="Y7" s="28">
        <f t="shared" si="11"/>
        <v>294113137813</v>
      </c>
      <c r="Z7" s="28">
        <f t="shared" si="12"/>
        <v>154763607955</v>
      </c>
      <c r="AA7" s="28">
        <f t="shared" si="13"/>
        <v>294113137813</v>
      </c>
      <c r="AB7" s="8">
        <v>9.88384354333E11</v>
      </c>
      <c r="AC7" s="8"/>
      <c r="AD7" s="4">
        <f t="shared" si="14"/>
        <v>139349529858</v>
      </c>
      <c r="AF7" s="26">
        <v>2008.0</v>
      </c>
      <c r="AG7" s="33">
        <f t="shared" si="15"/>
        <v>26.91733279</v>
      </c>
      <c r="AH7" s="7">
        <f t="shared" si="16"/>
        <v>0.01402075781</v>
      </c>
    </row>
    <row r="8" ht="12.75" customHeight="1">
      <c r="A8" s="26">
        <v>6.0</v>
      </c>
      <c r="C8" s="3"/>
      <c r="D8" s="1" t="s">
        <v>36</v>
      </c>
      <c r="E8" s="1">
        <v>2016.0</v>
      </c>
      <c r="F8" s="27">
        <f t="shared" si="1"/>
        <v>26.77351271</v>
      </c>
      <c r="G8" s="27">
        <f t="shared" si="2"/>
        <v>3.109174968</v>
      </c>
      <c r="H8" s="1">
        <f t="shared" si="3"/>
        <v>1.635564524</v>
      </c>
      <c r="I8" s="28">
        <f t="shared" si="4"/>
        <v>424217743377</v>
      </c>
      <c r="J8" s="26">
        <f t="shared" si="5"/>
        <v>28.06632989</v>
      </c>
      <c r="K8" s="6">
        <f t="shared" si="6"/>
        <v>0.0719203033</v>
      </c>
      <c r="L8" s="29">
        <f t="shared" si="7"/>
        <v>1.447678729</v>
      </c>
      <c r="M8" s="1">
        <f t="shared" si="8"/>
        <v>1.507289379</v>
      </c>
      <c r="N8" s="7">
        <f t="shared" si="9"/>
        <v>0.3243780749</v>
      </c>
      <c r="O8" s="8">
        <v>1.36790181525E12</v>
      </c>
      <c r="P8" s="29">
        <v>1.750457246E9</v>
      </c>
      <c r="Q8" s="4">
        <v>1.11148526045E11</v>
      </c>
      <c r="R8" s="4">
        <v>1.54544017399E12</v>
      </c>
      <c r="S8" s="8">
        <v>9.43684071873E11</v>
      </c>
      <c r="T8" s="8">
        <v>6.01751102117E11</v>
      </c>
      <c r="U8" s="4">
        <v>1.08652912784E12</v>
      </c>
      <c r="V8" s="4">
        <v>4.995788622E9</v>
      </c>
      <c r="W8" s="4">
        <v>-4.9045770699E10</v>
      </c>
      <c r="X8" s="31">
        <f t="shared" si="10"/>
        <v>1037483357141</v>
      </c>
      <c r="Y8" s="28">
        <f t="shared" si="11"/>
        <v>259370839285</v>
      </c>
      <c r="Z8" s="28">
        <f t="shared" si="12"/>
        <v>136440614558</v>
      </c>
      <c r="AA8" s="28">
        <f t="shared" si="13"/>
        <v>259370839285</v>
      </c>
      <c r="AB8" s="8">
        <v>9.07013044913E11</v>
      </c>
      <c r="AC8" s="8"/>
      <c r="AD8" s="4">
        <f t="shared" si="14"/>
        <v>122930224728</v>
      </c>
      <c r="AF8" s="26">
        <v>2009.0</v>
      </c>
      <c r="AG8" s="33">
        <f t="shared" si="15"/>
        <v>27.0310925</v>
      </c>
      <c r="AH8" s="7">
        <f t="shared" si="16"/>
        <v>0.00422626205</v>
      </c>
    </row>
    <row r="9" ht="12.75" customHeight="1">
      <c r="A9" s="26">
        <v>7.0</v>
      </c>
      <c r="C9" s="3"/>
      <c r="D9" s="1" t="s">
        <v>36</v>
      </c>
      <c r="E9" s="1">
        <v>2015.0</v>
      </c>
      <c r="F9" s="27">
        <f t="shared" si="1"/>
        <v>25.93873313</v>
      </c>
      <c r="G9" s="27">
        <f t="shared" si="2"/>
        <v>1.785617358</v>
      </c>
      <c r="H9" s="1">
        <f t="shared" si="3"/>
        <v>1.007406804</v>
      </c>
      <c r="I9" s="28">
        <f t="shared" si="4"/>
        <v>184097827863</v>
      </c>
      <c r="J9" s="26">
        <f t="shared" si="5"/>
        <v>27.88830563</v>
      </c>
      <c r="K9" s="6">
        <f t="shared" si="6"/>
        <v>0.06326481894</v>
      </c>
      <c r="L9" s="29">
        <f t="shared" si="7"/>
        <v>1.248392469</v>
      </c>
      <c r="M9" s="1">
        <f t="shared" si="8"/>
        <v>1.229461858</v>
      </c>
      <c r="N9" s="7">
        <f t="shared" si="9"/>
        <v>0.2574924905</v>
      </c>
      <c r="O9" s="8">
        <v>9.1865828352E11</v>
      </c>
      <c r="P9" s="29">
        <v>1.638542877E9</v>
      </c>
      <c r="Q9" s="4">
        <v>8.1827543613E10</v>
      </c>
      <c r="R9" s="4">
        <v>1.293413068894E12</v>
      </c>
      <c r="S9" s="8">
        <v>7.34560455657E11</v>
      </c>
      <c r="T9" s="8">
        <v>5.57040139288E11</v>
      </c>
      <c r="U9" s="4">
        <v>7.84451781752E11</v>
      </c>
      <c r="V9" s="4">
        <v>4.0351256799E10</v>
      </c>
      <c r="W9" s="4">
        <v>-5.3474674225E10</v>
      </c>
      <c r="X9" s="31">
        <f t="shared" si="10"/>
        <v>730977107527</v>
      </c>
      <c r="Y9" s="28">
        <f t="shared" si="11"/>
        <v>182744276882</v>
      </c>
      <c r="Z9" s="28">
        <f t="shared" si="12"/>
        <v>103100379819</v>
      </c>
      <c r="AA9" s="28">
        <f t="shared" si="13"/>
        <v>182744276882</v>
      </c>
      <c r="AB9" s="8">
        <v>6.84859604749E11</v>
      </c>
      <c r="AC9" s="8"/>
      <c r="AD9" s="4">
        <f t="shared" si="14"/>
        <v>79643897063</v>
      </c>
      <c r="AF9" s="26">
        <v>2010.0</v>
      </c>
      <c r="AG9" s="33">
        <f t="shared" si="15"/>
        <v>27.28135046</v>
      </c>
      <c r="AH9" s="7">
        <f t="shared" si="16"/>
        <v>0.009258152007</v>
      </c>
    </row>
    <row r="10" ht="12.75" customHeight="1">
      <c r="A10" s="26">
        <v>8.0</v>
      </c>
      <c r="C10" s="3"/>
      <c r="D10" s="1" t="s">
        <v>36</v>
      </c>
      <c r="E10" s="1">
        <v>2014.0</v>
      </c>
      <c r="F10" s="27">
        <f t="shared" si="1"/>
        <v>26.71122168</v>
      </c>
      <c r="G10" s="27">
        <f t="shared" si="2"/>
        <v>4.854336182</v>
      </c>
      <c r="H10" s="1">
        <f t="shared" si="3"/>
        <v>2.77260632</v>
      </c>
      <c r="I10" s="28">
        <f t="shared" si="4"/>
        <v>398598978902</v>
      </c>
      <c r="J10" s="26">
        <f t="shared" si="5"/>
        <v>27.76666027</v>
      </c>
      <c r="K10" s="6">
        <f t="shared" si="6"/>
        <v>0.1006190731</v>
      </c>
      <c r="L10" s="29">
        <f t="shared" si="7"/>
        <v>1.649752284</v>
      </c>
      <c r="M10" s="1">
        <f t="shared" si="8"/>
        <v>1.024438691</v>
      </c>
      <c r="N10" s="7">
        <f t="shared" si="9"/>
        <v>0.2239049013</v>
      </c>
      <c r="O10" s="8">
        <v>1.009764485637E12</v>
      </c>
      <c r="P10" s="29">
        <v>1.492794996E9</v>
      </c>
      <c r="Q10" s="4">
        <v>1.1523586071E11</v>
      </c>
      <c r="R10" s="4">
        <v>1.145268557599E12</v>
      </c>
      <c r="S10" s="8">
        <v>6.11165506735E11</v>
      </c>
      <c r="T10" s="8">
        <v>5.31630854163E11</v>
      </c>
      <c r="U10" s="4">
        <v>6.32693721139E11</v>
      </c>
      <c r="V10" s="4">
        <v>2.4201827894E10</v>
      </c>
      <c r="W10" s="4">
        <v>-5.7640600771E10</v>
      </c>
      <c r="X10" s="31">
        <f t="shared" si="10"/>
        <v>575053120368</v>
      </c>
      <c r="Y10" s="28">
        <f t="shared" si="11"/>
        <v>143763280092</v>
      </c>
      <c r="Z10" s="28">
        <f t="shared" si="12"/>
        <v>82111943629</v>
      </c>
      <c r="AA10" s="28">
        <f t="shared" si="13"/>
        <v>143763280092</v>
      </c>
      <c r="AB10" s="8">
        <v>5.44623216363E11</v>
      </c>
      <c r="AC10" s="8"/>
      <c r="AD10" s="4">
        <f t="shared" si="14"/>
        <v>61651336463</v>
      </c>
      <c r="AF10" s="26">
        <v>2011.0</v>
      </c>
      <c r="AG10" s="33">
        <f t="shared" si="15"/>
        <v>27.58490674</v>
      </c>
      <c r="AH10" s="7">
        <f t="shared" si="16"/>
        <v>0.01112687878</v>
      </c>
    </row>
    <row r="11" ht="12.75" customHeight="1">
      <c r="A11" s="26">
        <v>9.0</v>
      </c>
      <c r="C11" s="3"/>
      <c r="D11" s="1" t="s">
        <v>36</v>
      </c>
      <c r="E11" s="1">
        <v>2013.0</v>
      </c>
      <c r="F11" s="27">
        <f t="shared" si="1"/>
        <v>27.24327789</v>
      </c>
      <c r="G11" s="27">
        <f t="shared" si="2"/>
        <v>9.938391872</v>
      </c>
      <c r="H11" s="1">
        <f t="shared" si="3"/>
        <v>5.771604886</v>
      </c>
      <c r="I11" s="28">
        <f t="shared" si="4"/>
        <v>678586563470</v>
      </c>
      <c r="J11" s="26">
        <f t="shared" si="5"/>
        <v>27.59733646</v>
      </c>
      <c r="K11" s="6">
        <f t="shared" si="6"/>
        <v>0.05452728543</v>
      </c>
      <c r="L11" s="29">
        <f t="shared" si="7"/>
        <v>5.147516659</v>
      </c>
      <c r="M11" s="1">
        <f t="shared" si="8"/>
        <v>0.9594160364</v>
      </c>
      <c r="N11" s="7">
        <f t="shared" si="9"/>
        <v>0.2352682265</v>
      </c>
      <c r="O11" s="8">
        <v>8.41946147992E11</v>
      </c>
      <c r="P11" s="29">
        <v>1.049965195E9</v>
      </c>
      <c r="Q11" s="4">
        <v>5.2721143062E10</v>
      </c>
      <c r="R11" s="4">
        <v>9.66876356422E11</v>
      </c>
      <c r="S11" s="8">
        <v>1.63359584522E11</v>
      </c>
      <c r="T11" s="8">
        <v>4.63811490137E11</v>
      </c>
      <c r="U11" s="4">
        <v>5.2609526302E11</v>
      </c>
      <c r="V11" s="4">
        <v>2.0139236238E10</v>
      </c>
      <c r="W11" s="4">
        <v>-5.5802111031E10</v>
      </c>
      <c r="X11" s="31">
        <f t="shared" si="10"/>
        <v>470293151989</v>
      </c>
      <c r="Y11" s="28">
        <f t="shared" si="11"/>
        <v>117573287997</v>
      </c>
      <c r="Z11" s="28">
        <f t="shared" si="12"/>
        <v>68279312407</v>
      </c>
      <c r="AA11" s="28">
        <f t="shared" si="13"/>
        <v>117573287997</v>
      </c>
      <c r="AB11" s="34">
        <v>4.44988181486E11</v>
      </c>
      <c r="AC11" s="8">
        <v>4.81877706274E11</v>
      </c>
      <c r="AD11" s="4">
        <f t="shared" si="14"/>
        <v>49293975590</v>
      </c>
      <c r="AF11" s="26">
        <v>2012.0</v>
      </c>
      <c r="AG11" s="33">
        <f t="shared" si="15"/>
        <v>27.52911165</v>
      </c>
      <c r="AH11" s="7">
        <f t="shared" si="16"/>
        <v>-0.002022667324</v>
      </c>
    </row>
    <row r="12" ht="12.75" customHeight="1">
      <c r="A12" s="26">
        <v>10.0</v>
      </c>
      <c r="C12" s="3"/>
      <c r="D12" s="1" t="s">
        <v>36</v>
      </c>
      <c r="E12" s="1">
        <v>2012.0</v>
      </c>
      <c r="F12" s="27">
        <f t="shared" si="1"/>
        <v>27.19607933</v>
      </c>
      <c r="G12" s="27">
        <f t="shared" si="2"/>
        <v>10.78237939</v>
      </c>
      <c r="H12" s="1">
        <f t="shared" si="3"/>
        <v>6.798265337</v>
      </c>
      <c r="I12" s="28">
        <f t="shared" si="4"/>
        <v>647302348330</v>
      </c>
      <c r="J12" s="26">
        <f t="shared" si="5"/>
        <v>27.50874237</v>
      </c>
      <c r="K12" s="6">
        <f t="shared" si="6"/>
        <v>0.07819209551</v>
      </c>
      <c r="L12" s="29">
        <f t="shared" si="7"/>
        <v>6.027005344</v>
      </c>
      <c r="M12" s="1">
        <f t="shared" si="8"/>
        <v>0.7829357986</v>
      </c>
      <c r="N12" s="7">
        <f t="shared" si="9"/>
        <v>0.1552720859</v>
      </c>
      <c r="O12" s="8">
        <v>7.75804340604E11</v>
      </c>
      <c r="P12" s="29">
        <v>1.322146406E9</v>
      </c>
      <c r="Q12" s="4">
        <v>6.9192316264E10</v>
      </c>
      <c r="R12" s="4">
        <v>8.8490167466E11</v>
      </c>
      <c r="S12" s="8">
        <v>1.28501992274E11</v>
      </c>
      <c r="T12" s="8">
        <v>4.60109345955E11</v>
      </c>
      <c r="U12" s="4">
        <v>4.54964873223E11</v>
      </c>
      <c r="V12" s="4">
        <v>2.5301921391E10</v>
      </c>
      <c r="W12" s="4">
        <v>-7.4101628685E10</v>
      </c>
      <c r="X12" s="31">
        <f t="shared" si="10"/>
        <v>380863244538</v>
      </c>
      <c r="Y12" s="28">
        <f t="shared" si="11"/>
        <v>95215811135</v>
      </c>
      <c r="Z12" s="28">
        <f t="shared" si="12"/>
        <v>60033349327</v>
      </c>
      <c r="AA12" s="28">
        <f t="shared" si="13"/>
        <v>95215811135</v>
      </c>
      <c r="AB12" s="8">
        <f>454964873223+25301921391-80091791376-39938925001</f>
        <v>360236078237</v>
      </c>
      <c r="AC12" s="8"/>
      <c r="AD12" s="4">
        <f t="shared" si="14"/>
        <v>35182461808</v>
      </c>
      <c r="AF12" s="26">
        <v>2013.0</v>
      </c>
      <c r="AG12" s="33">
        <f t="shared" si="15"/>
        <v>27.61624722</v>
      </c>
      <c r="AH12" s="7">
        <f t="shared" si="16"/>
        <v>0.003165215321</v>
      </c>
    </row>
    <row r="13" ht="12.75" customHeight="1">
      <c r="A13" s="26">
        <v>11.0</v>
      </c>
      <c r="C13" s="3"/>
      <c r="D13" s="1" t="s">
        <v>36</v>
      </c>
      <c r="E13" s="1">
        <v>2011.0</v>
      </c>
      <c r="F13" s="27">
        <f t="shared" si="1"/>
        <v>27.90763538</v>
      </c>
      <c r="G13" s="27">
        <f t="shared" si="2"/>
        <v>24.74444544</v>
      </c>
      <c r="H13" s="1">
        <f t="shared" si="3"/>
        <v>17.11744719</v>
      </c>
      <c r="I13" s="28">
        <f t="shared" si="4"/>
        <v>1318657615823</v>
      </c>
      <c r="J13" s="26">
        <f t="shared" si="5"/>
        <v>28.07846587</v>
      </c>
      <c r="K13" s="6">
        <f t="shared" si="6"/>
        <v>0.03472189464</v>
      </c>
      <c r="L13" s="29">
        <f t="shared" si="7"/>
        <v>9.206604383</v>
      </c>
      <c r="M13" s="1">
        <f t="shared" si="8"/>
        <v>0.7134056824</v>
      </c>
      <c r="N13" s="7">
        <f t="shared" si="9"/>
        <v>0.2295340136</v>
      </c>
      <c r="O13" s="8">
        <v>1.47922041803E12</v>
      </c>
      <c r="P13" s="29">
        <v>9.82219526E8</v>
      </c>
      <c r="Q13" s="4">
        <v>5.4315803008E10</v>
      </c>
      <c r="R13" s="4">
        <v>1.564309884996E12</v>
      </c>
      <c r="S13" s="8">
        <v>1.60562802207E11</v>
      </c>
      <c r="T13" s="8">
        <v>4.37085462249E11</v>
      </c>
      <c r="U13" s="4">
        <v>4.07402528938E11</v>
      </c>
      <c r="V13" s="4">
        <v>1.8925915188E10</v>
      </c>
      <c r="W13" s="4">
        <v>-9.9259007055E10</v>
      </c>
      <c r="X13" s="31">
        <f t="shared" si="10"/>
        <v>308143521883</v>
      </c>
      <c r="Y13" s="28">
        <f t="shared" si="11"/>
        <v>77035880471</v>
      </c>
      <c r="Z13" s="28">
        <f t="shared" si="12"/>
        <v>53291055516</v>
      </c>
      <c r="AA13" s="28">
        <f t="shared" si="13"/>
        <v>77035880471</v>
      </c>
      <c r="AB13" s="8">
        <f>407402528938+18925915188-105415079791-9094111857</f>
        <v>311819252478</v>
      </c>
      <c r="AC13" s="8"/>
      <c r="AD13" s="4">
        <f t="shared" si="14"/>
        <v>23744824955</v>
      </c>
      <c r="AF13" s="26">
        <v>2014.0</v>
      </c>
      <c r="AG13" s="33">
        <f t="shared" si="15"/>
        <v>27.04720421</v>
      </c>
      <c r="AH13" s="7">
        <f t="shared" si="16"/>
        <v>-0.02060537067</v>
      </c>
    </row>
    <row r="14" ht="12.75" customHeight="1">
      <c r="A14" s="26">
        <v>12.0</v>
      </c>
      <c r="C14" s="3"/>
      <c r="D14" s="1" t="s">
        <v>36</v>
      </c>
      <c r="E14" s="1">
        <v>2010.0</v>
      </c>
      <c r="F14" s="27">
        <f t="shared" si="1"/>
        <v>27.08843695</v>
      </c>
      <c r="G14" s="27">
        <f t="shared" si="2"/>
        <v>11.6342377</v>
      </c>
      <c r="H14" s="1">
        <f t="shared" si="3"/>
        <v>7.999692728</v>
      </c>
      <c r="I14" s="28">
        <f t="shared" si="4"/>
        <v>581244278234</v>
      </c>
      <c r="J14" s="26">
        <f t="shared" si="5"/>
        <v>27.3988049</v>
      </c>
      <c r="K14" s="6">
        <f t="shared" si="6"/>
        <v>0.04690802864</v>
      </c>
      <c r="L14" s="29">
        <f t="shared" si="7"/>
        <v>5.539542792</v>
      </c>
      <c r="M14" s="1">
        <f t="shared" si="8"/>
        <v>0.6092907951</v>
      </c>
      <c r="N14" s="7">
        <f t="shared" si="9"/>
        <v>0.6402219224</v>
      </c>
      <c r="O14" s="8">
        <v>7.09067840288E11</v>
      </c>
      <c r="P14" s="29">
        <v>9.83748452E8</v>
      </c>
      <c r="Q14" s="4">
        <v>3.7187498034E10</v>
      </c>
      <c r="R14" s="4">
        <v>7.92774693616E11</v>
      </c>
      <c r="S14" s="8">
        <v>1.27823562054E11</v>
      </c>
      <c r="T14" s="8">
        <v>4.16234200271E11</v>
      </c>
      <c r="U14" s="4">
        <v>3.83985897414E11</v>
      </c>
      <c r="V14" s="4">
        <v>1.5692564155E10</v>
      </c>
      <c r="W14" s="4">
        <v>-9.3352595352E10</v>
      </c>
      <c r="X14" s="31">
        <f t="shared" si="10"/>
        <v>290633302062</v>
      </c>
      <c r="Y14" s="28">
        <f t="shared" si="11"/>
        <v>72658325516</v>
      </c>
      <c r="Z14" s="28">
        <f t="shared" si="12"/>
        <v>49959807696</v>
      </c>
      <c r="AA14" s="28">
        <f t="shared" si="13"/>
        <v>72658325516</v>
      </c>
      <c r="AB14" s="8">
        <f>383985897414+15692564155-99048614168-47022180568</f>
        <v>253607666833</v>
      </c>
      <c r="AC14" s="8"/>
      <c r="AD14" s="4">
        <f t="shared" si="14"/>
        <v>22698517819</v>
      </c>
      <c r="AF14" s="26">
        <v>2015.0</v>
      </c>
      <c r="AG14" s="33">
        <f t="shared" si="15"/>
        <v>26.81999275</v>
      </c>
      <c r="AH14" s="7">
        <f t="shared" si="16"/>
        <v>-0.008400552417</v>
      </c>
    </row>
    <row r="15" ht="12.75" customHeight="1">
      <c r="A15" s="26">
        <v>13.0</v>
      </c>
      <c r="C15" s="3"/>
      <c r="D15" s="1" t="s">
        <v>36</v>
      </c>
      <c r="E15" s="1">
        <v>2009.0</v>
      </c>
      <c r="F15" s="27">
        <f t="shared" si="1"/>
        <v>26.77276114</v>
      </c>
      <c r="G15" s="27">
        <f t="shared" si="2"/>
        <v>11.44643668</v>
      </c>
      <c r="H15" s="1">
        <f t="shared" si="3"/>
        <v>8.325792331</v>
      </c>
      <c r="I15" s="28">
        <f t="shared" si="4"/>
        <v>423899034179</v>
      </c>
      <c r="J15" s="26">
        <f t="shared" si="5"/>
        <v>27.10805095</v>
      </c>
      <c r="K15" s="6">
        <f t="shared" si="6"/>
        <v>0.01555104917</v>
      </c>
      <c r="L15" s="29">
        <f t="shared" si="7"/>
        <v>8.094871719</v>
      </c>
      <c r="M15" s="1">
        <f t="shared" si="8"/>
        <v>0.3981904143</v>
      </c>
      <c r="N15" s="7">
        <f t="shared" si="9"/>
        <v>2.076798141</v>
      </c>
      <c r="O15" s="8">
        <v>4.83542871153E11</v>
      </c>
      <c r="P15" s="29">
        <v>7.33662003E8</v>
      </c>
      <c r="Q15" s="4">
        <v>9.217998631E9</v>
      </c>
      <c r="R15" s="4">
        <v>5.92757345964E11</v>
      </c>
      <c r="S15" s="8">
        <v>5.9643836974E10</v>
      </c>
      <c r="T15" s="8">
        <v>3.88301408137E11</v>
      </c>
      <c r="U15" s="4">
        <v>2.84214761183E11</v>
      </c>
      <c r="V15" s="4">
        <v>1.2051436647E10</v>
      </c>
      <c r="W15" s="4">
        <v>-8.0558932486E10</v>
      </c>
      <c r="X15" s="31">
        <f t="shared" si="10"/>
        <v>203655828697</v>
      </c>
      <c r="Y15" s="28">
        <f t="shared" si="11"/>
        <v>50913957174</v>
      </c>
      <c r="Z15" s="28">
        <f t="shared" si="12"/>
        <v>37033274729</v>
      </c>
      <c r="AA15" s="28">
        <f t="shared" si="13"/>
        <v>50913957174</v>
      </c>
      <c r="AB15" s="8">
        <f>284214761183+12051436647-82056776684-59591522577</f>
        <v>154617898569</v>
      </c>
      <c r="AC15" s="8"/>
      <c r="AD15" s="4">
        <f t="shared" si="14"/>
        <v>13880682446</v>
      </c>
      <c r="AF15" s="26">
        <v>2016.0</v>
      </c>
      <c r="AG15" s="33">
        <f t="shared" si="15"/>
        <v>27.13163082</v>
      </c>
      <c r="AH15" s="7">
        <f t="shared" si="16"/>
        <v>0.01161961804</v>
      </c>
    </row>
    <row r="16" ht="12.75" customHeight="1">
      <c r="A16" s="26">
        <v>14.0</v>
      </c>
      <c r="C16" s="3"/>
      <c r="D16" s="1" t="s">
        <v>36</v>
      </c>
      <c r="E16" s="1">
        <v>2008.0</v>
      </c>
      <c r="F16" s="27">
        <f t="shared" si="1"/>
        <v>25.32195501</v>
      </c>
      <c r="G16" s="27">
        <f t="shared" si="2"/>
        <v>5.841721294</v>
      </c>
      <c r="H16" s="1">
        <f t="shared" si="3"/>
        <v>4.705565442</v>
      </c>
      <c r="I16" s="28">
        <f t="shared" si="4"/>
        <v>99353994167</v>
      </c>
      <c r="J16" s="26">
        <f t="shared" si="5"/>
        <v>26.91673104</v>
      </c>
      <c r="K16" s="6">
        <f t="shared" si="6"/>
        <v>0.0189435811</v>
      </c>
      <c r="L16" s="29">
        <f t="shared" si="7"/>
        <v>3.25786375</v>
      </c>
      <c r="M16" s="1">
        <f t="shared" si="8"/>
        <v>0.1294388797</v>
      </c>
      <c r="N16" s="7">
        <f t="shared" si="9"/>
        <v>4.393652973</v>
      </c>
      <c r="O16" s="8">
        <v>1.43252216726E11</v>
      </c>
      <c r="P16" s="29">
        <v>2.37788776E8</v>
      </c>
      <c r="Q16" s="4">
        <v>9.273631641E9</v>
      </c>
      <c r="R16" s="4">
        <v>4.89539522312E11</v>
      </c>
      <c r="S16" s="8">
        <v>4.3898222559E10</v>
      </c>
      <c r="T16" s="8">
        <v>3.88236190129E11</v>
      </c>
      <c r="U16" s="4">
        <v>1.3233828525E11</v>
      </c>
      <c r="V16" s="4">
        <v>3.722973644E9</v>
      </c>
      <c r="W16" s="4">
        <v>-4.7881702599E10</v>
      </c>
      <c r="X16" s="31">
        <f t="shared" si="10"/>
        <v>84456582651</v>
      </c>
      <c r="Y16" s="28">
        <f t="shared" si="11"/>
        <v>21114145663</v>
      </c>
      <c r="Z16" s="28">
        <f t="shared" si="12"/>
        <v>17007657362</v>
      </c>
      <c r="AA16" s="28">
        <f t="shared" si="13"/>
        <v>21114145663</v>
      </c>
      <c r="AB16" s="8">
        <f>132338285250+3722973644-49677487501-36130913883</f>
        <v>50252857510</v>
      </c>
      <c r="AC16" s="8"/>
      <c r="AD16" s="4">
        <f t="shared" si="14"/>
        <v>4106488301</v>
      </c>
      <c r="AF16" s="26">
        <v>2017.0</v>
      </c>
      <c r="AG16" s="33">
        <f t="shared" si="15"/>
        <v>27.1744128</v>
      </c>
      <c r="AH16" s="7">
        <f t="shared" si="16"/>
        <v>0.001576830516</v>
      </c>
    </row>
    <row r="17" ht="12.75" customHeight="1">
      <c r="A17" s="26">
        <v>15.0</v>
      </c>
      <c r="C17" s="3"/>
      <c r="D17" s="1" t="s">
        <v>36</v>
      </c>
      <c r="E17" s="1">
        <v>2007.0</v>
      </c>
      <c r="F17" s="27">
        <f t="shared" si="1"/>
        <v>24.88860253</v>
      </c>
      <c r="G17" s="27">
        <f t="shared" si="2"/>
        <v>31.1589846</v>
      </c>
      <c r="H17" s="1">
        <f t="shared" si="3"/>
        <v>15.66814591</v>
      </c>
      <c r="I17" s="28">
        <f t="shared" si="4"/>
        <v>64414366676</v>
      </c>
      <c r="J17" s="26">
        <f t="shared" si="5"/>
        <v>26.70242913</v>
      </c>
      <c r="K17" s="6">
        <f t="shared" si="6"/>
        <v>0.001251699374</v>
      </c>
      <c r="L17" s="29">
        <f t="shared" si="7"/>
        <v>16.37785572</v>
      </c>
      <c r="M17" s="1">
        <f t="shared" si="8"/>
        <v>0.02449591707</v>
      </c>
      <c r="N17" s="35"/>
      <c r="O17" s="8">
        <v>6.8600847018E10</v>
      </c>
      <c r="P17" s="29">
        <v>3.5276E7</v>
      </c>
      <c r="Q17" s="4">
        <v>4.94558488E8</v>
      </c>
      <c r="R17" s="4">
        <v>3.95109639293E11</v>
      </c>
      <c r="S17" s="8">
        <v>4.186480342E9</v>
      </c>
      <c r="T17" s="8">
        <v>3.80350558488E11</v>
      </c>
      <c r="U17" s="4">
        <v>1.6538245392E10</v>
      </c>
      <c r="V17" s="4">
        <v>0.0</v>
      </c>
      <c r="W17" s="4">
        <v>-9.3576816E7</v>
      </c>
      <c r="X17" s="31">
        <f t="shared" si="10"/>
        <v>16444668576</v>
      </c>
      <c r="Y17" s="28">
        <f t="shared" si="11"/>
        <v>4111167144</v>
      </c>
      <c r="Z17" s="28">
        <f t="shared" si="12"/>
        <v>2067280674</v>
      </c>
      <c r="AA17" s="28">
        <f t="shared" si="13"/>
        <v>4111167144</v>
      </c>
      <c r="AB17" s="8">
        <f>16538245392-238051411-6983158242</f>
        <v>9317035739</v>
      </c>
      <c r="AC17" s="8"/>
      <c r="AD17" s="4">
        <f t="shared" si="14"/>
        <v>2043886470</v>
      </c>
      <c r="AF17" s="26">
        <v>2018.0</v>
      </c>
      <c r="AG17" s="33">
        <f t="shared" si="15"/>
        <v>27.34447251</v>
      </c>
      <c r="AH17" s="7">
        <f t="shared" si="16"/>
        <v>0.006258082047</v>
      </c>
    </row>
    <row r="18" ht="12.75" customHeight="1">
      <c r="A18" s="26">
        <v>16.0</v>
      </c>
      <c r="B18" s="1">
        <v>2.0</v>
      </c>
      <c r="C18" s="3" t="s">
        <v>39</v>
      </c>
      <c r="D18" s="1" t="s">
        <v>40</v>
      </c>
      <c r="E18" s="1">
        <v>2021.0</v>
      </c>
      <c r="F18" s="27">
        <f t="shared" si="1"/>
        <v>28.18536098</v>
      </c>
      <c r="G18" s="27">
        <f t="shared" si="2"/>
        <v>4.50166674</v>
      </c>
      <c r="H18" s="1">
        <f t="shared" si="3"/>
        <v>3.243778348</v>
      </c>
      <c r="I18" s="28">
        <f t="shared" si="4"/>
        <v>1740791452857</v>
      </c>
      <c r="J18" s="26">
        <f t="shared" si="5"/>
        <v>29.4301656</v>
      </c>
      <c r="K18" s="6">
        <f t="shared" si="6"/>
        <v>0.0661949164</v>
      </c>
      <c r="L18" s="29">
        <f t="shared" si="7"/>
        <v>1.503184671</v>
      </c>
      <c r="M18" s="1">
        <f t="shared" si="8"/>
        <v>0.7529664935</v>
      </c>
      <c r="N18" s="7">
        <f t="shared" ref="N18:N33" si="17">(AB18-AB19)/AB19</f>
        <v>0.1492426648</v>
      </c>
      <c r="O18" s="8">
        <v>5.20010392853E12</v>
      </c>
      <c r="P18" s="29">
        <v>1.18442646E8</v>
      </c>
      <c r="Q18" s="4">
        <v>4.00113456473E11</v>
      </c>
      <c r="R18" s="4">
        <v>6.04447408122E12</v>
      </c>
      <c r="S18" s="8">
        <v>3.459312475673E12</v>
      </c>
      <c r="T18" s="8">
        <v>2.575490128091E12</v>
      </c>
      <c r="U18" s="4">
        <v>2.977263860652E12</v>
      </c>
      <c r="V18" s="4">
        <v>1.16330673485E11</v>
      </c>
      <c r="W18" s="4">
        <v>-8.30641908249E11</v>
      </c>
      <c r="X18" s="31">
        <f t="shared" si="10"/>
        <v>2146621952403</v>
      </c>
      <c r="Y18" s="28">
        <f t="shared" si="11"/>
        <v>536655488101</v>
      </c>
      <c r="Z18" s="28">
        <f t="shared" si="12"/>
        <v>386699316767</v>
      </c>
      <c r="AA18" s="28">
        <f t="shared" si="13"/>
        <v>536655488101</v>
      </c>
      <c r="AB18" s="8">
        <v>1.939257770882E12</v>
      </c>
      <c r="AC18" s="8"/>
      <c r="AD18" s="4">
        <f t="shared" si="14"/>
        <v>149956171334</v>
      </c>
      <c r="AF18" s="26">
        <v>2019.0</v>
      </c>
      <c r="AG18" s="33">
        <f t="shared" si="15"/>
        <v>27.26745211</v>
      </c>
      <c r="AH18" s="7">
        <f t="shared" si="16"/>
        <v>-0.002816671552</v>
      </c>
    </row>
    <row r="19" ht="12.75" customHeight="1">
      <c r="A19" s="26">
        <v>17.0</v>
      </c>
      <c r="C19" s="3"/>
      <c r="D19" s="1" t="s">
        <v>40</v>
      </c>
      <c r="E19" s="1">
        <v>2020.0</v>
      </c>
      <c r="F19" s="27">
        <f t="shared" si="1"/>
        <v>27.98835005</v>
      </c>
      <c r="G19" s="27">
        <f t="shared" si="2"/>
        <v>4.156020147</v>
      </c>
      <c r="H19" s="1">
        <f t="shared" si="3"/>
        <v>2.980506318</v>
      </c>
      <c r="I19" s="28">
        <f t="shared" si="4"/>
        <v>1429506001494</v>
      </c>
      <c r="J19" s="26">
        <f t="shared" si="5"/>
        <v>29.3907933</v>
      </c>
      <c r="K19" s="6">
        <f t="shared" si="6"/>
        <v>0.05122132126</v>
      </c>
      <c r="L19" s="29">
        <f t="shared" si="7"/>
        <v>1.421511662</v>
      </c>
      <c r="M19" s="1">
        <f t="shared" si="8"/>
        <v>0.6979689829</v>
      </c>
      <c r="N19" s="7">
        <f t="shared" si="17"/>
        <v>0.1566564908</v>
      </c>
      <c r="O19" s="8">
        <v>4.820545530673E12</v>
      </c>
      <c r="P19" s="29">
        <v>1.43292371E8</v>
      </c>
      <c r="Q19" s="4">
        <v>2.97652904911E11</v>
      </c>
      <c r="R19" s="4">
        <v>5.811113372142E12</v>
      </c>
      <c r="S19" s="8">
        <v>3.391039529179E12</v>
      </c>
      <c r="T19" s="8">
        <v>2.417617977759E12</v>
      </c>
      <c r="U19" s="4">
        <v>2.659478785807E12</v>
      </c>
      <c r="V19" s="4">
        <v>9.2203739201E10</v>
      </c>
      <c r="W19" s="4">
        <v>-7.41004743072E11</v>
      </c>
      <c r="X19" s="31">
        <f t="shared" si="10"/>
        <v>1918474042735</v>
      </c>
      <c r="Y19" s="28">
        <f t="shared" si="11"/>
        <v>479618510684</v>
      </c>
      <c r="Z19" s="28">
        <f t="shared" si="12"/>
        <v>343960315626</v>
      </c>
      <c r="AA19" s="28">
        <f t="shared" si="13"/>
        <v>479618510684</v>
      </c>
      <c r="AB19" s="8">
        <v>1.687422361021E12</v>
      </c>
      <c r="AC19" s="8"/>
      <c r="AD19" s="4">
        <f t="shared" si="14"/>
        <v>135658195058</v>
      </c>
      <c r="AF19" s="26">
        <v>2020.0</v>
      </c>
      <c r="AG19" s="33">
        <f t="shared" si="15"/>
        <v>27.15720974</v>
      </c>
      <c r="AH19" s="7">
        <f t="shared" si="16"/>
        <v>-0.004043002342</v>
      </c>
    </row>
    <row r="20" ht="12.75" customHeight="1">
      <c r="A20" s="26">
        <v>18.0</v>
      </c>
      <c r="C20" s="3"/>
      <c r="D20" s="1" t="s">
        <v>40</v>
      </c>
      <c r="E20" s="1">
        <v>2019.0</v>
      </c>
      <c r="F20" s="27">
        <f t="shared" si="1"/>
        <v>27.59966832</v>
      </c>
      <c r="G20" s="27">
        <f t="shared" si="2"/>
        <v>3.181581409</v>
      </c>
      <c r="H20" s="1">
        <f t="shared" si="3"/>
        <v>2.654139558</v>
      </c>
      <c r="I20" s="28">
        <f t="shared" si="4"/>
        <v>969133607509</v>
      </c>
      <c r="J20" s="26">
        <f t="shared" si="5"/>
        <v>29.33497609</v>
      </c>
      <c r="K20" s="6">
        <f t="shared" si="6"/>
        <v>0.03845173053</v>
      </c>
      <c r="L20" s="29">
        <f t="shared" si="7"/>
        <v>1.297821768</v>
      </c>
      <c r="M20" s="1">
        <f t="shared" si="8"/>
        <v>0.6509121159</v>
      </c>
      <c r="N20" s="7">
        <f t="shared" si="17"/>
        <v>0.1167774935</v>
      </c>
      <c r="O20" s="8">
        <v>4.222605120708E12</v>
      </c>
      <c r="P20" s="29">
        <v>1.78967915E8</v>
      </c>
      <c r="Q20" s="4">
        <v>2.11316851986E11</v>
      </c>
      <c r="R20" s="4">
        <v>5.495639573731E12</v>
      </c>
      <c r="S20" s="8">
        <v>3.253471513199E12</v>
      </c>
      <c r="T20" s="8">
        <v>2.241284796582E12</v>
      </c>
      <c r="U20" s="4">
        <v>2.332075672073E12</v>
      </c>
      <c r="V20" s="4">
        <v>1.04784449421E11</v>
      </c>
      <c r="W20" s="4">
        <v>-8.71514030561E11</v>
      </c>
      <c r="X20" s="31">
        <f t="shared" si="10"/>
        <v>1460561641512</v>
      </c>
      <c r="Y20" s="28">
        <f t="shared" si="11"/>
        <v>365140410378</v>
      </c>
      <c r="Z20" s="28">
        <f t="shared" si="12"/>
        <v>304607515187</v>
      </c>
      <c r="AA20" s="28">
        <f t="shared" si="13"/>
        <v>365140410378</v>
      </c>
      <c r="AB20" s="8">
        <v>1.458879429167E12</v>
      </c>
      <c r="AC20" s="8"/>
      <c r="AD20" s="4">
        <f t="shared" si="14"/>
        <v>60532895191</v>
      </c>
      <c r="AF20" s="1">
        <v>2021.0</v>
      </c>
      <c r="AG20" s="33">
        <f t="shared" si="15"/>
        <v>27.52687207</v>
      </c>
      <c r="AH20" s="7">
        <f t="shared" si="16"/>
        <v>0.01361194069</v>
      </c>
    </row>
    <row r="21" ht="12.75" customHeight="1">
      <c r="A21" s="26">
        <v>19.0</v>
      </c>
      <c r="C21" s="3"/>
      <c r="D21" s="1" t="s">
        <v>40</v>
      </c>
      <c r="E21" s="1">
        <v>2018.0</v>
      </c>
      <c r="F21" s="27">
        <f t="shared" si="1"/>
        <v>28.15299281</v>
      </c>
      <c r="G21" s="27">
        <f t="shared" si="2"/>
        <v>5.911334575</v>
      </c>
      <c r="H21" s="1">
        <f t="shared" si="3"/>
        <v>5.44941277</v>
      </c>
      <c r="I21" s="28">
        <f t="shared" si="4"/>
        <v>1685347364119</v>
      </c>
      <c r="J21" s="26">
        <f t="shared" si="5"/>
        <v>29.2677514</v>
      </c>
      <c r="K21" s="6">
        <f t="shared" si="6"/>
        <v>0.03077329279</v>
      </c>
      <c r="L21" s="29">
        <f t="shared" si="7"/>
        <v>1.562623244</v>
      </c>
      <c r="M21" s="1">
        <f t="shared" si="8"/>
        <v>0.6097746937</v>
      </c>
      <c r="N21" s="7">
        <f t="shared" si="17"/>
        <v>0.08516819197</v>
      </c>
      <c r="O21" s="8">
        <v>4.67998777152E12</v>
      </c>
      <c r="P21" s="29">
        <v>4.9306316E8</v>
      </c>
      <c r="Q21" s="4">
        <v>1.58123675454E11</v>
      </c>
      <c r="R21" s="4">
        <v>5.138341110755E12</v>
      </c>
      <c r="S21" s="8">
        <v>2.994640407401E12</v>
      </c>
      <c r="T21" s="8">
        <v>2.14231510958E12</v>
      </c>
      <c r="U21" s="4">
        <v>2.075610533118E12</v>
      </c>
      <c r="V21" s="4">
        <v>2.05224486802E11</v>
      </c>
      <c r="W21" s="4">
        <v>-8.38525044932E11</v>
      </c>
      <c r="X21" s="31">
        <f t="shared" si="10"/>
        <v>1237085488186</v>
      </c>
      <c r="Y21" s="28">
        <f t="shared" si="11"/>
        <v>309271372047</v>
      </c>
      <c r="Z21" s="28">
        <f t="shared" si="12"/>
        <v>285104377490</v>
      </c>
      <c r="AA21" s="28">
        <f t="shared" si="13"/>
        <v>309271372047</v>
      </c>
      <c r="AB21" s="8">
        <v>1.306329539839E12</v>
      </c>
      <c r="AC21" s="8"/>
      <c r="AD21" s="4">
        <f t="shared" si="14"/>
        <v>24166994557</v>
      </c>
    </row>
    <row r="22" ht="12.75" customHeight="1">
      <c r="A22" s="26">
        <v>20.0</v>
      </c>
      <c r="C22" s="3"/>
      <c r="D22" s="1" t="s">
        <v>40</v>
      </c>
      <c r="E22" s="1">
        <v>2017.0</v>
      </c>
      <c r="F22" s="27">
        <f t="shared" si="1"/>
        <v>28.05229027</v>
      </c>
      <c r="G22" s="27">
        <f t="shared" si="2"/>
        <v>6.181342593</v>
      </c>
      <c r="H22" s="1">
        <f t="shared" si="3"/>
        <v>5.226087178</v>
      </c>
      <c r="I22" s="28">
        <f t="shared" si="4"/>
        <v>1523894388453</v>
      </c>
      <c r="J22" s="26">
        <f t="shared" si="5"/>
        <v>29.18208682</v>
      </c>
      <c r="K22" s="6">
        <f t="shared" si="6"/>
        <v>0.03036785556</v>
      </c>
      <c r="L22" s="29">
        <f t="shared" si="7"/>
        <v>1.581596341</v>
      </c>
      <c r="M22" s="1">
        <f t="shared" si="8"/>
        <v>0.5745673002</v>
      </c>
      <c r="N22" s="7">
        <f t="shared" si="17"/>
        <v>0.1421786691</v>
      </c>
      <c r="O22" s="8">
        <v>4.14321905877E12</v>
      </c>
      <c r="P22" s="4">
        <v>5.04744572E8</v>
      </c>
      <c r="Q22" s="4">
        <v>1.43229804844E11</v>
      </c>
      <c r="R22" s="4">
        <v>4.716493878106E12</v>
      </c>
      <c r="S22" s="8">
        <v>2.619324670317E12</v>
      </c>
      <c r="T22" s="8">
        <v>2.095148384555E12</v>
      </c>
      <c r="U22" s="4">
        <v>1.842741738547E12</v>
      </c>
      <c r="V22" s="4">
        <v>1.29508613961E11</v>
      </c>
      <c r="W22" s="4">
        <v>-6.76366715387E11</v>
      </c>
      <c r="X22" s="31">
        <f t="shared" si="10"/>
        <v>1166375023160</v>
      </c>
      <c r="Y22" s="28">
        <f t="shared" si="11"/>
        <v>291593755790</v>
      </c>
      <c r="Z22" s="28">
        <f t="shared" si="12"/>
        <v>246531294064</v>
      </c>
      <c r="AA22" s="28">
        <f t="shared" si="13"/>
        <v>291593755790</v>
      </c>
      <c r="AB22" s="8">
        <v>1.203803750885E12</v>
      </c>
      <c r="AC22" s="8"/>
      <c r="AD22" s="4">
        <f t="shared" si="14"/>
        <v>45062461727</v>
      </c>
    </row>
    <row r="23" ht="12.75" customHeight="1">
      <c r="A23" s="26">
        <v>21.0</v>
      </c>
      <c r="C23" s="3"/>
      <c r="D23" s="1" t="s">
        <v>40</v>
      </c>
      <c r="E23" s="1">
        <v>2016.0</v>
      </c>
      <c r="F23" s="27">
        <f t="shared" si="1"/>
        <v>28.04245088</v>
      </c>
      <c r="G23" s="27">
        <f t="shared" si="2"/>
        <v>6.727457775</v>
      </c>
      <c r="H23" s="1">
        <f t="shared" si="3"/>
        <v>5.806689352</v>
      </c>
      <c r="I23" s="28">
        <f t="shared" si="4"/>
        <v>1508973718513</v>
      </c>
      <c r="J23" s="26">
        <f t="shared" si="5"/>
        <v>29.12942424</v>
      </c>
      <c r="K23" s="6">
        <f t="shared" si="6"/>
        <v>0.03004804581</v>
      </c>
      <c r="L23" s="29">
        <f t="shared" si="7"/>
        <v>1.632832964</v>
      </c>
      <c r="M23" s="1">
        <f t="shared" si="8"/>
        <v>0.5059627519</v>
      </c>
      <c r="N23" s="7">
        <f t="shared" si="17"/>
        <v>0.1638723155</v>
      </c>
      <c r="O23" s="8">
        <v>3.892389761578E12</v>
      </c>
      <c r="P23" s="4">
        <v>6.69480104E8</v>
      </c>
      <c r="Q23" s="4">
        <v>1.34451125253E11</v>
      </c>
      <c r="R23" s="4">
        <v>4.474538081289E12</v>
      </c>
      <c r="S23" s="8">
        <v>2.383416043065E12</v>
      </c>
      <c r="T23" s="8">
        <v>2.083066338679E12</v>
      </c>
      <c r="U23" s="4">
        <v>1.668507934733E12</v>
      </c>
      <c r="V23" s="4">
        <v>1.25897939173E11</v>
      </c>
      <c r="W23" s="4">
        <v>-6.29035266611E11</v>
      </c>
      <c r="X23" s="31">
        <f t="shared" si="10"/>
        <v>1039472668122</v>
      </c>
      <c r="Y23" s="28">
        <f t="shared" si="11"/>
        <v>259868167031</v>
      </c>
      <c r="Z23" s="28">
        <f t="shared" si="12"/>
        <v>224300734238</v>
      </c>
      <c r="AA23" s="28">
        <f t="shared" si="13"/>
        <v>259868167031</v>
      </c>
      <c r="AB23" s="8">
        <v>1.053953977142E12</v>
      </c>
      <c r="AC23" s="8"/>
      <c r="AD23" s="4">
        <f t="shared" si="14"/>
        <v>35567432792</v>
      </c>
    </row>
    <row r="24" ht="12.75" customHeight="1">
      <c r="A24" s="26">
        <v>22.0</v>
      </c>
      <c r="C24" s="3"/>
      <c r="D24" s="1" t="s">
        <v>40</v>
      </c>
      <c r="E24" s="1">
        <v>2015.0</v>
      </c>
      <c r="F24" s="27">
        <f t="shared" si="1"/>
        <v>27.95886147</v>
      </c>
      <c r="G24" s="27">
        <f t="shared" si="2"/>
        <v>6.582138639</v>
      </c>
      <c r="H24" s="1">
        <f t="shared" si="3"/>
        <v>6.113801759</v>
      </c>
      <c r="I24" s="28">
        <f t="shared" si="4"/>
        <v>1387967365651</v>
      </c>
      <c r="J24" s="26">
        <f t="shared" si="5"/>
        <v>29.09987411</v>
      </c>
      <c r="K24" s="6">
        <f t="shared" si="6"/>
        <v>0.0286114855</v>
      </c>
      <c r="L24" s="29">
        <f t="shared" si="7"/>
        <v>1.602057062</v>
      </c>
      <c r="M24" s="1">
        <f t="shared" si="8"/>
        <v>0.4457478042</v>
      </c>
      <c r="N24" s="7">
        <f t="shared" si="17"/>
        <v>0.286778748</v>
      </c>
      <c r="O24" s="8">
        <v>3.692463409312E12</v>
      </c>
      <c r="P24" s="4">
        <v>5.29247157E8</v>
      </c>
      <c r="Q24" s="4">
        <v>1.2429542889E11</v>
      </c>
      <c r="R24" s="4">
        <v>4.34424940585E12</v>
      </c>
      <c r="S24" s="8">
        <v>2.304496043661E12</v>
      </c>
      <c r="T24" s="8">
        <v>2.031548040462E12</v>
      </c>
      <c r="U24" s="4">
        <v>1.550942831613E12</v>
      </c>
      <c r="V24" s="4">
        <v>1.36007191009E11</v>
      </c>
      <c r="W24" s="4">
        <v>-6.4285492138E11</v>
      </c>
      <c r="X24" s="31">
        <f t="shared" si="10"/>
        <v>908087910233</v>
      </c>
      <c r="Y24" s="28">
        <f t="shared" si="11"/>
        <v>227021977558</v>
      </c>
      <c r="Z24" s="28">
        <f t="shared" si="12"/>
        <v>210868752828</v>
      </c>
      <c r="AA24" s="28">
        <f t="shared" si="13"/>
        <v>227021977558</v>
      </c>
      <c r="AB24" s="8">
        <v>9.05558078081E11</v>
      </c>
      <c r="AC24" s="8"/>
      <c r="AD24" s="4">
        <f t="shared" si="14"/>
        <v>16153224731</v>
      </c>
      <c r="AG24" s="26"/>
    </row>
    <row r="25" ht="12.75" customHeight="1">
      <c r="A25" s="26">
        <v>23.0</v>
      </c>
      <c r="C25" s="3"/>
      <c r="D25" s="1" t="s">
        <v>40</v>
      </c>
      <c r="E25" s="1">
        <v>2014.0</v>
      </c>
      <c r="F25" s="27">
        <f t="shared" si="1"/>
        <v>26.98702946</v>
      </c>
      <c r="G25" s="27">
        <f t="shared" si="2"/>
        <v>3.212782819</v>
      </c>
      <c r="H25" s="1">
        <f t="shared" si="3"/>
        <v>2.972391833</v>
      </c>
      <c r="I25" s="28">
        <f t="shared" si="4"/>
        <v>525191849199</v>
      </c>
      <c r="J25" s="26">
        <f t="shared" si="5"/>
        <v>28.75164279</v>
      </c>
      <c r="K25" s="6">
        <f t="shared" si="6"/>
        <v>0.03499560863</v>
      </c>
      <c r="L25" s="29">
        <f t="shared" si="7"/>
        <v>1.247541394</v>
      </c>
      <c r="M25" s="1">
        <f t="shared" si="8"/>
        <v>0.777268345</v>
      </c>
      <c r="N25" s="7">
        <f t="shared" si="17"/>
        <v>0.3077846422</v>
      </c>
      <c r="O25" s="8">
        <v>2.645785861399E12</v>
      </c>
      <c r="P25" s="4">
        <v>2.57051523E8</v>
      </c>
      <c r="Q25" s="4">
        <v>1.0732313737E11</v>
      </c>
      <c r="R25" s="4">
        <v>3.066760133186E12</v>
      </c>
      <c r="S25" s="8">
        <v>2.1205940122E12</v>
      </c>
      <c r="T25" s="8">
        <v>9.05401997829E11</v>
      </c>
      <c r="U25" s="4">
        <v>1.219542615314E12</v>
      </c>
      <c r="V25" s="4">
        <v>8.8213006696E10</v>
      </c>
      <c r="W25" s="4">
        <v>-5.12782701025E11</v>
      </c>
      <c r="X25" s="31">
        <f t="shared" si="10"/>
        <v>706759914289</v>
      </c>
      <c r="Y25" s="28">
        <f t="shared" si="11"/>
        <v>176689978572</v>
      </c>
      <c r="Z25" s="28">
        <f t="shared" si="12"/>
        <v>163469452751</v>
      </c>
      <c r="AA25" s="28">
        <f t="shared" si="13"/>
        <v>176689978572</v>
      </c>
      <c r="AB25" s="8">
        <v>7.03740312405E11</v>
      </c>
      <c r="AC25" s="8"/>
      <c r="AD25" s="4">
        <f t="shared" si="14"/>
        <v>13220525821</v>
      </c>
      <c r="AG25" s="26"/>
    </row>
    <row r="26" ht="12.75" customHeight="1">
      <c r="A26" s="26">
        <v>24.0</v>
      </c>
      <c r="C26" s="3"/>
      <c r="D26" s="1" t="s">
        <v>40</v>
      </c>
      <c r="E26" s="1">
        <v>2013.0</v>
      </c>
      <c r="F26" s="27">
        <f t="shared" si="1"/>
        <v>27.63975226</v>
      </c>
      <c r="G26" s="27">
        <f t="shared" si="2"/>
        <v>8.589611917</v>
      </c>
      <c r="H26" s="1">
        <f t="shared" si="3"/>
        <v>7.996244771</v>
      </c>
      <c r="I26" s="28">
        <f t="shared" si="4"/>
        <v>1008769375780</v>
      </c>
      <c r="J26" s="26">
        <f t="shared" si="5"/>
        <v>28.19392802</v>
      </c>
      <c r="K26" s="6">
        <f t="shared" si="6"/>
        <v>0.05490575391</v>
      </c>
      <c r="L26" s="29">
        <f t="shared" si="7"/>
        <v>3.215231881</v>
      </c>
      <c r="M26" s="1">
        <f t="shared" si="8"/>
        <v>0.6794951133</v>
      </c>
      <c r="N26" s="7">
        <f t="shared" si="17"/>
        <v>0.2400568102</v>
      </c>
      <c r="O26" s="8">
        <v>1.464148058508E12</v>
      </c>
      <c r="P26" s="4">
        <v>0.0</v>
      </c>
      <c r="Q26" s="4">
        <v>9.6401817089E10</v>
      </c>
      <c r="R26" s="4">
        <v>1.755768935534E12</v>
      </c>
      <c r="S26" s="8">
        <v>4.55378682728E11</v>
      </c>
      <c r="T26" s="8">
        <v>7.91935586193E11</v>
      </c>
      <c r="U26" s="4">
        <v>8.5586805639E11</v>
      </c>
      <c r="V26" s="4">
        <v>8.3656928441E10</v>
      </c>
      <c r="W26" s="4">
        <v>-3.51246497291E11</v>
      </c>
      <c r="X26" s="31">
        <f t="shared" si="10"/>
        <v>504621559099</v>
      </c>
      <c r="Y26" s="28">
        <f t="shared" si="11"/>
        <v>126155389775</v>
      </c>
      <c r="Z26" s="28">
        <f t="shared" si="12"/>
        <v>117440623104</v>
      </c>
      <c r="AA26" s="28">
        <f t="shared" si="13"/>
        <v>126155389775</v>
      </c>
      <c r="AB26" s="34">
        <v>5.38116360843E11</v>
      </c>
      <c r="AC26" s="8">
        <v>5.55967648058E11</v>
      </c>
      <c r="AD26" s="4">
        <f t="shared" si="14"/>
        <v>8714766671</v>
      </c>
      <c r="AG26" s="26"/>
    </row>
    <row r="27" ht="12.75" customHeight="1">
      <c r="A27" s="26">
        <v>25.0</v>
      </c>
      <c r="C27" s="3"/>
      <c r="D27" s="1" t="s">
        <v>40</v>
      </c>
      <c r="E27" s="1">
        <v>2012.0</v>
      </c>
      <c r="F27" s="27">
        <f t="shared" si="1"/>
        <v>27.47325509</v>
      </c>
      <c r="G27" s="27">
        <f t="shared" si="2"/>
        <v>9.058426156</v>
      </c>
      <c r="H27" s="1">
        <f t="shared" si="3"/>
        <v>8.43173691</v>
      </c>
      <c r="I27" s="28">
        <f t="shared" si="4"/>
        <v>854049586214</v>
      </c>
      <c r="J27" s="26">
        <f t="shared" si="5"/>
        <v>27.96936104</v>
      </c>
      <c r="K27" s="6">
        <f t="shared" si="6"/>
        <v>0.0600150659</v>
      </c>
      <c r="L27" s="29">
        <f t="shared" si="7"/>
        <v>4.103861531</v>
      </c>
      <c r="M27" s="1">
        <f t="shared" si="8"/>
        <v>0.5721641507</v>
      </c>
      <c r="N27" s="7">
        <f t="shared" si="17"/>
        <v>0.1604606869</v>
      </c>
      <c r="O27" s="8">
        <v>1.129206701858E12</v>
      </c>
      <c r="P27" s="4">
        <v>0.0</v>
      </c>
      <c r="Q27" s="4">
        <v>8.4178164009E10</v>
      </c>
      <c r="R27" s="4">
        <v>1.402617205225E12</v>
      </c>
      <c r="S27" s="8">
        <v>2.75157115644E11</v>
      </c>
      <c r="T27" s="8">
        <v>7.58427324599E11</v>
      </c>
      <c r="U27" s="4">
        <v>6.70376718737E11</v>
      </c>
      <c r="V27" s="4">
        <v>8.3881976126E10</v>
      </c>
      <c r="W27" s="4">
        <v>-2.65217214654E11</v>
      </c>
      <c r="X27" s="31">
        <f t="shared" si="10"/>
        <v>405159504083</v>
      </c>
      <c r="Y27" s="28">
        <f t="shared" si="11"/>
        <v>101289876021</v>
      </c>
      <c r="Z27" s="28">
        <f t="shared" si="12"/>
        <v>94282336858</v>
      </c>
      <c r="AA27" s="28">
        <f t="shared" si="13"/>
        <v>101289876021</v>
      </c>
      <c r="AB27" s="8">
        <v>4.33944926081E11</v>
      </c>
      <c r="AC27" s="8"/>
      <c r="AD27" s="4">
        <f t="shared" si="14"/>
        <v>7007539163</v>
      </c>
      <c r="AG27" s="26"/>
    </row>
    <row r="28" ht="12.75" customHeight="1">
      <c r="A28" s="26">
        <v>26.0</v>
      </c>
      <c r="C28" s="3"/>
      <c r="D28" s="1" t="s">
        <v>40</v>
      </c>
      <c r="E28" s="1">
        <v>2011.0</v>
      </c>
      <c r="F28" s="27">
        <f t="shared" si="1"/>
        <v>27.53926663</v>
      </c>
      <c r="G28" s="27">
        <f t="shared" si="2"/>
        <v>10.58424022</v>
      </c>
      <c r="H28" s="1">
        <f t="shared" si="3"/>
        <v>10.42100293</v>
      </c>
      <c r="I28" s="28">
        <f t="shared" si="4"/>
        <v>912329113466</v>
      </c>
      <c r="J28" s="26">
        <f t="shared" si="5"/>
        <v>28.25696567</v>
      </c>
      <c r="K28" s="6">
        <f t="shared" si="6"/>
        <v>0.04228076383</v>
      </c>
      <c r="L28" s="29">
        <f t="shared" si="7"/>
        <v>2.110606416</v>
      </c>
      <c r="M28" s="1">
        <f t="shared" si="8"/>
        <v>0.498656774</v>
      </c>
      <c r="N28" s="7">
        <f t="shared" si="17"/>
        <v>0.4369554206</v>
      </c>
      <c r="O28" s="8">
        <v>1.733798447811E12</v>
      </c>
      <c r="P28" s="4">
        <v>0.0</v>
      </c>
      <c r="Q28" s="4">
        <v>7.9065512609E10</v>
      </c>
      <c r="R28" s="4">
        <v>1.870011453226E12</v>
      </c>
      <c r="S28" s="8">
        <v>8.21469334345E11</v>
      </c>
      <c r="T28" s="8">
        <v>7.49898455734E11</v>
      </c>
      <c r="U28" s="4">
        <v>6.23821018508E11</v>
      </c>
      <c r="V28" s="4">
        <v>6.5754497203E10</v>
      </c>
      <c r="W28" s="4">
        <v>-2.73632415806E11</v>
      </c>
      <c r="X28" s="31">
        <f t="shared" si="10"/>
        <v>350188602702</v>
      </c>
      <c r="Y28" s="28">
        <f t="shared" si="11"/>
        <v>87547150676</v>
      </c>
      <c r="Z28" s="28">
        <f t="shared" si="12"/>
        <v>86196939464</v>
      </c>
      <c r="AA28" s="28">
        <f t="shared" si="13"/>
        <v>87547150676</v>
      </c>
      <c r="AB28" s="8">
        <v>3.73941944757E11</v>
      </c>
      <c r="AC28" s="8"/>
      <c r="AD28" s="4">
        <f t="shared" si="14"/>
        <v>1350211212</v>
      </c>
      <c r="AG28" s="26"/>
    </row>
    <row r="29" ht="12.75" customHeight="1">
      <c r="A29" s="26">
        <v>27.0</v>
      </c>
      <c r="C29" s="3"/>
      <c r="D29" s="1" t="s">
        <v>40</v>
      </c>
      <c r="E29" s="1">
        <v>2010.0</v>
      </c>
      <c r="F29" s="27">
        <f t="shared" si="1"/>
        <v>27.29163873</v>
      </c>
      <c r="G29" s="27">
        <f t="shared" si="2"/>
        <v>10.30196998</v>
      </c>
      <c r="H29" s="1">
        <f t="shared" si="3"/>
        <v>10.04180449</v>
      </c>
      <c r="I29" s="28">
        <f t="shared" si="4"/>
        <v>712210059276</v>
      </c>
      <c r="J29" s="26">
        <f t="shared" si="5"/>
        <v>28.54772852</v>
      </c>
      <c r="K29" s="6">
        <f t="shared" si="6"/>
        <v>0.009208927259</v>
      </c>
      <c r="L29" s="29">
        <f t="shared" si="7"/>
        <v>1.454114803</v>
      </c>
      <c r="M29" s="1">
        <f t="shared" si="8"/>
        <v>0.3825403793</v>
      </c>
      <c r="N29" s="7">
        <f t="shared" si="17"/>
        <v>0.5659352169</v>
      </c>
      <c r="O29" s="8">
        <v>2.280558095044E12</v>
      </c>
      <c r="P29" s="4">
        <v>0.0</v>
      </c>
      <c r="Q29" s="4">
        <v>2.3031912981E10</v>
      </c>
      <c r="R29" s="4">
        <v>2.501041905782E12</v>
      </c>
      <c r="S29" s="8">
        <v>1.568348035768E12</v>
      </c>
      <c r="T29" s="8">
        <v>6.8027357805E11</v>
      </c>
      <c r="U29" s="4">
        <v>5.05448687185E11</v>
      </c>
      <c r="V29" s="4">
        <v>4.761839465E10</v>
      </c>
      <c r="W29" s="4">
        <v>-2.21750648661E11</v>
      </c>
      <c r="X29" s="31">
        <f t="shared" si="10"/>
        <v>283698038524</v>
      </c>
      <c r="Y29" s="28">
        <f t="shared" si="11"/>
        <v>70924509631</v>
      </c>
      <c r="Z29" s="28">
        <f t="shared" si="12"/>
        <v>69133385229</v>
      </c>
      <c r="AA29" s="28">
        <f t="shared" si="13"/>
        <v>70924509631</v>
      </c>
      <c r="AB29" s="8">
        <v>2.60232112555E11</v>
      </c>
      <c r="AC29" s="8"/>
      <c r="AD29" s="4">
        <f t="shared" si="14"/>
        <v>1791124402</v>
      </c>
      <c r="AF29" s="6">
        <f>(AG20-AG19)/AG19</f>
        <v>0.01361194069</v>
      </c>
      <c r="AG29" s="26"/>
    </row>
    <row r="30" ht="12.75" customHeight="1">
      <c r="A30" s="26">
        <v>28.0</v>
      </c>
      <c r="C30" s="3"/>
      <c r="D30" s="1" t="s">
        <v>40</v>
      </c>
      <c r="E30" s="1">
        <v>2009.0</v>
      </c>
      <c r="F30" s="27">
        <f t="shared" si="1"/>
        <v>26.84250379</v>
      </c>
      <c r="G30" s="27">
        <f t="shared" si="2"/>
        <v>8.940538238</v>
      </c>
      <c r="H30" s="1">
        <f t="shared" si="3"/>
        <v>8.940538238</v>
      </c>
      <c r="I30" s="28">
        <f t="shared" si="4"/>
        <v>454518196905</v>
      </c>
      <c r="J30" s="26">
        <f t="shared" si="5"/>
        <v>28.22601231</v>
      </c>
      <c r="K30" s="6">
        <f t="shared" si="6"/>
        <v>0.04302673666</v>
      </c>
      <c r="L30" s="29">
        <f t="shared" si="7"/>
        <v>1.406900159</v>
      </c>
      <c r="M30" s="1">
        <f t="shared" si="8"/>
        <v>0.3204793065</v>
      </c>
      <c r="N30" s="7">
        <f t="shared" si="17"/>
        <v>0.2998259457</v>
      </c>
      <c r="O30" s="8">
        <v>1.571544541178E12</v>
      </c>
      <c r="P30" s="4">
        <v>0.0</v>
      </c>
      <c r="Q30" s="4">
        <v>7.8008118103E10</v>
      </c>
      <c r="R30" s="4">
        <v>1.813014979852E12</v>
      </c>
      <c r="S30" s="8">
        <v>1.117026344273E12</v>
      </c>
      <c r="T30" s="8">
        <v>5.1854577961E11</v>
      </c>
      <c r="U30" s="4">
        <v>3.70082988587E11</v>
      </c>
      <c r="V30" s="4">
        <v>3.6620218571E10</v>
      </c>
      <c r="W30" s="4">
        <v>-2.21371392604E11</v>
      </c>
      <c r="X30" s="31">
        <f t="shared" si="10"/>
        <v>148711595983</v>
      </c>
      <c r="Y30" s="28">
        <f t="shared" si="11"/>
        <v>37177898996</v>
      </c>
      <c r="Z30" s="28">
        <f t="shared" si="12"/>
        <v>50837900895</v>
      </c>
      <c r="AA30" s="28">
        <f t="shared" si="13"/>
        <v>50837900895</v>
      </c>
      <c r="AB30" s="8">
        <v>1.66183191834E11</v>
      </c>
      <c r="AC30" s="8"/>
      <c r="AD30" s="4">
        <f t="shared" si="14"/>
        <v>-13660001899</v>
      </c>
      <c r="AG30" s="26"/>
    </row>
    <row r="31" ht="12.75" customHeight="1">
      <c r="A31" s="26">
        <v>29.0</v>
      </c>
      <c r="C31" s="3"/>
      <c r="D31" s="1" t="s">
        <v>40</v>
      </c>
      <c r="E31" s="1">
        <v>2008.0</v>
      </c>
      <c r="F31" s="27">
        <f t="shared" si="1"/>
        <v>26.44747608</v>
      </c>
      <c r="G31" s="27">
        <f t="shared" si="2"/>
        <v>8.265131264</v>
      </c>
      <c r="H31" s="1">
        <f t="shared" si="3"/>
        <v>8.265131264</v>
      </c>
      <c r="I31" s="28">
        <f t="shared" si="4"/>
        <v>306191351560</v>
      </c>
      <c r="J31" s="26">
        <f t="shared" si="5"/>
        <v>28.1884097</v>
      </c>
      <c r="K31" s="6">
        <f t="shared" si="6"/>
        <v>-0.04402897592</v>
      </c>
      <c r="L31" s="29">
        <f t="shared" si="7"/>
        <v>1.267729533</v>
      </c>
      <c r="M31" s="1">
        <f t="shared" si="8"/>
        <v>0.2890192542</v>
      </c>
      <c r="N31" s="7">
        <f t="shared" si="17"/>
        <v>1.676410055</v>
      </c>
      <c r="O31" s="8">
        <v>1.449850583653E12</v>
      </c>
      <c r="P31" s="4">
        <v>0.0</v>
      </c>
      <c r="Q31" s="4">
        <v>-7.6879290967E10</v>
      </c>
      <c r="R31" s="4">
        <v>1.746106725477E12</v>
      </c>
      <c r="S31" s="8">
        <v>1.143659232093E12</v>
      </c>
      <c r="T31" s="8">
        <v>4.42359255415E11</v>
      </c>
      <c r="U31" s="4">
        <v>2.69262056154E11</v>
      </c>
      <c r="V31" s="4">
        <v>2.7107200945E10</v>
      </c>
      <c r="W31" s="4">
        <v>-1.40782770549E11</v>
      </c>
      <c r="X31" s="31">
        <f t="shared" si="10"/>
        <v>128479285605</v>
      </c>
      <c r="Y31" s="28">
        <f t="shared" si="11"/>
        <v>32119821401</v>
      </c>
      <c r="Z31" s="28">
        <f t="shared" si="12"/>
        <v>37046157137</v>
      </c>
      <c r="AA31" s="28">
        <f t="shared" si="13"/>
        <v>37046157137</v>
      </c>
      <c r="AB31" s="8">
        <v>1.27850342108E11</v>
      </c>
      <c r="AC31" s="8"/>
      <c r="AD31" s="4">
        <f t="shared" si="14"/>
        <v>-4926335736</v>
      </c>
      <c r="AG31" s="26"/>
    </row>
    <row r="32" ht="12.75" customHeight="1">
      <c r="A32" s="26">
        <v>30.0</v>
      </c>
      <c r="C32" s="3"/>
      <c r="D32" s="1" t="s">
        <v>40</v>
      </c>
      <c r="E32" s="1">
        <v>2007.0</v>
      </c>
      <c r="F32" s="27">
        <f t="shared" si="1"/>
        <v>26.70588586</v>
      </c>
      <c r="G32" s="27">
        <f t="shared" si="2"/>
        <v>19.41518678</v>
      </c>
      <c r="H32" s="1">
        <f t="shared" si="3"/>
        <v>19.41518678</v>
      </c>
      <c r="I32" s="28">
        <f t="shared" si="4"/>
        <v>396477787891</v>
      </c>
      <c r="J32" s="26">
        <f t="shared" si="5"/>
        <v>27.30254494</v>
      </c>
      <c r="K32" s="6">
        <f t="shared" si="6"/>
        <v>0.01954943612</v>
      </c>
      <c r="L32" s="29">
        <f t="shared" si="7"/>
        <v>4.732957757</v>
      </c>
      <c r="M32" s="1">
        <f t="shared" si="8"/>
        <v>0.09183756541</v>
      </c>
      <c r="N32" s="7">
        <f t="shared" si="17"/>
        <v>0.835672567</v>
      </c>
      <c r="O32" s="8">
        <v>5.02687880193E11</v>
      </c>
      <c r="P32" s="4">
        <v>0.0</v>
      </c>
      <c r="Q32" s="4">
        <v>1.4075986586E10</v>
      </c>
      <c r="R32" s="4">
        <v>7.200200813E11</v>
      </c>
      <c r="S32" s="8">
        <v>1.06210092302E11</v>
      </c>
      <c r="T32" s="8">
        <v>5.20150331329E11</v>
      </c>
      <c r="U32" s="4">
        <v>1.47922924601E11</v>
      </c>
      <c r="V32" s="4">
        <v>1.5445181983E10</v>
      </c>
      <c r="W32" s="4">
        <v>-8.0363353742E10</v>
      </c>
      <c r="X32" s="31">
        <f t="shared" si="10"/>
        <v>67559570859</v>
      </c>
      <c r="Y32" s="28">
        <f t="shared" si="11"/>
        <v>16889892715</v>
      </c>
      <c r="Z32" s="28">
        <f t="shared" si="12"/>
        <v>20421013323</v>
      </c>
      <c r="AA32" s="28">
        <f t="shared" si="13"/>
        <v>20421013323</v>
      </c>
      <c r="AB32" s="8">
        <v>4.7769340077E10</v>
      </c>
      <c r="AC32" s="8"/>
      <c r="AD32" s="4">
        <f t="shared" si="14"/>
        <v>-3531120608</v>
      </c>
      <c r="AG32" s="26"/>
    </row>
    <row r="33" ht="12.75" customHeight="1">
      <c r="A33" s="26">
        <v>31.0</v>
      </c>
      <c r="C33" s="3"/>
      <c r="D33" s="1" t="s">
        <v>40</v>
      </c>
      <c r="E33" s="1">
        <v>2006.0</v>
      </c>
      <c r="F33" s="27">
        <f t="shared" si="1"/>
        <v>25.99192272</v>
      </c>
      <c r="G33" s="27">
        <f t="shared" si="2"/>
        <v>31.56038567</v>
      </c>
      <c r="H33" s="1">
        <f t="shared" si="3"/>
        <v>31.56038567</v>
      </c>
      <c r="I33" s="28">
        <f t="shared" si="4"/>
        <v>194155015000</v>
      </c>
      <c r="J33" s="26">
        <f t="shared" si="5"/>
        <v>26.48210599</v>
      </c>
      <c r="K33" s="6">
        <f t="shared" si="6"/>
        <v>0.03094727285</v>
      </c>
      <c r="L33" s="29">
        <f t="shared" si="7"/>
        <v>3.897598788</v>
      </c>
      <c r="M33" s="1">
        <f t="shared" si="8"/>
        <v>0.1237117958</v>
      </c>
      <c r="N33" s="7">
        <f t="shared" si="17"/>
        <v>0.3953839531</v>
      </c>
      <c r="O33" s="8">
        <v>2.61160501E11</v>
      </c>
      <c r="P33" s="4">
        <v>0.0</v>
      </c>
      <c r="Q33" s="4">
        <v>9.809681E9</v>
      </c>
      <c r="R33" s="4">
        <v>3.16980467E11</v>
      </c>
      <c r="S33" s="8">
        <v>6.7005486E10</v>
      </c>
      <c r="T33" s="8">
        <v>2.10350192E11</v>
      </c>
      <c r="U33" s="4">
        <v>4.0215762E10</v>
      </c>
      <c r="V33" s="4">
        <v>8.999103E9</v>
      </c>
      <c r="W33" s="4">
        <v>-2.5466313E10</v>
      </c>
      <c r="X33" s="31">
        <f t="shared" si="10"/>
        <v>14749449000</v>
      </c>
      <c r="Y33" s="28">
        <f t="shared" si="11"/>
        <v>3687362250</v>
      </c>
      <c r="Z33" s="28">
        <f t="shared" si="12"/>
        <v>6151858125</v>
      </c>
      <c r="AA33" s="28">
        <f t="shared" si="13"/>
        <v>6151858125</v>
      </c>
      <c r="AB33" s="8">
        <v>2.60228E10</v>
      </c>
      <c r="AC33" s="8"/>
      <c r="AD33" s="4">
        <f t="shared" si="14"/>
        <v>-2464495875</v>
      </c>
      <c r="AG33" s="26"/>
    </row>
    <row r="34" ht="12.75" customHeight="1">
      <c r="A34" s="26">
        <v>32.0</v>
      </c>
      <c r="C34" s="3"/>
      <c r="D34" s="1" t="s">
        <v>40</v>
      </c>
      <c r="E34" s="1">
        <v>2005.0</v>
      </c>
      <c r="F34" s="27">
        <f t="shared" si="1"/>
        <v>25.12200032</v>
      </c>
      <c r="G34" s="27">
        <f t="shared" si="2"/>
        <v>13.98370404</v>
      </c>
      <c r="H34" s="1">
        <f t="shared" si="3"/>
        <v>13.98370404</v>
      </c>
      <c r="I34" s="28">
        <f t="shared" si="4"/>
        <v>81347856000</v>
      </c>
      <c r="J34" s="26">
        <f t="shared" si="5"/>
        <v>25.46409165</v>
      </c>
      <c r="K34" s="6">
        <f t="shared" si="6"/>
        <v>-0.03022703244</v>
      </c>
      <c r="L34" s="29">
        <f t="shared" si="7"/>
        <v>9.955270136</v>
      </c>
      <c r="M34" s="1">
        <f t="shared" si="8"/>
        <v>0.2613666113</v>
      </c>
      <c r="N34" s="35"/>
      <c r="O34" s="8">
        <v>9.0431653E10</v>
      </c>
      <c r="P34" s="4">
        <v>0.0</v>
      </c>
      <c r="Q34" s="4">
        <v>-3.461864E9</v>
      </c>
      <c r="R34" s="4">
        <v>1.14528742E11</v>
      </c>
      <c r="S34" s="8">
        <v>9.083797E9</v>
      </c>
      <c r="T34" s="8">
        <v>7.1352664E10</v>
      </c>
      <c r="U34" s="4">
        <v>2.6225916E10</v>
      </c>
      <c r="V34" s="4">
        <v>2.0312744E10</v>
      </c>
      <c r="W34" s="4">
        <v>-1.0552829E10</v>
      </c>
      <c r="X34" s="31">
        <f t="shared" si="10"/>
        <v>15673087000</v>
      </c>
      <c r="Y34" s="28">
        <f t="shared" si="11"/>
        <v>3918271750</v>
      </c>
      <c r="Z34" s="28">
        <f t="shared" si="12"/>
        <v>5817332500</v>
      </c>
      <c r="AA34" s="28">
        <f t="shared" si="13"/>
        <v>5817332500</v>
      </c>
      <c r="AB34" s="8">
        <v>1.8649204E10</v>
      </c>
      <c r="AC34" s="8"/>
      <c r="AD34" s="4">
        <f t="shared" si="14"/>
        <v>-1899060750</v>
      </c>
      <c r="AG34" s="26"/>
    </row>
    <row r="35" ht="12.75" customHeight="1">
      <c r="A35" s="26">
        <v>33.0</v>
      </c>
      <c r="B35" s="1">
        <v>3.0</v>
      </c>
      <c r="C35" s="3" t="s">
        <v>41</v>
      </c>
      <c r="D35" s="1" t="s">
        <v>42</v>
      </c>
      <c r="E35" s="1">
        <v>2021.0</v>
      </c>
      <c r="F35" s="27">
        <f t="shared" si="1"/>
        <v>27.03057475</v>
      </c>
      <c r="G35" s="27">
        <f t="shared" si="2"/>
        <v>3.092443959</v>
      </c>
      <c r="H35" s="1">
        <f t="shared" si="3"/>
        <v>3.01095417</v>
      </c>
      <c r="I35" s="28">
        <f t="shared" si="4"/>
        <v>548566719307</v>
      </c>
      <c r="J35" s="26">
        <f t="shared" si="5"/>
        <v>28.45982376</v>
      </c>
      <c r="K35" s="6">
        <f t="shared" si="6"/>
        <v>0.03622115086</v>
      </c>
      <c r="L35" s="29">
        <f t="shared" si="7"/>
        <v>1.352458122</v>
      </c>
      <c r="M35" s="1">
        <f t="shared" si="8"/>
        <v>1.271071471</v>
      </c>
      <c r="N35" s="7">
        <f t="shared" ref="N35:N46" si="18">(AB35-AB36)/AB36</f>
        <v>0.2194944086</v>
      </c>
      <c r="O35" s="8">
        <v>2.103112308798E12</v>
      </c>
      <c r="P35" s="29">
        <v>6.5450059E8</v>
      </c>
      <c r="Q35" s="4">
        <v>8.296724285E10</v>
      </c>
      <c r="R35" s="4">
        <v>2.290574453897E12</v>
      </c>
      <c r="S35" s="8">
        <v>1.554545589491E12</v>
      </c>
      <c r="T35" s="8">
        <v>7.32302465073E11</v>
      </c>
      <c r="U35" s="4">
        <v>1.237059394829E12</v>
      </c>
      <c r="V35" s="4">
        <v>1.82055652166E11</v>
      </c>
      <c r="W35" s="4">
        <v>-5.08298094246E11</v>
      </c>
      <c r="X35" s="31">
        <f t="shared" si="10"/>
        <v>728761300583</v>
      </c>
      <c r="Y35" s="28">
        <f t="shared" si="11"/>
        <v>182190325146</v>
      </c>
      <c r="Z35" s="28">
        <f t="shared" si="12"/>
        <v>177389380874</v>
      </c>
      <c r="AA35" s="28">
        <f t="shared" si="13"/>
        <v>182190325146</v>
      </c>
      <c r="AB35" s="8">
        <v>9.30808771756E11</v>
      </c>
      <c r="AC35" s="8"/>
      <c r="AD35" s="4">
        <f t="shared" si="14"/>
        <v>4800944271</v>
      </c>
      <c r="AG35" s="26"/>
    </row>
    <row r="36" ht="12.75" customHeight="1">
      <c r="A36" s="26">
        <v>34.0</v>
      </c>
      <c r="C36" s="3"/>
      <c r="D36" s="1" t="s">
        <v>42</v>
      </c>
      <c r="E36" s="1">
        <v>2020.0</v>
      </c>
      <c r="F36" s="27">
        <f t="shared" si="1"/>
        <v>26.57496962</v>
      </c>
      <c r="G36" s="27">
        <f t="shared" si="2"/>
        <v>1.934973825</v>
      </c>
      <c r="H36" s="1">
        <f t="shared" si="3"/>
        <v>1.927867136</v>
      </c>
      <c r="I36" s="28">
        <f t="shared" si="4"/>
        <v>347826496695</v>
      </c>
      <c r="J36" s="26">
        <f t="shared" si="5"/>
        <v>28.45593143</v>
      </c>
      <c r="K36" s="6">
        <f t="shared" si="6"/>
        <v>0.02918469449</v>
      </c>
      <c r="L36" s="29">
        <f t="shared" si="7"/>
        <v>1.221001148</v>
      </c>
      <c r="M36" s="1">
        <f t="shared" si="8"/>
        <v>1.080704576</v>
      </c>
      <c r="N36" s="7">
        <f t="shared" si="18"/>
        <v>0.05917344492</v>
      </c>
      <c r="O36" s="8">
        <v>1.919351501543E12</v>
      </c>
      <c r="P36" s="29">
        <v>5.1766711E8</v>
      </c>
      <c r="Q36" s="4">
        <v>6.6590020704E10</v>
      </c>
      <c r="R36" s="4">
        <v>2.28167612723E12</v>
      </c>
      <c r="S36" s="8">
        <v>1.571525004848E12</v>
      </c>
      <c r="T36" s="8">
        <v>7.06274723049E11</v>
      </c>
      <c r="U36" s="4">
        <v>1.27470387018E12</v>
      </c>
      <c r="V36" s="4">
        <v>1.63357946159E11</v>
      </c>
      <c r="W36" s="4">
        <v>-5.53022400995E11</v>
      </c>
      <c r="X36" s="31">
        <f t="shared" si="10"/>
        <v>721681469185</v>
      </c>
      <c r="Y36" s="28">
        <f t="shared" si="11"/>
        <v>180420367296</v>
      </c>
      <c r="Z36" s="28">
        <f t="shared" si="12"/>
        <v>179757727042</v>
      </c>
      <c r="AA36" s="28">
        <f t="shared" si="13"/>
        <v>180420367296</v>
      </c>
      <c r="AB36" s="8">
        <v>7.6327432514E11</v>
      </c>
      <c r="AC36" s="8"/>
      <c r="AD36" s="4">
        <f t="shared" si="14"/>
        <v>662640253.9</v>
      </c>
      <c r="AG36" s="26"/>
    </row>
    <row r="37" ht="12.75" customHeight="1">
      <c r="A37" s="26">
        <v>35.0</v>
      </c>
      <c r="C37" s="3"/>
      <c r="D37" s="1" t="s">
        <v>42</v>
      </c>
      <c r="E37" s="1">
        <v>2019.0</v>
      </c>
      <c r="F37" s="27">
        <f t="shared" si="1"/>
        <v>26.79271329</v>
      </c>
      <c r="G37" s="27">
        <f t="shared" si="2"/>
        <v>2.82439051</v>
      </c>
      <c r="H37" s="1">
        <f t="shared" si="3"/>
        <v>2.80596799</v>
      </c>
      <c r="I37" s="28">
        <f t="shared" si="4"/>
        <v>432441673279</v>
      </c>
      <c r="J37" s="26">
        <f t="shared" si="5"/>
        <v>28.32226428</v>
      </c>
      <c r="K37" s="6">
        <f t="shared" si="6"/>
        <v>0.02081271334</v>
      </c>
      <c r="L37" s="29">
        <f t="shared" si="7"/>
        <v>1.327792464</v>
      </c>
      <c r="M37" s="1">
        <f t="shared" si="8"/>
        <v>1.067279855</v>
      </c>
      <c r="N37" s="7">
        <f t="shared" si="18"/>
        <v>-0.02308508999</v>
      </c>
      <c r="O37" s="8">
        <v>1.749934164717E12</v>
      </c>
      <c r="P37" s="29">
        <v>5.77563371E8</v>
      </c>
      <c r="Q37" s="4">
        <v>4.1546246408E10</v>
      </c>
      <c r="R37" s="4">
        <v>1.996195581724E12</v>
      </c>
      <c r="S37" s="8">
        <v>1.317492491438E12</v>
      </c>
      <c r="T37" s="8">
        <v>6.75204390953E11</v>
      </c>
      <c r="U37" s="4">
        <v>1.136747642195E12</v>
      </c>
      <c r="V37" s="4">
        <v>8.8130211832E10</v>
      </c>
      <c r="W37" s="4">
        <v>-5.20287761197E11</v>
      </c>
      <c r="X37" s="31">
        <f t="shared" si="10"/>
        <v>616459880998</v>
      </c>
      <c r="Y37" s="28">
        <f t="shared" si="11"/>
        <v>154114970250</v>
      </c>
      <c r="Z37" s="28">
        <f t="shared" si="12"/>
        <v>153109731753</v>
      </c>
      <c r="AA37" s="28">
        <f t="shared" si="13"/>
        <v>154114970250</v>
      </c>
      <c r="AB37" s="8">
        <v>7.20632044547E11</v>
      </c>
      <c r="AC37" s="8"/>
      <c r="AD37" s="4">
        <f t="shared" si="14"/>
        <v>1005238496</v>
      </c>
      <c r="AG37" s="26"/>
    </row>
    <row r="38" ht="12.75" customHeight="1">
      <c r="A38" s="26">
        <v>36.0</v>
      </c>
      <c r="C38" s="3"/>
      <c r="D38" s="1" t="s">
        <v>42</v>
      </c>
      <c r="E38" s="1">
        <v>2018.0</v>
      </c>
      <c r="F38" s="27">
        <f t="shared" si="1"/>
        <v>26.55586432</v>
      </c>
      <c r="G38" s="27">
        <f t="shared" si="2"/>
        <v>2.499945357</v>
      </c>
      <c r="H38" s="1">
        <f t="shared" si="3"/>
        <v>2.18360934</v>
      </c>
      <c r="I38" s="28">
        <f t="shared" si="4"/>
        <v>341244244754</v>
      </c>
      <c r="J38" s="26">
        <f t="shared" si="5"/>
        <v>28.23075387</v>
      </c>
      <c r="K38" s="6">
        <f t="shared" si="6"/>
        <v>0.02112388247</v>
      </c>
      <c r="L38" s="29">
        <f t="shared" si="7"/>
        <v>1.295871943</v>
      </c>
      <c r="M38" s="1">
        <f t="shared" si="8"/>
        <v>1.106705356</v>
      </c>
      <c r="N38" s="7">
        <f t="shared" si="18"/>
        <v>-0.01465940023</v>
      </c>
      <c r="O38" s="8">
        <v>1.493150190543E12</v>
      </c>
      <c r="P38" s="29">
        <v>4.27594345E8</v>
      </c>
      <c r="Q38" s="4">
        <v>3.8479938274E10</v>
      </c>
      <c r="R38" s="4">
        <v>1.82163190571E12</v>
      </c>
      <c r="S38" s="8">
        <v>1.151905945789E12</v>
      </c>
      <c r="T38" s="8">
        <v>6.66537856296E11</v>
      </c>
      <c r="U38" s="4">
        <v>1.020029527501E12</v>
      </c>
      <c r="V38" s="4">
        <v>7.1975923931E10</v>
      </c>
      <c r="W38" s="4">
        <v>-3.94928254146E11</v>
      </c>
      <c r="X38" s="31">
        <f t="shared" si="10"/>
        <v>625101273355</v>
      </c>
      <c r="Y38" s="28">
        <f t="shared" si="11"/>
        <v>156275318339</v>
      </c>
      <c r="Z38" s="28">
        <f t="shared" si="12"/>
        <v>136500681429</v>
      </c>
      <c r="AA38" s="28">
        <f t="shared" si="13"/>
        <v>156275318339</v>
      </c>
      <c r="AB38" s="8">
        <v>7.37661015468E11</v>
      </c>
      <c r="AC38" s="8"/>
      <c r="AD38" s="4">
        <f t="shared" si="14"/>
        <v>19774636910</v>
      </c>
      <c r="AG38" s="26"/>
    </row>
    <row r="39" ht="12.75" customHeight="1">
      <c r="A39" s="26">
        <v>37.0</v>
      </c>
      <c r="C39" s="3"/>
      <c r="D39" s="1" t="s">
        <v>42</v>
      </c>
      <c r="E39" s="1">
        <v>2017.0</v>
      </c>
      <c r="F39" s="27">
        <f t="shared" si="1"/>
        <v>26.50039567</v>
      </c>
      <c r="G39" s="27">
        <f t="shared" si="2"/>
        <v>2.71625115</v>
      </c>
      <c r="H39" s="1">
        <f t="shared" si="3"/>
        <v>1.735593632</v>
      </c>
      <c r="I39" s="28">
        <f t="shared" si="4"/>
        <v>322831280368</v>
      </c>
      <c r="J39" s="26">
        <f t="shared" si="5"/>
        <v>28.13905952</v>
      </c>
      <c r="K39" s="6">
        <f t="shared" si="6"/>
        <v>0.01323708929</v>
      </c>
      <c r="L39" s="29">
        <f t="shared" si="7"/>
        <v>1.31810705</v>
      </c>
      <c r="M39" s="1">
        <f t="shared" si="8"/>
        <v>1.15909791</v>
      </c>
      <c r="N39" s="7">
        <f t="shared" si="18"/>
        <v>0.313137145</v>
      </c>
      <c r="O39" s="8">
        <v>1.336150174952E12</v>
      </c>
      <c r="P39" s="29">
        <v>4.8739582E8</v>
      </c>
      <c r="Q39" s="4">
        <v>2.2000409969E10</v>
      </c>
      <c r="R39" s="4">
        <v>1.662027767755E12</v>
      </c>
      <c r="S39" s="8">
        <v>1.013318894584E12</v>
      </c>
      <c r="T39" s="8">
        <v>6.45877761796E11</v>
      </c>
      <c r="U39" s="4">
        <v>8.92990614957E11</v>
      </c>
      <c r="V39" s="4">
        <v>5.7823614124E10</v>
      </c>
      <c r="W39" s="4">
        <v>-1.48965574877E11</v>
      </c>
      <c r="X39" s="31">
        <f t="shared" si="10"/>
        <v>744025040080</v>
      </c>
      <c r="Y39" s="28">
        <f t="shared" si="11"/>
        <v>186006260020</v>
      </c>
      <c r="Z39" s="28">
        <f t="shared" si="12"/>
        <v>118851778635</v>
      </c>
      <c r="AA39" s="28">
        <f t="shared" si="13"/>
        <v>186006260020</v>
      </c>
      <c r="AB39" s="8">
        <v>7.48635563826E11</v>
      </c>
      <c r="AC39" s="8"/>
      <c r="AD39" s="4">
        <f t="shared" si="14"/>
        <v>67154481385</v>
      </c>
      <c r="AG39" s="26"/>
    </row>
    <row r="40" ht="12.75" customHeight="1">
      <c r="A40" s="26">
        <v>38.0</v>
      </c>
      <c r="C40" s="3"/>
      <c r="D40" s="1" t="s">
        <v>42</v>
      </c>
      <c r="E40" s="1">
        <v>2016.0</v>
      </c>
      <c r="F40" s="27"/>
      <c r="G40" s="27">
        <f t="shared" si="2"/>
        <v>-0.9152351796</v>
      </c>
      <c r="H40" s="1">
        <f t="shared" si="3"/>
        <v>-0.5833208821</v>
      </c>
      <c r="I40" s="28">
        <f t="shared" si="4"/>
        <v>-91953050218</v>
      </c>
      <c r="J40" s="26">
        <f t="shared" si="5"/>
        <v>27.88854101</v>
      </c>
      <c r="K40" s="6">
        <f t="shared" si="6"/>
        <v>0.009278274937</v>
      </c>
      <c r="L40" s="29">
        <f t="shared" si="7"/>
        <v>0.8754045344</v>
      </c>
      <c r="M40" s="1">
        <f t="shared" si="8"/>
        <v>1.03642546</v>
      </c>
      <c r="N40" s="7">
        <f t="shared" si="18"/>
        <v>0.2328656875</v>
      </c>
      <c r="O40" s="8">
        <v>6.49507339597E11</v>
      </c>
      <c r="P40" s="29">
        <v>4.29552245E8</v>
      </c>
      <c r="Q40" s="4">
        <v>1.2003467124E10</v>
      </c>
      <c r="R40" s="4">
        <v>1.293717550439E12</v>
      </c>
      <c r="S40" s="8">
        <v>7.41460389815E11</v>
      </c>
      <c r="T40" s="8">
        <v>5.50075490523E11</v>
      </c>
      <c r="U40" s="4">
        <v>7.64642146562E11</v>
      </c>
      <c r="V40" s="4">
        <v>3.9112361689E10</v>
      </c>
      <c r="W40" s="4">
        <v>-1.34093486056E11</v>
      </c>
      <c r="X40" s="31">
        <f t="shared" si="10"/>
        <v>630548660506</v>
      </c>
      <c r="Y40" s="28">
        <f t="shared" si="11"/>
        <v>157637165127</v>
      </c>
      <c r="Z40" s="28">
        <f t="shared" si="12"/>
        <v>100469313531</v>
      </c>
      <c r="AA40" s="28">
        <f t="shared" si="13"/>
        <v>157637165127</v>
      </c>
      <c r="AB40" s="8">
        <v>5.70112243558E11</v>
      </c>
      <c r="AC40" s="8"/>
      <c r="AD40" s="4">
        <f t="shared" si="14"/>
        <v>57167851595</v>
      </c>
      <c r="AG40" s="26"/>
    </row>
    <row r="41" ht="12.75" customHeight="1">
      <c r="A41" s="26">
        <v>39.0</v>
      </c>
      <c r="C41" s="3"/>
      <c r="D41" s="1" t="s">
        <v>42</v>
      </c>
      <c r="E41" s="1">
        <v>2015.0</v>
      </c>
      <c r="F41" s="27">
        <f>LN(I41)</f>
        <v>24.71452081</v>
      </c>
      <c r="G41" s="27">
        <f t="shared" si="2"/>
        <v>0.7186674381</v>
      </c>
      <c r="H41" s="1">
        <f t="shared" si="3"/>
        <v>0.4833170255</v>
      </c>
      <c r="I41" s="28">
        <f t="shared" si="4"/>
        <v>54122769117</v>
      </c>
      <c r="J41" s="26">
        <f t="shared" si="5"/>
        <v>27.8620507</v>
      </c>
      <c r="K41" s="6">
        <f t="shared" si="6"/>
        <v>0.0121548587</v>
      </c>
      <c r="L41" s="29">
        <f t="shared" si="7"/>
        <v>1.065425134</v>
      </c>
      <c r="M41" s="1">
        <f t="shared" si="8"/>
        <v>1.05935951</v>
      </c>
      <c r="N41" s="7">
        <f t="shared" si="18"/>
        <v>0.1493642371</v>
      </c>
      <c r="O41" s="8">
        <v>8.74827901778E11</v>
      </c>
      <c r="P41" s="29">
        <v>4.28026218E8</v>
      </c>
      <c r="Q41" s="4">
        <v>1.5313864023E10</v>
      </c>
      <c r="R41" s="4">
        <v>1.25989650771E12</v>
      </c>
      <c r="S41" s="8">
        <v>8.20705132661E11</v>
      </c>
      <c r="T41" s="8">
        <v>4.36517071075E11</v>
      </c>
      <c r="U41" s="4">
        <v>5.67260426484E11</v>
      </c>
      <c r="V41" s="4">
        <v>3.5218731455E10</v>
      </c>
      <c r="W41" s="4">
        <v>-1.19332741269E11</v>
      </c>
      <c r="X41" s="31">
        <f t="shared" si="10"/>
        <v>447927685215</v>
      </c>
      <c r="Y41" s="28">
        <f t="shared" si="11"/>
        <v>111981921304</v>
      </c>
      <c r="Z41" s="28">
        <f t="shared" si="12"/>
        <v>75309894742</v>
      </c>
      <c r="AA41" s="28">
        <f t="shared" si="13"/>
        <v>111981921304</v>
      </c>
      <c r="AB41" s="8">
        <v>4.62428510517E11</v>
      </c>
      <c r="AC41" s="8"/>
      <c r="AD41" s="4">
        <f t="shared" si="14"/>
        <v>36672026561</v>
      </c>
      <c r="AG41" s="26"/>
    </row>
    <row r="42" ht="12.75" customHeight="1">
      <c r="A42" s="26">
        <v>40.0</v>
      </c>
      <c r="C42" s="3"/>
      <c r="D42" s="1" t="s">
        <v>42</v>
      </c>
      <c r="E42" s="1">
        <v>2014.0</v>
      </c>
      <c r="F42" s="27"/>
      <c r="G42" s="27">
        <f t="shared" si="2"/>
        <v>-0.2149316061</v>
      </c>
      <c r="H42" s="1">
        <f t="shared" si="3"/>
        <v>-0.1530259913</v>
      </c>
      <c r="I42" s="28">
        <f t="shared" si="4"/>
        <v>-14698658714</v>
      </c>
      <c r="J42" s="26">
        <f t="shared" si="5"/>
        <v>27.68815365</v>
      </c>
      <c r="K42" s="6">
        <f t="shared" si="6"/>
        <v>0.02321951827</v>
      </c>
      <c r="L42" s="29">
        <f t="shared" si="7"/>
        <v>0.9780356913</v>
      </c>
      <c r="M42" s="1">
        <f t="shared" si="8"/>
        <v>1.075375513</v>
      </c>
      <c r="N42" s="7">
        <f t="shared" si="18"/>
        <v>-0.06955391028</v>
      </c>
      <c r="O42" s="8">
        <v>6.68241575326E11</v>
      </c>
      <c r="P42" s="29">
        <v>3.01651408E8</v>
      </c>
      <c r="Q42" s="4">
        <v>2.4584736146E10</v>
      </c>
      <c r="R42" s="4">
        <v>1.058796132415E12</v>
      </c>
      <c r="S42" s="8">
        <v>6.8294023404E11</v>
      </c>
      <c r="T42" s="8">
        <v>3.74133657337E11</v>
      </c>
      <c r="U42" s="4">
        <v>4.98874518077E11</v>
      </c>
      <c r="V42" s="4">
        <v>4.8226356588E10</v>
      </c>
      <c r="W42" s="4">
        <v>-1.14661128212E11</v>
      </c>
      <c r="X42" s="31">
        <f t="shared" si="10"/>
        <v>384213389865</v>
      </c>
      <c r="Y42" s="28">
        <f t="shared" si="11"/>
        <v>96053347466</v>
      </c>
      <c r="Z42" s="28">
        <f t="shared" si="12"/>
        <v>68387609333</v>
      </c>
      <c r="AA42" s="28">
        <f t="shared" si="13"/>
        <v>96053347466</v>
      </c>
      <c r="AB42" s="8">
        <v>4.02334173603E11</v>
      </c>
      <c r="AC42" s="8"/>
      <c r="AD42" s="4">
        <f t="shared" si="14"/>
        <v>27665738133</v>
      </c>
      <c r="AG42" s="26"/>
    </row>
    <row r="43" ht="12.75" customHeight="1">
      <c r="A43" s="26">
        <v>41.0</v>
      </c>
      <c r="C43" s="3"/>
      <c r="D43" s="1" t="s">
        <v>42</v>
      </c>
      <c r="E43" s="1">
        <v>2013.0</v>
      </c>
      <c r="F43" s="27">
        <f t="shared" ref="F43:F71" si="19">LN(I43)</f>
        <v>26.13421516</v>
      </c>
      <c r="G43" s="27">
        <f t="shared" si="2"/>
        <v>3.590183829</v>
      </c>
      <c r="H43" s="1">
        <f t="shared" si="3"/>
        <v>2.070664407</v>
      </c>
      <c r="I43" s="28">
        <f t="shared" si="4"/>
        <v>223843987856</v>
      </c>
      <c r="J43" s="26">
        <f t="shared" si="5"/>
        <v>27.53511654</v>
      </c>
      <c r="K43" s="6">
        <f t="shared" si="6"/>
        <v>0.02901329666</v>
      </c>
      <c r="L43" s="29">
        <f t="shared" si="7"/>
        <v>1.419606693</v>
      </c>
      <c r="M43" s="1">
        <f t="shared" si="8"/>
        <v>1.162826721</v>
      </c>
      <c r="N43" s="7">
        <f t="shared" si="18"/>
        <v>0.569969514</v>
      </c>
      <c r="O43" s="8">
        <v>7.56524411671E11</v>
      </c>
      <c r="P43" s="29">
        <v>3.27717E8</v>
      </c>
      <c r="Q43" s="4">
        <v>2.6360051379E10</v>
      </c>
      <c r="R43" s="4">
        <v>9.0855071354E11</v>
      </c>
      <c r="S43" s="8">
        <v>5.32680423815E11</v>
      </c>
      <c r="T43" s="8">
        <v>3.71861061191E11</v>
      </c>
      <c r="U43" s="4">
        <v>4.3240997845E11</v>
      </c>
      <c r="V43" s="4">
        <v>6.6381166555E10</v>
      </c>
      <c r="W43" s="4">
        <v>0.0</v>
      </c>
      <c r="X43" s="31">
        <f t="shared" si="10"/>
        <v>432409978450</v>
      </c>
      <c r="Y43" s="28">
        <f t="shared" si="11"/>
        <v>108102494613</v>
      </c>
      <c r="Z43" s="28">
        <f t="shared" si="12"/>
        <v>62348893126</v>
      </c>
      <c r="AA43" s="28">
        <f t="shared" si="13"/>
        <v>108102494613</v>
      </c>
      <c r="AB43" s="34">
        <v>4.3240997845E11</v>
      </c>
      <c r="AC43" s="8">
        <v>3.31767544889E11</v>
      </c>
      <c r="AD43" s="4">
        <f t="shared" si="14"/>
        <v>45753601487</v>
      </c>
      <c r="AG43" s="26"/>
    </row>
    <row r="44" ht="12.75" customHeight="1">
      <c r="A44" s="26">
        <v>42.0</v>
      </c>
      <c r="C44" s="3"/>
      <c r="D44" s="1" t="s">
        <v>42</v>
      </c>
      <c r="E44" s="1">
        <v>2012.0</v>
      </c>
      <c r="F44" s="27">
        <f t="shared" si="19"/>
        <v>26.95303356</v>
      </c>
      <c r="G44" s="27">
        <f t="shared" si="2"/>
        <v>12.55315136</v>
      </c>
      <c r="H44" s="1">
        <f t="shared" si="3"/>
        <v>7.943548719</v>
      </c>
      <c r="I44" s="28">
        <f t="shared" si="4"/>
        <v>507637554982</v>
      </c>
      <c r="J44" s="26">
        <f t="shared" si="5"/>
        <v>27.36156264</v>
      </c>
      <c r="K44" s="6">
        <f t="shared" si="6"/>
        <v>0.06948289324</v>
      </c>
      <c r="L44" s="29">
        <f t="shared" si="7"/>
        <v>5.069458324</v>
      </c>
      <c r="M44" s="1">
        <f t="shared" si="8"/>
        <v>0.7741113799</v>
      </c>
      <c r="N44" s="7">
        <f t="shared" si="18"/>
        <v>-0.09563277934</v>
      </c>
      <c r="O44" s="8">
        <v>6.32340852993E11</v>
      </c>
      <c r="P44" s="29">
        <v>1.626808E8</v>
      </c>
      <c r="Q44" s="4">
        <v>5.3070547196E10</v>
      </c>
      <c r="R44" s="4">
        <v>7.6379299591E11</v>
      </c>
      <c r="S44" s="8">
        <v>1.24703298011E11</v>
      </c>
      <c r="T44" s="8">
        <v>3.55795979447E11</v>
      </c>
      <c r="U44" s="4">
        <v>2.55622555085E11</v>
      </c>
      <c r="V44" s="4">
        <v>6.7889870139E10</v>
      </c>
      <c r="W44" s="4">
        <v>0.0</v>
      </c>
      <c r="X44" s="31">
        <f t="shared" si="10"/>
        <v>255622555085</v>
      </c>
      <c r="Y44" s="28">
        <f t="shared" si="11"/>
        <v>63905638771</v>
      </c>
      <c r="Z44" s="28">
        <f t="shared" si="12"/>
        <v>40439053153</v>
      </c>
      <c r="AA44" s="28">
        <f t="shared" si="13"/>
        <v>63905638771</v>
      </c>
      <c r="AB44" s="8">
        <v>2.75425716602E11</v>
      </c>
      <c r="AC44" s="8"/>
      <c r="AD44" s="4">
        <f t="shared" si="14"/>
        <v>23466585618</v>
      </c>
      <c r="AG44" s="26"/>
    </row>
    <row r="45" ht="12.75" customHeight="1">
      <c r="A45" s="26">
        <v>43.0</v>
      </c>
      <c r="C45" s="3"/>
      <c r="D45" s="1" t="s">
        <v>42</v>
      </c>
      <c r="E45" s="1">
        <v>2011.0</v>
      </c>
      <c r="F45" s="27">
        <f t="shared" si="19"/>
        <v>26.92137631</v>
      </c>
      <c r="G45" s="27">
        <f t="shared" si="2"/>
        <v>10.8172816</v>
      </c>
      <c r="H45" s="1">
        <f t="shared" si="3"/>
        <v>8.030964156</v>
      </c>
      <c r="I45" s="28">
        <f t="shared" si="4"/>
        <v>491818857330</v>
      </c>
      <c r="J45" s="26">
        <f t="shared" si="5"/>
        <v>27.31557742</v>
      </c>
      <c r="K45" s="6">
        <f t="shared" si="6"/>
        <v>0.051261885</v>
      </c>
      <c r="L45" s="29">
        <f t="shared" si="7"/>
        <v>5.477537613</v>
      </c>
      <c r="M45" s="1">
        <f t="shared" si="8"/>
        <v>0.935788316</v>
      </c>
      <c r="N45" s="7">
        <f t="shared" si="18"/>
        <v>-0.1391534526</v>
      </c>
      <c r="O45" s="8">
        <v>6.01556541724E11</v>
      </c>
      <c r="P45" s="29">
        <v>4.6424788E8</v>
      </c>
      <c r="Q45" s="4">
        <v>3.739375836E10</v>
      </c>
      <c r="R45" s="4">
        <v>7.29465144688E11</v>
      </c>
      <c r="S45" s="8">
        <v>1.09737684394E11</v>
      </c>
      <c r="T45" s="8">
        <v>3.25448337202E11</v>
      </c>
      <c r="U45" s="4">
        <v>3.0193406193E11</v>
      </c>
      <c r="V45" s="4">
        <v>6.1794183739E10</v>
      </c>
      <c r="W45" s="4">
        <v>-5.6972760766E10</v>
      </c>
      <c r="X45" s="31">
        <f t="shared" si="10"/>
        <v>244961301164</v>
      </c>
      <c r="Y45" s="28">
        <f t="shared" si="11"/>
        <v>61240325291</v>
      </c>
      <c r="Z45" s="28">
        <f t="shared" si="12"/>
        <v>45466030709</v>
      </c>
      <c r="AA45" s="28">
        <f t="shared" si="13"/>
        <v>61240325291</v>
      </c>
      <c r="AB45" s="8">
        <v>3.04550751408E11</v>
      </c>
      <c r="AC45" s="8"/>
      <c r="AD45" s="4">
        <f t="shared" si="14"/>
        <v>15774294582</v>
      </c>
      <c r="AG45" s="26"/>
    </row>
    <row r="46" ht="12.75" customHeight="1">
      <c r="A46" s="26">
        <v>44.0</v>
      </c>
      <c r="C46" s="3"/>
      <c r="D46" s="1" t="s">
        <v>42</v>
      </c>
      <c r="E46" s="1">
        <v>2010.0</v>
      </c>
      <c r="F46" s="27">
        <f t="shared" si="19"/>
        <v>26.85948999</v>
      </c>
      <c r="G46" s="27">
        <f t="shared" si="2"/>
        <v>8.485958432</v>
      </c>
      <c r="H46" s="1">
        <f t="shared" si="3"/>
        <v>6.107456495</v>
      </c>
      <c r="I46" s="28">
        <f t="shared" si="4"/>
        <v>462304677751</v>
      </c>
      <c r="J46" s="26">
        <f t="shared" si="5"/>
        <v>27.11415137</v>
      </c>
      <c r="K46" s="6">
        <f t="shared" si="6"/>
        <v>0.001747995047</v>
      </c>
      <c r="L46" s="29">
        <f t="shared" si="7"/>
        <v>9.383350575</v>
      </c>
      <c r="M46" s="1">
        <f t="shared" si="8"/>
        <v>1.02237635</v>
      </c>
      <c r="N46" s="7">
        <f t="shared" si="18"/>
        <v>0.3157699374</v>
      </c>
      <c r="O46" s="8">
        <v>5.17450251539E11</v>
      </c>
      <c r="P46" s="29">
        <v>0.0</v>
      </c>
      <c r="Q46" s="4">
        <v>1.04247709E9</v>
      </c>
      <c r="R46" s="4">
        <v>5.96384464317E11</v>
      </c>
      <c r="S46" s="8">
        <v>5.5145573788E10</v>
      </c>
      <c r="T46" s="8">
        <v>3.46037478462E11</v>
      </c>
      <c r="U46" s="4">
        <v>3.7955242104E11</v>
      </c>
      <c r="V46" s="4">
        <v>5.6277833338E10</v>
      </c>
      <c r="W46" s="4">
        <v>-7.6771924349E10</v>
      </c>
      <c r="X46" s="31">
        <f t="shared" si="10"/>
        <v>302780496691</v>
      </c>
      <c r="Y46" s="28">
        <f t="shared" si="11"/>
        <v>75695124173</v>
      </c>
      <c r="Z46" s="28">
        <f t="shared" si="12"/>
        <v>54478781797</v>
      </c>
      <c r="AA46" s="28">
        <f t="shared" si="13"/>
        <v>75695124173</v>
      </c>
      <c r="AB46" s="8">
        <v>3.53780534208E11</v>
      </c>
      <c r="AC46" s="8"/>
      <c r="AD46" s="4">
        <f t="shared" si="14"/>
        <v>21216342376</v>
      </c>
      <c r="AG46" s="26"/>
    </row>
    <row r="47" ht="12.75" customHeight="1">
      <c r="A47" s="26">
        <v>45.0</v>
      </c>
      <c r="C47" s="3"/>
      <c r="D47" s="1" t="s">
        <v>42</v>
      </c>
      <c r="E47" s="1">
        <v>2009.0</v>
      </c>
      <c r="F47" s="27">
        <f t="shared" si="19"/>
        <v>26.35581713</v>
      </c>
      <c r="G47" s="27">
        <f t="shared" si="2"/>
        <v>6.042263788</v>
      </c>
      <c r="H47" s="1">
        <f t="shared" si="3"/>
        <v>4.019021196</v>
      </c>
      <c r="I47" s="28">
        <f t="shared" si="4"/>
        <v>279373973445</v>
      </c>
      <c r="J47" s="26">
        <f t="shared" si="5"/>
        <v>26.66800864</v>
      </c>
      <c r="K47" s="6">
        <f t="shared" si="6"/>
        <v>0.03777937403</v>
      </c>
      <c r="L47" s="29">
        <f t="shared" si="7"/>
        <v>13.36649157</v>
      </c>
      <c r="M47" s="1">
        <f t="shared" si="8"/>
        <v>1.455146027</v>
      </c>
      <c r="N47" s="35"/>
      <c r="O47" s="8">
        <v>3.0196479798E11</v>
      </c>
      <c r="P47" s="29">
        <v>4732200.0</v>
      </c>
      <c r="Q47" s="4">
        <v>1.4421942348E10</v>
      </c>
      <c r="R47" s="4">
        <v>3.81741167466E11</v>
      </c>
      <c r="S47" s="8">
        <v>2.2590824535E10</v>
      </c>
      <c r="T47" s="8">
        <v>1.84776780543E11</v>
      </c>
      <c r="U47" s="4">
        <v>3.24815960001E11</v>
      </c>
      <c r="V47" s="4">
        <v>4.5077157223E10</v>
      </c>
      <c r="W47" s="4">
        <v>-4.6764205806E10</v>
      </c>
      <c r="X47" s="31">
        <f t="shared" si="10"/>
        <v>278051754195</v>
      </c>
      <c r="Y47" s="28">
        <f t="shared" si="11"/>
        <v>69512938549</v>
      </c>
      <c r="Z47" s="28">
        <f t="shared" si="12"/>
        <v>46236639653</v>
      </c>
      <c r="AA47" s="28">
        <f t="shared" si="13"/>
        <v>69512938549</v>
      </c>
      <c r="AB47" s="8">
        <v>2.68877198163E11</v>
      </c>
      <c r="AC47" s="8"/>
      <c r="AD47" s="4">
        <f t="shared" si="14"/>
        <v>23276298896</v>
      </c>
      <c r="AG47" s="26"/>
    </row>
    <row r="48" ht="12.75" customHeight="1">
      <c r="A48" s="26">
        <v>46.0</v>
      </c>
      <c r="B48" s="1">
        <v>4.0</v>
      </c>
      <c r="C48" s="3" t="s">
        <v>43</v>
      </c>
      <c r="D48" s="1" t="s">
        <v>44</v>
      </c>
      <c r="E48" s="1">
        <v>2021.0</v>
      </c>
      <c r="F48" s="27">
        <f t="shared" si="19"/>
        <v>28.00611843</v>
      </c>
      <c r="G48" s="27">
        <f t="shared" si="2"/>
        <v>2.318572413</v>
      </c>
      <c r="H48" s="1">
        <f t="shared" si="3"/>
        <v>1.808032345</v>
      </c>
      <c r="I48" s="28">
        <f t="shared" si="4"/>
        <v>1455133016748</v>
      </c>
      <c r="J48" s="26">
        <f t="shared" si="5"/>
        <v>29.63077155</v>
      </c>
      <c r="K48" s="6">
        <f t="shared" si="6"/>
        <v>0.03453016071</v>
      </c>
      <c r="L48" s="29">
        <f t="shared" si="7"/>
        <v>1.286988672</v>
      </c>
      <c r="M48" s="1">
        <f t="shared" si="8"/>
        <v>1.528472874</v>
      </c>
      <c r="N48" s="7">
        <f t="shared" ref="N48:N63" si="20">(AB48-AB49)/AB49</f>
        <v>-0.005153468303</v>
      </c>
      <c r="O48" s="8">
        <v>6.50589469269E12</v>
      </c>
      <c r="P48" s="29">
        <v>5.621629181E9</v>
      </c>
      <c r="Q48" s="4">
        <v>2.55081627969E11</v>
      </c>
      <c r="R48" s="4">
        <v>7.387212300491E12</v>
      </c>
      <c r="S48" s="8">
        <v>5.050761675942E12</v>
      </c>
      <c r="T48" s="8">
        <v>2.335356320428E12</v>
      </c>
      <c r="U48" s="4">
        <v>4.496389413326E12</v>
      </c>
      <c r="V48" s="4">
        <v>5.24400133068E11</v>
      </c>
      <c r="W48" s="4">
        <v>-1.277126171916E12</v>
      </c>
      <c r="X48" s="31">
        <f t="shared" si="10"/>
        <v>3219263241410</v>
      </c>
      <c r="Y48" s="28">
        <f t="shared" si="11"/>
        <v>804815810353</v>
      </c>
      <c r="Z48" s="28">
        <f t="shared" si="12"/>
        <v>627598693299</v>
      </c>
      <c r="AA48" s="28">
        <f t="shared" si="13"/>
        <v>804815810353</v>
      </c>
      <c r="AB48" s="8">
        <v>3.569528787883E12</v>
      </c>
      <c r="AC48" s="8"/>
      <c r="AD48" s="4">
        <f t="shared" si="14"/>
        <v>177217117053</v>
      </c>
      <c r="AG48" s="26"/>
    </row>
    <row r="49" ht="12.75" customHeight="1">
      <c r="A49" s="26">
        <v>47.0</v>
      </c>
      <c r="C49" s="3"/>
      <c r="D49" s="1" t="s">
        <v>44</v>
      </c>
      <c r="E49" s="1">
        <v>2020.0</v>
      </c>
      <c r="F49" s="27">
        <f t="shared" si="19"/>
        <v>27.8102073</v>
      </c>
      <c r="G49" s="27">
        <f t="shared" si="2"/>
        <v>2.008278023</v>
      </c>
      <c r="H49" s="1">
        <f t="shared" si="3"/>
        <v>1.512657408</v>
      </c>
      <c r="I49" s="28">
        <f t="shared" si="4"/>
        <v>1196243444840</v>
      </c>
      <c r="J49" s="26">
        <f t="shared" si="5"/>
        <v>29.51072304</v>
      </c>
      <c r="K49" s="6">
        <f t="shared" si="6"/>
        <v>0.0297978914</v>
      </c>
      <c r="L49" s="29">
        <f t="shared" si="7"/>
        <v>1.28032761</v>
      </c>
      <c r="M49" s="1">
        <f t="shared" si="8"/>
        <v>1.558195721</v>
      </c>
      <c r="N49" s="7">
        <f t="shared" si="20"/>
        <v>0.1036881777</v>
      </c>
      <c r="O49" s="8">
        <v>5.444925828567E12</v>
      </c>
      <c r="P49" s="29">
        <v>5.22046632E9</v>
      </c>
      <c r="Q49" s="4">
        <v>1.95222427308E11</v>
      </c>
      <c r="R49" s="4">
        <v>6.551551741014E12</v>
      </c>
      <c r="S49" s="8">
        <v>4.248682383727E12</v>
      </c>
      <c r="T49" s="8">
        <v>2.302675770279E12</v>
      </c>
      <c r="U49" s="4">
        <v>4.295331685235E12</v>
      </c>
      <c r="V49" s="4">
        <v>4.69918668116E11</v>
      </c>
      <c r="W49" s="4">
        <v>-1.132041866325E12</v>
      </c>
      <c r="X49" s="31">
        <f t="shared" si="10"/>
        <v>3163289818910</v>
      </c>
      <c r="Y49" s="28">
        <f t="shared" si="11"/>
        <v>790822454728</v>
      </c>
      <c r="Z49" s="28">
        <f t="shared" si="12"/>
        <v>595656294169</v>
      </c>
      <c r="AA49" s="28">
        <f t="shared" si="13"/>
        <v>790822454728</v>
      </c>
      <c r="AB49" s="8">
        <v>3.588019532817E12</v>
      </c>
      <c r="AC49" s="8"/>
      <c r="AD49" s="4">
        <f t="shared" si="14"/>
        <v>195166160559</v>
      </c>
      <c r="AG49" s="26"/>
    </row>
    <row r="50" ht="12.75" customHeight="1">
      <c r="A50" s="26">
        <v>48.0</v>
      </c>
      <c r="C50" s="3"/>
      <c r="D50" s="1" t="s">
        <v>44</v>
      </c>
      <c r="E50" s="1">
        <v>2019.0</v>
      </c>
      <c r="F50" s="27">
        <f t="shared" si="19"/>
        <v>27.90315637</v>
      </c>
      <c r="G50" s="27">
        <f t="shared" si="2"/>
        <v>2.396455214</v>
      </c>
      <c r="H50" s="1">
        <f t="shared" si="3"/>
        <v>1.842775306</v>
      </c>
      <c r="I50" s="28">
        <f t="shared" si="4"/>
        <v>1312764548380</v>
      </c>
      <c r="J50" s="26">
        <f t="shared" si="5"/>
        <v>29.37828937</v>
      </c>
      <c r="K50" s="6">
        <f t="shared" si="6"/>
        <v>0.0315981992</v>
      </c>
      <c r="L50" s="29">
        <f t="shared" si="7"/>
        <v>1.380029617</v>
      </c>
      <c r="M50" s="1">
        <f t="shared" si="8"/>
        <v>1.416456183</v>
      </c>
      <c r="N50" s="7">
        <f t="shared" si="20"/>
        <v>0.07707535957</v>
      </c>
      <c r="O50" s="8">
        <v>4.756251385082E12</v>
      </c>
      <c r="P50" s="29">
        <v>4.137565578E9</v>
      </c>
      <c r="Q50" s="4">
        <v>1.81339031756E11</v>
      </c>
      <c r="R50" s="4">
        <v>5.738903998508E12</v>
      </c>
      <c r="S50" s="8">
        <v>3.443486836702E12</v>
      </c>
      <c r="T50" s="8">
        <v>2.295119293076E12</v>
      </c>
      <c r="U50" s="4">
        <v>3.881122060723E12</v>
      </c>
      <c r="V50" s="4">
        <v>5.01232479573E11</v>
      </c>
      <c r="W50" s="4">
        <v>-1.031584095981E12</v>
      </c>
      <c r="X50" s="31">
        <f t="shared" si="10"/>
        <v>2849537964742</v>
      </c>
      <c r="Y50" s="28">
        <f t="shared" si="11"/>
        <v>712384491186</v>
      </c>
      <c r="Z50" s="28">
        <f t="shared" si="12"/>
        <v>547794317537</v>
      </c>
      <c r="AA50" s="28">
        <f t="shared" si="13"/>
        <v>712384491186</v>
      </c>
      <c r="AB50" s="8">
        <v>3.250935912348E12</v>
      </c>
      <c r="AC50" s="8"/>
      <c r="AD50" s="4">
        <f t="shared" si="14"/>
        <v>164590173649</v>
      </c>
      <c r="AG50" s="26"/>
    </row>
    <row r="51" ht="12.75" customHeight="1">
      <c r="A51" s="26">
        <v>49.0</v>
      </c>
      <c r="C51" s="3"/>
      <c r="D51" s="1" t="s">
        <v>44</v>
      </c>
      <c r="E51" s="1">
        <v>2018.0</v>
      </c>
      <c r="F51" s="27">
        <f t="shared" si="19"/>
        <v>27.97202231</v>
      </c>
      <c r="G51" s="27">
        <f t="shared" si="2"/>
        <v>2.792906544</v>
      </c>
      <c r="H51" s="1">
        <f t="shared" si="3"/>
        <v>2.221535219</v>
      </c>
      <c r="I51" s="28">
        <f t="shared" si="4"/>
        <v>1406354917363</v>
      </c>
      <c r="J51" s="26">
        <f t="shared" si="5"/>
        <v>29.33187835</v>
      </c>
      <c r="K51" s="6">
        <f t="shared" si="6"/>
        <v>0.02962464345</v>
      </c>
      <c r="L51" s="29">
        <f t="shared" si="7"/>
        <v>1.43320925</v>
      </c>
      <c r="M51" s="1">
        <f t="shared" si="8"/>
        <v>1.346293289</v>
      </c>
      <c r="N51" s="7">
        <f t="shared" si="20"/>
        <v>0.002070133051</v>
      </c>
      <c r="O51" s="8">
        <v>4.642897383504E12</v>
      </c>
      <c r="P51" s="29">
        <v>4.254781922E9</v>
      </c>
      <c r="Q51" s="4">
        <v>1.62302812041E11</v>
      </c>
      <c r="R51" s="4">
        <v>5.478641871357E12</v>
      </c>
      <c r="S51" s="8">
        <v>3.236542466141E12</v>
      </c>
      <c r="T51" s="8">
        <v>2.241933036486E12</v>
      </c>
      <c r="U51" s="4">
        <v>3.54781478835E12</v>
      </c>
      <c r="V51" s="4">
        <v>4.80547479627E11</v>
      </c>
      <c r="W51" s="4">
        <v>-1.015593097111E12</v>
      </c>
      <c r="X51" s="31">
        <f t="shared" si="10"/>
        <v>2532221691239</v>
      </c>
      <c r="Y51" s="28">
        <f t="shared" si="11"/>
        <v>633055422810</v>
      </c>
      <c r="Z51" s="28">
        <f t="shared" si="12"/>
        <v>503545283497</v>
      </c>
      <c r="AA51" s="28">
        <f t="shared" si="13"/>
        <v>633055422810</v>
      </c>
      <c r="AB51" s="8">
        <v>3.018299400746E12</v>
      </c>
      <c r="AC51" s="8"/>
      <c r="AD51" s="4">
        <f t="shared" si="14"/>
        <v>129510139313</v>
      </c>
      <c r="AG51" s="26"/>
    </row>
    <row r="52" ht="12.75" customHeight="1">
      <c r="A52" s="26">
        <v>50.0</v>
      </c>
      <c r="C52" s="3"/>
      <c r="D52" s="1" t="s">
        <v>44</v>
      </c>
      <c r="E52" s="1">
        <v>2017.0</v>
      </c>
      <c r="F52" s="27">
        <f t="shared" si="19"/>
        <v>27.76316694</v>
      </c>
      <c r="G52" s="27">
        <f t="shared" si="2"/>
        <v>2.387246529</v>
      </c>
      <c r="H52" s="1">
        <f t="shared" si="3"/>
        <v>1.795708245</v>
      </c>
      <c r="I52" s="28">
        <f t="shared" si="4"/>
        <v>1141274731508</v>
      </c>
      <c r="J52" s="26">
        <f t="shared" si="5"/>
        <v>29.32479924</v>
      </c>
      <c r="K52" s="6">
        <f t="shared" si="6"/>
        <v>0.02999732633</v>
      </c>
      <c r="L52" s="29">
        <f t="shared" si="7"/>
        <v>1.34317748</v>
      </c>
      <c r="M52" s="1">
        <f t="shared" si="8"/>
        <v>1.415614975</v>
      </c>
      <c r="N52" s="7">
        <f t="shared" si="20"/>
        <v>0.1676591941</v>
      </c>
      <c r="O52" s="8">
        <v>4.453370870333E12</v>
      </c>
      <c r="P52" s="29">
        <v>4.63792494E9</v>
      </c>
      <c r="Q52" s="4">
        <v>1.63185302983E11</v>
      </c>
      <c r="R52" s="4">
        <v>5.439994923898E12</v>
      </c>
      <c r="S52" s="8">
        <v>3.312096138825E12</v>
      </c>
      <c r="T52" s="8">
        <v>2.127742416343E12</v>
      </c>
      <c r="U52" s="4">
        <v>3.395911007441E12</v>
      </c>
      <c r="V52" s="4">
        <v>4.28661671153E11</v>
      </c>
      <c r="W52" s="4">
        <v>-8.53683482647E11</v>
      </c>
      <c r="X52" s="31">
        <f t="shared" si="10"/>
        <v>2542227524794</v>
      </c>
      <c r="Y52" s="28">
        <f t="shared" si="11"/>
        <v>635556881199</v>
      </c>
      <c r="Z52" s="28">
        <f t="shared" si="12"/>
        <v>478071584824</v>
      </c>
      <c r="AA52" s="28">
        <f t="shared" si="13"/>
        <v>635556881199</v>
      </c>
      <c r="AB52" s="8">
        <v>3.012064027451E12</v>
      </c>
      <c r="AC52" s="8"/>
      <c r="AD52" s="4">
        <f t="shared" si="14"/>
        <v>157485296374</v>
      </c>
      <c r="AG52" s="26"/>
    </row>
    <row r="53" ht="12.75" customHeight="1">
      <c r="A53" s="26">
        <v>51.0</v>
      </c>
      <c r="C53" s="3"/>
      <c r="D53" s="1" t="s">
        <v>44</v>
      </c>
      <c r="E53" s="1">
        <v>2016.0</v>
      </c>
      <c r="F53" s="27">
        <f t="shared" si="19"/>
        <v>27.58146782</v>
      </c>
      <c r="G53" s="27">
        <f t="shared" si="2"/>
        <v>2.191611007</v>
      </c>
      <c r="H53" s="1">
        <f t="shared" si="3"/>
        <v>1.685104386</v>
      </c>
      <c r="I53" s="28">
        <f t="shared" si="4"/>
        <v>951654432774</v>
      </c>
      <c r="J53" s="26">
        <f t="shared" si="5"/>
        <v>29.26526067</v>
      </c>
      <c r="K53" s="6">
        <f t="shared" si="6"/>
        <v>0.03558901511</v>
      </c>
      <c r="L53" s="29">
        <f t="shared" si="7"/>
        <v>1.320322622</v>
      </c>
      <c r="M53" s="1">
        <f t="shared" si="8"/>
        <v>1.188108113</v>
      </c>
      <c r="N53" s="7">
        <f t="shared" si="20"/>
        <v>0.1148732969</v>
      </c>
      <c r="O53" s="8">
        <v>3.905893539834E12</v>
      </c>
      <c r="P53" s="29">
        <v>5.344816697E9</v>
      </c>
      <c r="Q53" s="4">
        <v>1.82413589694E11</v>
      </c>
      <c r="R53" s="4">
        <v>5.125558803118E12</v>
      </c>
      <c r="S53" s="8">
        <v>2.95423910706E12</v>
      </c>
      <c r="T53" s="8">
        <v>2.171161527328E12</v>
      </c>
      <c r="U53" s="4">
        <v>3.101991937467E12</v>
      </c>
      <c r="V53" s="4">
        <v>3.71815885396E11</v>
      </c>
      <c r="W53" s="4">
        <v>-8.43011566982E11</v>
      </c>
      <c r="X53" s="31">
        <f t="shared" si="10"/>
        <v>2258980370485</v>
      </c>
      <c r="Y53" s="28">
        <f t="shared" si="11"/>
        <v>564745092621</v>
      </c>
      <c r="Z53" s="28">
        <f t="shared" si="12"/>
        <v>434225977858</v>
      </c>
      <c r="AA53" s="28">
        <f t="shared" si="13"/>
        <v>564745092621</v>
      </c>
      <c r="AB53" s="8">
        <v>2.579574624855E12</v>
      </c>
      <c r="AC53" s="8"/>
      <c r="AD53" s="4">
        <f t="shared" si="14"/>
        <v>130519114763</v>
      </c>
      <c r="AG53" s="26"/>
    </row>
    <row r="54" ht="12.75" customHeight="1">
      <c r="A54" s="26">
        <v>52.0</v>
      </c>
      <c r="C54" s="3"/>
      <c r="D54" s="1" t="s">
        <v>44</v>
      </c>
      <c r="E54" s="1">
        <v>2015.0</v>
      </c>
      <c r="F54" s="27">
        <f t="shared" si="19"/>
        <v>27.48781165</v>
      </c>
      <c r="G54" s="27">
        <f t="shared" si="2"/>
        <v>2.194690312</v>
      </c>
      <c r="H54" s="1">
        <f t="shared" si="3"/>
        <v>1.743313676</v>
      </c>
      <c r="I54" s="28">
        <f t="shared" si="4"/>
        <v>866572534610</v>
      </c>
      <c r="J54" s="26">
        <f t="shared" si="5"/>
        <v>29.26425382</v>
      </c>
      <c r="K54" s="6">
        <f t="shared" si="6"/>
        <v>0.0252363435</v>
      </c>
      <c r="L54" s="29">
        <f t="shared" si="7"/>
        <v>1.306578933</v>
      </c>
      <c r="M54" s="1">
        <f t="shared" si="8"/>
        <v>1.002926582</v>
      </c>
      <c r="N54" s="7">
        <f t="shared" si="20"/>
        <v>0.1132881287</v>
      </c>
      <c r="O54" s="8">
        <v>3.679788063188E12</v>
      </c>
      <c r="P54" s="29">
        <v>4.099920334E9</v>
      </c>
      <c r="Q54" s="4">
        <v>1.29220192222E11</v>
      </c>
      <c r="R54" s="4">
        <v>5.120400752433E12</v>
      </c>
      <c r="S54" s="8">
        <v>2.813215528578E12</v>
      </c>
      <c r="T54" s="8">
        <v>2.307031055135E12</v>
      </c>
      <c r="U54" s="4">
        <v>2.822297251515E12</v>
      </c>
      <c r="V54" s="4">
        <v>3.36499340174E11</v>
      </c>
      <c r="W54" s="4">
        <v>-8.33963088385E11</v>
      </c>
      <c r="X54" s="31">
        <f t="shared" si="10"/>
        <v>1988334163130</v>
      </c>
      <c r="Y54" s="28">
        <f t="shared" si="11"/>
        <v>497083540783</v>
      </c>
      <c r="Z54" s="28">
        <f t="shared" si="12"/>
        <v>394849573961</v>
      </c>
      <c r="AA54" s="28">
        <f t="shared" si="13"/>
        <v>497083540783</v>
      </c>
      <c r="AB54" s="8">
        <v>2.313782769816E12</v>
      </c>
      <c r="AC54" s="8"/>
      <c r="AD54" s="4">
        <f t="shared" si="14"/>
        <v>102233966821</v>
      </c>
      <c r="AG54" s="26"/>
    </row>
    <row r="55" ht="12.75" customHeight="1">
      <c r="A55" s="26">
        <v>53.0</v>
      </c>
      <c r="C55" s="3"/>
      <c r="D55" s="1" t="s">
        <v>44</v>
      </c>
      <c r="E55" s="1">
        <v>2014.0</v>
      </c>
      <c r="F55" s="27">
        <f t="shared" si="19"/>
        <v>24.40046949</v>
      </c>
      <c r="G55" s="27">
        <f t="shared" si="2"/>
        <v>0.1086840264</v>
      </c>
      <c r="H55" s="1">
        <f t="shared" si="3"/>
        <v>0.08465315926</v>
      </c>
      <c r="I55" s="28">
        <f t="shared" si="4"/>
        <v>39535683984</v>
      </c>
      <c r="J55" s="26">
        <f t="shared" si="5"/>
        <v>29.30634856</v>
      </c>
      <c r="K55" s="6">
        <f t="shared" si="6"/>
        <v>0.02252920699</v>
      </c>
      <c r="L55" s="29">
        <f t="shared" si="7"/>
        <v>1.011576564</v>
      </c>
      <c r="M55" s="1">
        <f t="shared" si="8"/>
        <v>0.9509712696</v>
      </c>
      <c r="N55" s="7">
        <f t="shared" si="20"/>
        <v>0.1291774347</v>
      </c>
      <c r="O55" s="8">
        <v>3.055348311202E12</v>
      </c>
      <c r="P55" s="29">
        <v>4.622935265E9</v>
      </c>
      <c r="Q55" s="4">
        <v>1.20318211503E11</v>
      </c>
      <c r="R55" s="4">
        <v>5.340543568449E12</v>
      </c>
      <c r="S55" s="8">
        <v>3.015812627218E12</v>
      </c>
      <c r="T55" s="8">
        <v>2.185483883356E12</v>
      </c>
      <c r="U55" s="4">
        <v>2.601112991829E12</v>
      </c>
      <c r="V55" s="4">
        <v>3.09024608261E11</v>
      </c>
      <c r="W55" s="4">
        <v>-7.32987368244E11</v>
      </c>
      <c r="X55" s="31">
        <f t="shared" si="10"/>
        <v>1868125623585</v>
      </c>
      <c r="Y55" s="28">
        <f t="shared" si="11"/>
        <v>467031405896</v>
      </c>
      <c r="Z55" s="28">
        <f t="shared" si="12"/>
        <v>363767200011</v>
      </c>
      <c r="AA55" s="28">
        <f t="shared" si="13"/>
        <v>467031405896</v>
      </c>
      <c r="AB55" s="8">
        <v>2.078332383207E12</v>
      </c>
      <c r="AC55" s="8"/>
      <c r="AD55" s="4">
        <f t="shared" si="14"/>
        <v>103264205885</v>
      </c>
      <c r="AG55" s="26"/>
    </row>
    <row r="56" ht="12.75" customHeight="1">
      <c r="A56" s="26">
        <v>54.0</v>
      </c>
      <c r="C56" s="3"/>
      <c r="D56" s="1" t="s">
        <v>44</v>
      </c>
      <c r="E56" s="1">
        <v>2013.0</v>
      </c>
      <c r="F56" s="27">
        <f t="shared" si="19"/>
        <v>28.00609197</v>
      </c>
      <c r="G56" s="27">
        <f t="shared" si="2"/>
        <v>4.48316142</v>
      </c>
      <c r="H56" s="1">
        <f t="shared" si="3"/>
        <v>3.612462881</v>
      </c>
      <c r="I56" s="28">
        <f t="shared" si="4"/>
        <v>1455094509630</v>
      </c>
      <c r="J56" s="26">
        <f t="shared" si="5"/>
        <v>29.00920281</v>
      </c>
      <c r="K56" s="6">
        <f t="shared" si="6"/>
        <v>0.02288993211</v>
      </c>
      <c r="L56" s="29">
        <f t="shared" si="7"/>
        <v>2.983296172</v>
      </c>
      <c r="M56" s="1">
        <f t="shared" si="8"/>
        <v>0.8498192611</v>
      </c>
      <c r="N56" s="7">
        <f t="shared" si="20"/>
        <v>0.1036925945</v>
      </c>
      <c r="O56" s="8">
        <v>2.186534943813E12</v>
      </c>
      <c r="P56" s="29">
        <v>4.431496642E9</v>
      </c>
      <c r="Q56" s="4">
        <v>9.0819939748E10</v>
      </c>
      <c r="R56" s="4">
        <v>3.967680607949E12</v>
      </c>
      <c r="S56" s="8">
        <v>7.31440434183E11</v>
      </c>
      <c r="T56" s="8">
        <v>2.165839369158E12</v>
      </c>
      <c r="U56" s="4">
        <v>2.306342880038E12</v>
      </c>
      <c r="V56" s="4">
        <v>2.90207853968E11</v>
      </c>
      <c r="W56" s="4">
        <v>-6.95149013188E11</v>
      </c>
      <c r="X56" s="31">
        <f t="shared" si="10"/>
        <v>1611193866850</v>
      </c>
      <c r="Y56" s="28">
        <f t="shared" si="11"/>
        <v>402798466713</v>
      </c>
      <c r="Z56" s="28">
        <f t="shared" si="12"/>
        <v>324568841751</v>
      </c>
      <c r="AA56" s="28">
        <f t="shared" si="13"/>
        <v>402798466713</v>
      </c>
      <c r="AB56" s="36">
        <v>1.840572012355E12</v>
      </c>
      <c r="AC56" s="8">
        <v>1.840572012355E12</v>
      </c>
      <c r="AD56" s="4">
        <f t="shared" si="14"/>
        <v>78229624962</v>
      </c>
      <c r="AG56" s="26"/>
    </row>
    <row r="57" ht="12.75" customHeight="1">
      <c r="A57" s="26">
        <v>55.0</v>
      </c>
      <c r="C57" s="3"/>
      <c r="D57" s="1" t="s">
        <v>44</v>
      </c>
      <c r="E57" s="1">
        <v>2012.0</v>
      </c>
      <c r="F57" s="27">
        <f t="shared" si="19"/>
        <v>28.17041816</v>
      </c>
      <c r="G57" s="27">
        <f t="shared" si="2"/>
        <v>5.382489561</v>
      </c>
      <c r="H57" s="1">
        <f t="shared" si="3"/>
        <v>4.587356855</v>
      </c>
      <c r="I57" s="28">
        <f t="shared" si="4"/>
        <v>1714972493772</v>
      </c>
      <c r="J57" s="26">
        <f t="shared" si="5"/>
        <v>28.98392871</v>
      </c>
      <c r="K57" s="6">
        <f t="shared" si="6"/>
        <v>0.02391433237</v>
      </c>
      <c r="L57" s="29">
        <f t="shared" si="7"/>
        <v>3.763968688</v>
      </c>
      <c r="M57" s="1">
        <f t="shared" si="8"/>
        <v>0.7631299866</v>
      </c>
      <c r="N57" s="7">
        <f t="shared" si="20"/>
        <v>0.03376124679</v>
      </c>
      <c r="O57" s="8">
        <v>2.333748569426E12</v>
      </c>
      <c r="P57" s="29">
        <v>4.694795597E9</v>
      </c>
      <c r="Q57" s="4">
        <v>9.2516365558E10</v>
      </c>
      <c r="R57" s="4">
        <v>3.868657678657E12</v>
      </c>
      <c r="S57" s="8">
        <v>6.18776075654E11</v>
      </c>
      <c r="T57" s="8">
        <v>2.185275346385E12</v>
      </c>
      <c r="U57" s="4">
        <v>2.294836075338E12</v>
      </c>
      <c r="V57" s="4">
        <v>2.54129379252E11</v>
      </c>
      <c r="W57" s="4">
        <v>-7.99445550571E11</v>
      </c>
      <c r="X57" s="31">
        <f t="shared" si="10"/>
        <v>1495390524767</v>
      </c>
      <c r="Y57" s="28">
        <f t="shared" si="11"/>
        <v>373847631192</v>
      </c>
      <c r="Z57" s="28">
        <f t="shared" si="12"/>
        <v>318620681824</v>
      </c>
      <c r="AA57" s="28">
        <f t="shared" si="13"/>
        <v>373847631192</v>
      </c>
      <c r="AB57" s="8">
        <v>1.667649145736E12</v>
      </c>
      <c r="AC57" s="8"/>
      <c r="AD57" s="4">
        <f t="shared" si="14"/>
        <v>55226949368</v>
      </c>
      <c r="AG57" s="26"/>
    </row>
    <row r="58" ht="12.75" customHeight="1">
      <c r="A58" s="26">
        <v>56.0</v>
      </c>
      <c r="C58" s="3"/>
      <c r="D58" s="1" t="s">
        <v>44</v>
      </c>
      <c r="E58" s="1">
        <v>2011.0</v>
      </c>
      <c r="F58" s="27">
        <f t="shared" si="19"/>
        <v>28.20869963</v>
      </c>
      <c r="G58" s="27">
        <f t="shared" si="2"/>
        <v>6.040643383</v>
      </c>
      <c r="H58" s="1">
        <f t="shared" si="3"/>
        <v>4.989860747</v>
      </c>
      <c r="I58" s="28">
        <f t="shared" si="4"/>
        <v>1781896983522</v>
      </c>
      <c r="J58" s="26">
        <f t="shared" si="5"/>
        <v>29.03507583</v>
      </c>
      <c r="K58" s="6">
        <f t="shared" si="6"/>
        <v>0.03638366343</v>
      </c>
      <c r="L58" s="29">
        <f t="shared" si="7"/>
        <v>3.43000288</v>
      </c>
      <c r="M58" s="1">
        <f t="shared" si="8"/>
        <v>0.7104417773</v>
      </c>
      <c r="N58" s="7">
        <f t="shared" si="20"/>
        <v>0.1046483678</v>
      </c>
      <c r="O58" s="8">
        <v>2.513740908848E12</v>
      </c>
      <c r="P58" s="29">
        <v>3.51413742E9</v>
      </c>
      <c r="Q58" s="4">
        <v>1.48142490652E11</v>
      </c>
      <c r="R58" s="4">
        <v>4.071676040142E12</v>
      </c>
      <c r="S58" s="8">
        <v>7.31843925326E11</v>
      </c>
      <c r="T58" s="8">
        <v>2.270680057767E12</v>
      </c>
      <c r="U58" s="4">
        <v>2.132494422312E12</v>
      </c>
      <c r="V58" s="4">
        <v>2.27382657819E11</v>
      </c>
      <c r="W58" s="4">
        <v>-7.04080224777E11</v>
      </c>
      <c r="X58" s="31">
        <f t="shared" si="10"/>
        <v>1428414197535</v>
      </c>
      <c r="Y58" s="28">
        <f t="shared" si="11"/>
        <v>357103549384</v>
      </c>
      <c r="Z58" s="28">
        <f t="shared" si="12"/>
        <v>294984635016</v>
      </c>
      <c r="AA58" s="28">
        <f t="shared" si="13"/>
        <v>357103549384</v>
      </c>
      <c r="AB58" s="8">
        <v>1.613185975883E12</v>
      </c>
      <c r="AC58" s="8"/>
      <c r="AD58" s="4">
        <f t="shared" si="14"/>
        <v>62118914367</v>
      </c>
      <c r="AG58" s="26"/>
    </row>
    <row r="59" ht="12.75" customHeight="1">
      <c r="A59" s="26">
        <v>57.0</v>
      </c>
      <c r="C59" s="3"/>
      <c r="D59" s="1" t="s">
        <v>44</v>
      </c>
      <c r="E59" s="1">
        <v>2010.0</v>
      </c>
      <c r="F59" s="27">
        <f t="shared" si="19"/>
        <v>28.20244427</v>
      </c>
      <c r="G59" s="27">
        <f t="shared" si="2"/>
        <v>6.555279795</v>
      </c>
      <c r="H59" s="1">
        <f t="shared" si="3"/>
        <v>5.124870935</v>
      </c>
      <c r="I59" s="28">
        <f t="shared" si="4"/>
        <v>1770785363259</v>
      </c>
      <c r="J59" s="26">
        <f t="shared" si="5"/>
        <v>28.9705793</v>
      </c>
      <c r="K59" s="6">
        <f t="shared" si="6"/>
        <v>0.03794639176</v>
      </c>
      <c r="L59" s="29">
        <f t="shared" si="7"/>
        <v>4.731267346</v>
      </c>
      <c r="M59" s="1">
        <f t="shared" si="8"/>
        <v>0.6438582421</v>
      </c>
      <c r="N59" s="7">
        <f t="shared" si="20"/>
        <v>0.1224538414</v>
      </c>
      <c r="O59" s="8">
        <v>2.244251709541E12</v>
      </c>
      <c r="P59" s="29">
        <v>4.155845788E9</v>
      </c>
      <c r="Q59" s="4">
        <v>1.44854907179E11</v>
      </c>
      <c r="R59" s="4">
        <v>3.8173565507E12</v>
      </c>
      <c r="S59" s="8">
        <v>4.73466346282E11</v>
      </c>
      <c r="T59" s="8">
        <v>2.268141386309E12</v>
      </c>
      <c r="U59" s="4">
        <v>1.98821474674E12</v>
      </c>
      <c r="V59" s="4">
        <v>1.72834567654E11</v>
      </c>
      <c r="W59" s="4">
        <v>-6.06103559355E11</v>
      </c>
      <c r="X59" s="31">
        <f t="shared" si="10"/>
        <v>1382111187385</v>
      </c>
      <c r="Y59" s="28">
        <f t="shared" si="11"/>
        <v>345527796846</v>
      </c>
      <c r="Z59" s="28">
        <f t="shared" si="12"/>
        <v>270131164299</v>
      </c>
      <c r="AA59" s="28">
        <f t="shared" si="13"/>
        <v>345527796846</v>
      </c>
      <c r="AB59" s="8">
        <v>1.460361525868E12</v>
      </c>
      <c r="AC59" s="8"/>
      <c r="AD59" s="4">
        <f t="shared" si="14"/>
        <v>75396632547</v>
      </c>
      <c r="AG59" s="26"/>
    </row>
    <row r="60" ht="12.75" customHeight="1">
      <c r="A60" s="26">
        <v>58.0</v>
      </c>
      <c r="C60" s="3"/>
      <c r="D60" s="1" t="s">
        <v>44</v>
      </c>
      <c r="E60" s="1">
        <v>2009.0</v>
      </c>
      <c r="F60" s="27">
        <f t="shared" si="19"/>
        <v>27.91626383</v>
      </c>
      <c r="G60" s="27">
        <f t="shared" si="2"/>
        <v>5.285678611</v>
      </c>
      <c r="H60" s="1">
        <f t="shared" si="3"/>
        <v>4.302168782</v>
      </c>
      <c r="I60" s="28">
        <f t="shared" si="4"/>
        <v>1330084822386</v>
      </c>
      <c r="J60" s="26">
        <f t="shared" si="5"/>
        <v>28.94926371</v>
      </c>
      <c r="K60" s="6">
        <f t="shared" si="6"/>
        <v>0.05057213052</v>
      </c>
      <c r="L60" s="29">
        <f t="shared" si="7"/>
        <v>3.711479544</v>
      </c>
      <c r="M60" s="1">
        <f t="shared" si="8"/>
        <v>0.57655477</v>
      </c>
      <c r="N60" s="7">
        <f t="shared" si="20"/>
        <v>-0.007972080324</v>
      </c>
      <c r="O60" s="8">
        <v>1.819329588283E12</v>
      </c>
      <c r="P60" s="29">
        <v>3.50764767E9</v>
      </c>
      <c r="Q60" s="4">
        <v>1.88980386878E11</v>
      </c>
      <c r="R60" s="4">
        <v>3.736848437036E12</v>
      </c>
      <c r="S60" s="8">
        <v>4.89244765897E11</v>
      </c>
      <c r="T60" s="8">
        <v>2.256583054685E12</v>
      </c>
      <c r="U60" s="4">
        <v>1.845274468132E12</v>
      </c>
      <c r="V60" s="4">
        <v>1.67840471857E11</v>
      </c>
      <c r="W60" s="4">
        <v>-6.08609995208E11</v>
      </c>
      <c r="X60" s="31">
        <f t="shared" si="10"/>
        <v>1236664472924</v>
      </c>
      <c r="Y60" s="28">
        <f t="shared" si="11"/>
        <v>309166118231</v>
      </c>
      <c r="Z60" s="28">
        <f t="shared" si="12"/>
        <v>251639367499</v>
      </c>
      <c r="AA60" s="28">
        <f t="shared" si="13"/>
        <v>309166118231</v>
      </c>
      <c r="AB60" s="8">
        <v>1.301043723989E12</v>
      </c>
      <c r="AC60" s="8"/>
      <c r="AD60" s="4">
        <f t="shared" si="14"/>
        <v>57526750732</v>
      </c>
      <c r="AG60" s="26"/>
    </row>
    <row r="61" ht="12.75" customHeight="1">
      <c r="A61" s="26">
        <v>59.0</v>
      </c>
      <c r="C61" s="3"/>
      <c r="D61" s="1" t="s">
        <v>44</v>
      </c>
      <c r="E61" s="1">
        <v>2008.0</v>
      </c>
      <c r="F61" s="27">
        <f t="shared" si="19"/>
        <v>28.21311225</v>
      </c>
      <c r="G61" s="27">
        <f t="shared" si="2"/>
        <v>7.091244867</v>
      </c>
      <c r="H61" s="1">
        <f t="shared" si="3"/>
        <v>5.703714369</v>
      </c>
      <c r="I61" s="28">
        <f t="shared" si="4"/>
        <v>1789777189689</v>
      </c>
      <c r="J61" s="26">
        <f t="shared" si="5"/>
        <v>28.85445205</v>
      </c>
      <c r="K61" s="6">
        <f t="shared" si="6"/>
        <v>0.05334454646</v>
      </c>
      <c r="L61" s="29">
        <f t="shared" si="7"/>
        <v>7.032153578</v>
      </c>
      <c r="M61" s="1">
        <f t="shared" si="8"/>
        <v>0.5980366761</v>
      </c>
      <c r="N61" s="7">
        <f t="shared" si="20"/>
        <v>0.2912146218</v>
      </c>
      <c r="O61" s="8">
        <v>2.086101843499E12</v>
      </c>
      <c r="P61" s="29">
        <v>2.301369002E9</v>
      </c>
      <c r="Q61" s="4">
        <v>1.81308987491E11</v>
      </c>
      <c r="R61" s="4">
        <v>3.398828924728E12</v>
      </c>
      <c r="S61" s="8">
        <v>2.9632465381E11</v>
      </c>
      <c r="T61" s="8">
        <v>2.193007808147E12</v>
      </c>
      <c r="U61" s="4">
        <v>1.886136166326E12</v>
      </c>
      <c r="V61" s="4">
        <v>1.33004025083E11</v>
      </c>
      <c r="W61" s="4">
        <v>-6.30970094654E11</v>
      </c>
      <c r="X61" s="31">
        <f t="shared" si="10"/>
        <v>1255166071672</v>
      </c>
      <c r="Y61" s="28">
        <f t="shared" si="11"/>
        <v>313791517918</v>
      </c>
      <c r="Z61" s="28">
        <f t="shared" si="12"/>
        <v>252392523926</v>
      </c>
      <c r="AA61" s="28">
        <f t="shared" si="13"/>
        <v>313791517918</v>
      </c>
      <c r="AB61" s="8">
        <v>1.31149910016E12</v>
      </c>
      <c r="AC61" s="8"/>
      <c r="AD61" s="4">
        <f t="shared" si="14"/>
        <v>61398993992</v>
      </c>
      <c r="AG61" s="26"/>
    </row>
    <row r="62" ht="12.75" customHeight="1">
      <c r="A62" s="26">
        <v>60.0</v>
      </c>
      <c r="C62" s="3"/>
      <c r="D62" s="1" t="s">
        <v>44</v>
      </c>
      <c r="E62" s="1">
        <v>2007.0</v>
      </c>
      <c r="F62" s="27">
        <f t="shared" si="19"/>
        <v>28.11532837</v>
      </c>
      <c r="G62" s="27">
        <f t="shared" si="2"/>
        <v>7.508680099</v>
      </c>
      <c r="H62" s="1">
        <f t="shared" si="3"/>
        <v>6.448220266</v>
      </c>
      <c r="I62" s="28">
        <f t="shared" si="4"/>
        <v>1623050257024</v>
      </c>
      <c r="J62" s="26">
        <f t="shared" si="5"/>
        <v>28.76498772</v>
      </c>
      <c r="K62" s="6">
        <f t="shared" si="6"/>
        <v>0.04269926155</v>
      </c>
      <c r="L62" s="29">
        <f t="shared" si="7"/>
        <v>6.799752221</v>
      </c>
      <c r="M62" s="1">
        <f t="shared" si="8"/>
        <v>0.4948950942</v>
      </c>
      <c r="N62" s="7">
        <f t="shared" si="20"/>
        <v>0.1381771062</v>
      </c>
      <c r="O62" s="8">
        <v>1.902581767895E12</v>
      </c>
      <c r="P62" s="29">
        <v>1.836755969E9</v>
      </c>
      <c r="Q62" s="4">
        <v>1.32707602852E11</v>
      </c>
      <c r="R62" s="4">
        <v>3.107960138489E12</v>
      </c>
      <c r="S62" s="8">
        <v>2.79531510871E11</v>
      </c>
      <c r="T62" s="8">
        <v>2.052373567648E12</v>
      </c>
      <c r="U62" s="4">
        <v>1.605642023006E12</v>
      </c>
      <c r="V62" s="4">
        <v>1.23610240358E11</v>
      </c>
      <c r="W62" s="4">
        <v>-5.98821418159E11</v>
      </c>
      <c r="X62" s="31">
        <f t="shared" si="10"/>
        <v>1006820604847</v>
      </c>
      <c r="Y62" s="28">
        <f t="shared" si="11"/>
        <v>251705151212</v>
      </c>
      <c r="Z62" s="28">
        <f t="shared" si="12"/>
        <v>216156532921</v>
      </c>
      <c r="AA62" s="28">
        <f t="shared" si="13"/>
        <v>251705151212</v>
      </c>
      <c r="AB62" s="8">
        <v>1.015709610143E12</v>
      </c>
      <c r="AC62" s="8"/>
      <c r="AD62" s="4">
        <f t="shared" si="14"/>
        <v>35548618291</v>
      </c>
      <c r="AG62" s="26"/>
    </row>
    <row r="63" ht="12.75" customHeight="1">
      <c r="A63" s="26">
        <v>61.0</v>
      </c>
      <c r="C63" s="3"/>
      <c r="D63" s="1" t="s">
        <v>44</v>
      </c>
      <c r="E63" s="1">
        <v>2006.0</v>
      </c>
      <c r="F63" s="27">
        <f t="shared" si="19"/>
        <v>27.16347489</v>
      </c>
      <c r="G63" s="27">
        <f t="shared" si="2"/>
        <v>3.413986475</v>
      </c>
      <c r="H63" s="1">
        <f t="shared" si="3"/>
        <v>2.91243751</v>
      </c>
      <c r="I63" s="28">
        <f t="shared" si="4"/>
        <v>626537765286</v>
      </c>
      <c r="J63" s="26">
        <f t="shared" si="5"/>
        <v>27.99511615</v>
      </c>
      <c r="K63" s="6">
        <f t="shared" si="6"/>
        <v>0.0700020365</v>
      </c>
      <c r="L63" s="29">
        <f t="shared" si="7"/>
        <v>3.995472643</v>
      </c>
      <c r="M63" s="1">
        <f t="shared" si="8"/>
        <v>1.643687785</v>
      </c>
      <c r="N63" s="7">
        <f t="shared" si="20"/>
        <v>0.500382246</v>
      </c>
      <c r="O63" s="8">
        <v>8.33970030058E11</v>
      </c>
      <c r="P63" s="29">
        <v>5.18009098E9</v>
      </c>
      <c r="Q63" s="4">
        <v>1.00747699477E11</v>
      </c>
      <c r="R63" s="4">
        <v>1.439210978969E12</v>
      </c>
      <c r="S63" s="8">
        <v>2.07432264772E11</v>
      </c>
      <c r="T63" s="8">
        <v>5.42925685041E11</v>
      </c>
      <c r="U63" s="4">
        <v>1.386716020318E12</v>
      </c>
      <c r="V63" s="4">
        <v>8.1450933057E10</v>
      </c>
      <c r="W63" s="4">
        <v>-5.26216506625E11</v>
      </c>
      <c r="X63" s="31">
        <f t="shared" si="10"/>
        <v>860499513693</v>
      </c>
      <c r="Y63" s="28">
        <f t="shared" si="11"/>
        <v>215124878423</v>
      </c>
      <c r="Z63" s="28">
        <f t="shared" si="12"/>
        <v>183520869172</v>
      </c>
      <c r="AA63" s="28">
        <f t="shared" si="13"/>
        <v>215124878423</v>
      </c>
      <c r="AB63" s="8">
        <v>8.92400316798E11</v>
      </c>
      <c r="AC63" s="8"/>
      <c r="AD63" s="4">
        <f t="shared" si="14"/>
        <v>31604009251</v>
      </c>
      <c r="AG63" s="26"/>
    </row>
    <row r="64" ht="12.75" customHeight="1">
      <c r="A64" s="26">
        <v>62.0</v>
      </c>
      <c r="C64" s="3"/>
      <c r="D64" s="1" t="s">
        <v>44</v>
      </c>
      <c r="E64" s="1">
        <v>2005.0</v>
      </c>
      <c r="F64" s="27">
        <f t="shared" si="19"/>
        <v>27.13886065</v>
      </c>
      <c r="G64" s="27">
        <f t="shared" si="2"/>
        <v>3.973941982</v>
      </c>
      <c r="H64" s="1">
        <f t="shared" si="3"/>
        <v>3.545181426</v>
      </c>
      <c r="I64" s="28">
        <f t="shared" si="4"/>
        <v>611304262806</v>
      </c>
      <c r="J64" s="26">
        <f t="shared" si="5"/>
        <v>28.04202096</v>
      </c>
      <c r="K64" s="6">
        <f t="shared" si="6"/>
        <v>0.05652008556</v>
      </c>
      <c r="L64" s="29">
        <f t="shared" si="7"/>
        <v>2.844105376</v>
      </c>
      <c r="M64" s="1">
        <f t="shared" si="8"/>
        <v>1.166379052</v>
      </c>
      <c r="N64" s="35"/>
      <c r="O64" s="8">
        <v>9.41899776918E11</v>
      </c>
      <c r="P64" s="29">
        <v>1.651297955E9</v>
      </c>
      <c r="Q64" s="4">
        <v>8.5250665265E10</v>
      </c>
      <c r="R64" s="4">
        <v>1.508325127719E12</v>
      </c>
      <c r="S64" s="8">
        <v>3.30595514112E11</v>
      </c>
      <c r="T64" s="8">
        <v>5.09938835624E11</v>
      </c>
      <c r="U64" s="4">
        <v>1.17824597503E12</v>
      </c>
      <c r="V64" s="4">
        <v>5.2379465491E10</v>
      </c>
      <c r="W64" s="4">
        <v>-4.88516238493E11</v>
      </c>
      <c r="X64" s="31">
        <f t="shared" si="10"/>
        <v>689729736537</v>
      </c>
      <c r="Y64" s="28">
        <f t="shared" si="11"/>
        <v>172432434134</v>
      </c>
      <c r="Z64" s="28">
        <f t="shared" si="12"/>
        <v>153828180065</v>
      </c>
      <c r="AA64" s="28">
        <f t="shared" si="13"/>
        <v>172432434134</v>
      </c>
      <c r="AB64" s="8">
        <v>5.94781975863E11</v>
      </c>
      <c r="AC64" s="8"/>
      <c r="AD64" s="4">
        <f t="shared" si="14"/>
        <v>18604254069</v>
      </c>
      <c r="AG64" s="26"/>
    </row>
    <row r="65" ht="12.75" customHeight="1">
      <c r="A65" s="26">
        <v>63.0</v>
      </c>
      <c r="B65" s="1">
        <v>5.0</v>
      </c>
      <c r="C65" s="3" t="s">
        <v>45</v>
      </c>
      <c r="D65" s="1" t="s">
        <v>46</v>
      </c>
      <c r="E65" s="1">
        <v>2021.0</v>
      </c>
      <c r="F65" s="27">
        <f t="shared" si="19"/>
        <v>27.54799146</v>
      </c>
      <c r="G65" s="27">
        <f t="shared" si="2"/>
        <v>1.854444648</v>
      </c>
      <c r="H65" s="1">
        <f t="shared" si="3"/>
        <v>1.66707802</v>
      </c>
      <c r="I65" s="28">
        <f t="shared" si="4"/>
        <v>920323853417</v>
      </c>
      <c r="J65" s="26">
        <f t="shared" si="5"/>
        <v>29.51314782</v>
      </c>
      <c r="K65" s="6">
        <f t="shared" si="6"/>
        <v>0.03408015495</v>
      </c>
      <c r="L65" s="29">
        <f t="shared" si="7"/>
        <v>1.194869792</v>
      </c>
      <c r="M65" s="1">
        <f t="shared" si="8"/>
        <v>1.230723267</v>
      </c>
      <c r="N65" s="7">
        <f t="shared" ref="N65:N76" si="21">(AB65-AB66)/AB66</f>
        <v>0.04537300982</v>
      </c>
      <c r="O65" s="8">
        <v>5.633408793859E12</v>
      </c>
      <c r="P65" s="29">
        <v>1.885969801E9</v>
      </c>
      <c r="Q65" s="4">
        <v>2.23819954168E11</v>
      </c>
      <c r="R65" s="4">
        <v>6.567457057304E12</v>
      </c>
      <c r="S65" s="8">
        <v>4.713084940442E12</v>
      </c>
      <c r="T65" s="8">
        <v>1.747284786146E12</v>
      </c>
      <c r="U65" s="4">
        <v>3.932262465866E12</v>
      </c>
      <c r="V65" s="4">
        <v>3.7977809169E10</v>
      </c>
      <c r="W65" s="4">
        <v>-1.72403023522E12</v>
      </c>
      <c r="X65" s="31">
        <f t="shared" si="10"/>
        <v>2208232230646</v>
      </c>
      <c r="Y65" s="28">
        <f t="shared" si="11"/>
        <v>552058057662</v>
      </c>
      <c r="Z65" s="28">
        <f t="shared" si="12"/>
        <v>496280034379</v>
      </c>
      <c r="AA65" s="28">
        <f t="shared" si="13"/>
        <v>552058057662</v>
      </c>
      <c r="AB65" s="8">
        <v>2.150424040551E12</v>
      </c>
      <c r="AC65" s="8"/>
      <c r="AD65" s="4">
        <f t="shared" si="14"/>
        <v>55778023282</v>
      </c>
      <c r="AG65" s="26"/>
    </row>
    <row r="66" ht="12.75" customHeight="1">
      <c r="A66" s="26">
        <v>64.0</v>
      </c>
      <c r="C66" s="3"/>
      <c r="D66" s="1" t="s">
        <v>46</v>
      </c>
      <c r="E66" s="1">
        <v>2020.0</v>
      </c>
      <c r="F66" s="27">
        <f t="shared" si="19"/>
        <v>26.07615859</v>
      </c>
      <c r="G66" s="27">
        <f t="shared" si="2"/>
        <v>0.5282215404</v>
      </c>
      <c r="H66" s="1">
        <f t="shared" si="3"/>
        <v>0.402169846</v>
      </c>
      <c r="I66" s="28">
        <f t="shared" si="4"/>
        <v>211218418532</v>
      </c>
      <c r="J66" s="26">
        <f t="shared" si="5"/>
        <v>29.34497099</v>
      </c>
      <c r="K66" s="6">
        <f t="shared" si="6"/>
        <v>0.03493472721</v>
      </c>
      <c r="L66" s="29">
        <f t="shared" si="7"/>
        <v>1.053124969</v>
      </c>
      <c r="M66" s="1">
        <f t="shared" si="8"/>
        <v>1.34003515</v>
      </c>
      <c r="N66" s="7">
        <f t="shared" si="21"/>
        <v>0.2560409866</v>
      </c>
      <c r="O66" s="8">
        <v>4.139071723203E12</v>
      </c>
      <c r="P66" s="29">
        <v>2.551332544E9</v>
      </c>
      <c r="Q66" s="4">
        <v>1.93917199268E11</v>
      </c>
      <c r="R66" s="4">
        <v>5.550843379525E12</v>
      </c>
      <c r="S66" s="8">
        <v>3.927853304671E12</v>
      </c>
      <c r="T66" s="8">
        <v>1.535099863934E12</v>
      </c>
      <c r="U66" s="4">
        <v>3.156613426333E12</v>
      </c>
      <c r="V66" s="4">
        <v>4.2323419615E10</v>
      </c>
      <c r="W66" s="4">
        <v>-1.055825208469E12</v>
      </c>
      <c r="X66" s="31">
        <f t="shared" si="10"/>
        <v>2100788217864</v>
      </c>
      <c r="Y66" s="28">
        <f t="shared" si="11"/>
        <v>525197054466</v>
      </c>
      <c r="Z66" s="28">
        <f t="shared" si="12"/>
        <v>399867105744</v>
      </c>
      <c r="AA66" s="28">
        <f t="shared" si="13"/>
        <v>525197054466</v>
      </c>
      <c r="AB66" s="8">
        <v>2.057087776654E12</v>
      </c>
      <c r="AC66" s="8"/>
      <c r="AD66" s="4">
        <f t="shared" si="14"/>
        <v>125329948723</v>
      </c>
      <c r="AG66" s="26"/>
    </row>
    <row r="67" ht="12.75" customHeight="1">
      <c r="A67" s="26">
        <v>65.0</v>
      </c>
      <c r="C67" s="3"/>
      <c r="D67" s="1" t="s">
        <v>46</v>
      </c>
      <c r="E67" s="1">
        <v>2019.0</v>
      </c>
      <c r="F67" s="27">
        <f t="shared" si="19"/>
        <v>27.55301664</v>
      </c>
      <c r="G67" s="27">
        <f t="shared" si="2"/>
        <v>2.913454792</v>
      </c>
      <c r="H67" s="1">
        <f t="shared" si="3"/>
        <v>2.067205483</v>
      </c>
      <c r="I67" s="28">
        <f t="shared" si="4"/>
        <v>924960289060</v>
      </c>
      <c r="J67" s="26">
        <f t="shared" si="5"/>
        <v>29.22307916</v>
      </c>
      <c r="K67" s="6">
        <f t="shared" si="6"/>
        <v>0.02885033232</v>
      </c>
      <c r="L67" s="29">
        <f t="shared" si="7"/>
        <v>1.273277069</v>
      </c>
      <c r="M67" s="1">
        <f t="shared" si="8"/>
        <v>1.106824268</v>
      </c>
      <c r="N67" s="7">
        <f t="shared" si="21"/>
        <v>0.1038913634</v>
      </c>
      <c r="O67" s="8">
        <v>4.299810471821E12</v>
      </c>
      <c r="P67" s="29">
        <v>2.691121241E9</v>
      </c>
      <c r="Q67" s="4">
        <v>1.41766246781E11</v>
      </c>
      <c r="R67" s="4">
        <v>4.913851431873E12</v>
      </c>
      <c r="S67" s="8">
        <v>3.374850182761E12</v>
      </c>
      <c r="T67" s="8">
        <v>1.479688639472E12</v>
      </c>
      <c r="U67" s="4">
        <v>2.506602268206E12</v>
      </c>
      <c r="V67" s="4">
        <v>3.3228565401E10</v>
      </c>
      <c r="W67" s="4">
        <v>-7.16823174683E11</v>
      </c>
      <c r="X67" s="31">
        <f t="shared" si="10"/>
        <v>1789779093523</v>
      </c>
      <c r="Y67" s="28">
        <f t="shared" si="11"/>
        <v>447444773381</v>
      </c>
      <c r="Z67" s="28">
        <f t="shared" si="12"/>
        <v>317478854201</v>
      </c>
      <c r="AA67" s="28">
        <f t="shared" si="13"/>
        <v>447444773381</v>
      </c>
      <c r="AB67" s="8">
        <v>1.637755295029E12</v>
      </c>
      <c r="AC67" s="8"/>
      <c r="AD67" s="4">
        <f t="shared" si="14"/>
        <v>129965919180</v>
      </c>
      <c r="AG67" s="26"/>
    </row>
    <row r="68" ht="12.75" customHeight="1">
      <c r="A68" s="26">
        <v>66.0</v>
      </c>
      <c r="C68" s="3"/>
      <c r="D68" s="1" t="s">
        <v>46</v>
      </c>
      <c r="E68" s="1">
        <v>2018.0</v>
      </c>
      <c r="F68" s="27">
        <f t="shared" si="19"/>
        <v>26.76158236</v>
      </c>
      <c r="G68" s="27">
        <f t="shared" si="2"/>
        <v>1.708170339</v>
      </c>
      <c r="H68" s="1">
        <f t="shared" si="3"/>
        <v>1.192173037</v>
      </c>
      <c r="I68" s="28">
        <f t="shared" si="4"/>
        <v>419186747321</v>
      </c>
      <c r="J68" s="26">
        <f t="shared" si="5"/>
        <v>28.93327171</v>
      </c>
      <c r="K68" s="6">
        <f t="shared" si="6"/>
        <v>0.02939593536</v>
      </c>
      <c r="L68" s="29">
        <f t="shared" si="7"/>
        <v>1.157146734</v>
      </c>
      <c r="M68" s="1">
        <f t="shared" si="8"/>
        <v>1.501018721</v>
      </c>
      <c r="N68" s="7">
        <f t="shared" si="21"/>
        <v>-0.01006334118</v>
      </c>
      <c r="O68" s="8">
        <v>3.064003664655E12</v>
      </c>
      <c r="P68" s="29">
        <v>3.562405924E9</v>
      </c>
      <c r="Q68" s="4">
        <v>1.08105435426E11</v>
      </c>
      <c r="R68" s="4">
        <v>3.677564061187E12</v>
      </c>
      <c r="S68" s="8">
        <v>2.644816917334E12</v>
      </c>
      <c r="T68" s="8">
        <v>9.88408718817E11</v>
      </c>
      <c r="U68" s="4">
        <v>1.924850397881E12</v>
      </c>
      <c r="V68" s="4">
        <v>3.8357779707E10</v>
      </c>
      <c r="W68" s="4">
        <v>-5.18387629945E11</v>
      </c>
      <c r="X68" s="31">
        <f t="shared" si="10"/>
        <v>1406462767936</v>
      </c>
      <c r="Y68" s="28">
        <f t="shared" si="11"/>
        <v>351615691984</v>
      </c>
      <c r="Z68" s="28">
        <f t="shared" si="12"/>
        <v>245401022199</v>
      </c>
      <c r="AA68" s="28">
        <f t="shared" si="13"/>
        <v>351615691984</v>
      </c>
      <c r="AB68" s="8">
        <v>1.483619991299E12</v>
      </c>
      <c r="AC68" s="8"/>
      <c r="AD68" s="4">
        <f t="shared" si="14"/>
        <v>106214669786</v>
      </c>
      <c r="AG68" s="26"/>
    </row>
    <row r="69" ht="12.75" customHeight="1">
      <c r="A69" s="26">
        <v>67.0</v>
      </c>
      <c r="C69" s="3"/>
      <c r="D69" s="1" t="s">
        <v>46</v>
      </c>
      <c r="E69" s="1">
        <v>2017.0</v>
      </c>
      <c r="F69" s="27">
        <f t="shared" si="19"/>
        <v>25.86951615</v>
      </c>
      <c r="G69" s="27">
        <f t="shared" si="2"/>
        <v>0.7042835319</v>
      </c>
      <c r="H69" s="1">
        <f t="shared" si="3"/>
        <v>0.4432226524</v>
      </c>
      <c r="I69" s="28">
        <f t="shared" si="4"/>
        <v>171786137646</v>
      </c>
      <c r="J69" s="26">
        <f t="shared" si="5"/>
        <v>28.7341168</v>
      </c>
      <c r="K69" s="6">
        <f t="shared" si="6"/>
        <v>0.01474537482</v>
      </c>
      <c r="L69" s="29">
        <f t="shared" si="7"/>
        <v>1.076722099</v>
      </c>
      <c r="M69" s="1">
        <f t="shared" si="8"/>
        <v>1.683417266</v>
      </c>
      <c r="N69" s="7">
        <f t="shared" si="21"/>
        <v>0.1160425095</v>
      </c>
      <c r="O69" s="8">
        <v>2.247541568844E12</v>
      </c>
      <c r="P69" s="29">
        <v>1.2529823211E10</v>
      </c>
      <c r="Q69" s="4">
        <v>4.4434897545E10</v>
      </c>
      <c r="R69" s="4">
        <v>3.013480368912E12</v>
      </c>
      <c r="S69" s="8">
        <v>2.075755431198E12</v>
      </c>
      <c r="T69" s="8">
        <v>8.90273594467E11</v>
      </c>
      <c r="U69" s="4">
        <v>1.920810167998E12</v>
      </c>
      <c r="V69" s="4">
        <v>3.0519145878E10</v>
      </c>
      <c r="W69" s="4">
        <v>-3.70473002474E11</v>
      </c>
      <c r="X69" s="31">
        <f t="shared" si="10"/>
        <v>1550337165524</v>
      </c>
      <c r="Y69" s="28">
        <f t="shared" si="11"/>
        <v>387584291381</v>
      </c>
      <c r="Z69" s="28">
        <f t="shared" si="12"/>
        <v>243916164235</v>
      </c>
      <c r="AA69" s="28">
        <f t="shared" si="13"/>
        <v>387584291381</v>
      </c>
      <c r="AB69" s="8">
        <v>1.498701940251E12</v>
      </c>
      <c r="AC69" s="8"/>
      <c r="AD69" s="4">
        <f t="shared" si="14"/>
        <v>143668127147</v>
      </c>
      <c r="AG69" s="26"/>
    </row>
    <row r="70" ht="12.75" customHeight="1">
      <c r="A70" s="26">
        <v>68.0</v>
      </c>
      <c r="C70" s="3"/>
      <c r="D70" s="1" t="s">
        <v>46</v>
      </c>
      <c r="E70" s="1">
        <v>2016.0</v>
      </c>
      <c r="F70" s="27">
        <f t="shared" si="19"/>
        <v>26.63211172</v>
      </c>
      <c r="G70" s="27">
        <f t="shared" si="2"/>
        <v>1.675295801</v>
      </c>
      <c r="H70" s="1">
        <f t="shared" si="3"/>
        <v>1.044852349</v>
      </c>
      <c r="I70" s="28">
        <f t="shared" si="4"/>
        <v>368280870498</v>
      </c>
      <c r="J70" s="26">
        <f t="shared" si="5"/>
        <v>28.71279208</v>
      </c>
      <c r="K70" s="6">
        <f t="shared" si="6"/>
        <v>0.02381977358</v>
      </c>
      <c r="L70" s="29">
        <f t="shared" si="7"/>
        <v>1.173089679</v>
      </c>
      <c r="M70" s="1">
        <f t="shared" si="8"/>
        <v>1.572495066</v>
      </c>
      <c r="N70" s="7">
        <f t="shared" si="21"/>
        <v>0.2404915574</v>
      </c>
      <c r="O70" s="8">
        <v>2.411559110733E12</v>
      </c>
      <c r="P70" s="29">
        <v>1.4610495172E10</v>
      </c>
      <c r="Q70" s="4">
        <v>7.0265928396E10</v>
      </c>
      <c r="R70" s="4">
        <v>2.949899089983E12</v>
      </c>
      <c r="S70" s="8">
        <v>2.043278240235E12</v>
      </c>
      <c r="T70" s="8">
        <v>8.53975165492E11</v>
      </c>
      <c r="U70" s="4">
        <v>1.73847533393E12</v>
      </c>
      <c r="V70" s="4">
        <v>2.0167505694E10</v>
      </c>
      <c r="W70" s="4">
        <v>-3.28588583919E11</v>
      </c>
      <c r="X70" s="31">
        <f t="shared" si="10"/>
        <v>1409886750011</v>
      </c>
      <c r="Y70" s="28">
        <f t="shared" si="11"/>
        <v>352471687503</v>
      </c>
      <c r="Z70" s="28">
        <f t="shared" si="12"/>
        <v>219830354953</v>
      </c>
      <c r="AA70" s="28">
        <f t="shared" si="13"/>
        <v>352471687503</v>
      </c>
      <c r="AB70" s="8">
        <v>1.342871734306E12</v>
      </c>
      <c r="AC70" s="8"/>
      <c r="AD70" s="4">
        <f t="shared" si="14"/>
        <v>132641332550</v>
      </c>
      <c r="AG70" s="26"/>
    </row>
    <row r="71" ht="12.75" customHeight="1">
      <c r="A71" s="26">
        <v>69.0</v>
      </c>
      <c r="C71" s="3"/>
      <c r="D71" s="1" t="s">
        <v>46</v>
      </c>
      <c r="E71" s="1">
        <v>2015.0</v>
      </c>
      <c r="F71" s="27">
        <f t="shared" si="19"/>
        <v>25.48166065</v>
      </c>
      <c r="G71" s="27">
        <f t="shared" si="2"/>
        <v>0.6248485832</v>
      </c>
      <c r="H71" s="1">
        <f t="shared" si="3"/>
        <v>0.405394427</v>
      </c>
      <c r="I71" s="28">
        <f t="shared" si="4"/>
        <v>116558676738</v>
      </c>
      <c r="J71" s="26">
        <f t="shared" si="5"/>
        <v>28.44431539</v>
      </c>
      <c r="K71" s="6">
        <f t="shared" si="6"/>
        <v>0.01697864889</v>
      </c>
      <c r="L71" s="29">
        <f t="shared" si="7"/>
        <v>1.06597501</v>
      </c>
      <c r="M71" s="1">
        <f t="shared" si="8"/>
        <v>1.940572796</v>
      </c>
      <c r="N71" s="7">
        <f t="shared" si="21"/>
        <v>0.4285245357</v>
      </c>
      <c r="O71" s="8">
        <v>1.758772376265E12</v>
      </c>
      <c r="P71" s="29">
        <v>8.213611768E9</v>
      </c>
      <c r="Q71" s="4">
        <v>3.8292378489E10</v>
      </c>
      <c r="R71" s="4">
        <v>2.255325423256E12</v>
      </c>
      <c r="S71" s="8">
        <v>1.642213699527E12</v>
      </c>
      <c r="T71" s="8">
        <v>5.57841449752E11</v>
      </c>
      <c r="U71" s="4">
        <v>1.401875639777E12</v>
      </c>
      <c r="V71" s="4">
        <v>9.0436960436E10</v>
      </c>
      <c r="W71" s="4">
        <v>-2.5179888514E11</v>
      </c>
      <c r="X71" s="31">
        <f t="shared" si="10"/>
        <v>1150076754637</v>
      </c>
      <c r="Y71" s="28">
        <f t="shared" si="11"/>
        <v>287519188659</v>
      </c>
      <c r="Z71" s="28">
        <f t="shared" si="12"/>
        <v>186539075027</v>
      </c>
      <c r="AA71" s="28">
        <f t="shared" si="13"/>
        <v>287519188659</v>
      </c>
      <c r="AB71" s="8">
        <v>1.08253194169E12</v>
      </c>
      <c r="AC71" s="8"/>
      <c r="AD71" s="4">
        <f t="shared" si="14"/>
        <v>100980113633</v>
      </c>
      <c r="AG71" s="26"/>
    </row>
    <row r="72" ht="12.75" customHeight="1">
      <c r="A72" s="26">
        <v>70.0</v>
      </c>
      <c r="C72" s="3"/>
      <c r="D72" s="1" t="s">
        <v>46</v>
      </c>
      <c r="E72" s="1">
        <v>2014.0</v>
      </c>
      <c r="F72" s="27"/>
      <c r="G72" s="27">
        <f t="shared" si="2"/>
        <v>-0.2748694216</v>
      </c>
      <c r="H72" s="1">
        <f t="shared" si="3"/>
        <v>-0.1774779016</v>
      </c>
      <c r="I72" s="28">
        <f t="shared" si="4"/>
        <v>-37134706556</v>
      </c>
      <c r="J72" s="26">
        <f t="shared" si="5"/>
        <v>28.33049426</v>
      </c>
      <c r="K72" s="6">
        <f t="shared" si="6"/>
        <v>0.01479368689</v>
      </c>
      <c r="L72" s="29">
        <f t="shared" si="7"/>
        <v>0.9677177799</v>
      </c>
      <c r="M72" s="1">
        <f t="shared" si="8"/>
        <v>1.404613429</v>
      </c>
      <c r="N72" s="7">
        <f t="shared" si="21"/>
        <v>0.5096626908</v>
      </c>
      <c r="O72" s="8">
        <v>1.363270926672E12</v>
      </c>
      <c r="P72" s="29">
        <v>8.073496331E9</v>
      </c>
      <c r="Q72" s="4">
        <v>2.9775135608E10</v>
      </c>
      <c r="R72" s="4">
        <v>2.012692024083E12</v>
      </c>
      <c r="S72" s="8">
        <v>1.400405633228E12</v>
      </c>
      <c r="T72" s="8">
        <v>5.39505901053E11</v>
      </c>
      <c r="U72" s="4">
        <v>1.000375640922E12</v>
      </c>
      <c r="V72" s="4">
        <v>8.0419926365E10</v>
      </c>
      <c r="W72" s="4">
        <v>-1.63432985638E11</v>
      </c>
      <c r="X72" s="31">
        <f t="shared" si="10"/>
        <v>836942655284</v>
      </c>
      <c r="Y72" s="28">
        <f t="shared" si="11"/>
        <v>209235663821</v>
      </c>
      <c r="Z72" s="28">
        <f t="shared" si="12"/>
        <v>135099445911</v>
      </c>
      <c r="AA72" s="28">
        <f t="shared" si="13"/>
        <v>209235663821</v>
      </c>
      <c r="AB72" s="8">
        <v>7.57797233888E11</v>
      </c>
      <c r="AC72" s="8"/>
      <c r="AD72" s="4">
        <f t="shared" si="14"/>
        <v>74136217910</v>
      </c>
      <c r="AG72" s="26"/>
    </row>
    <row r="73" ht="12.75" customHeight="1">
      <c r="A73" s="26">
        <v>71.0</v>
      </c>
      <c r="C73" s="3"/>
      <c r="D73" s="1" t="s">
        <v>46</v>
      </c>
      <c r="E73" s="1">
        <v>2013.0</v>
      </c>
      <c r="F73" s="27"/>
      <c r="G73" s="27">
        <f t="shared" si="2"/>
        <v>-0.4108899984</v>
      </c>
      <c r="H73" s="1">
        <f t="shared" si="3"/>
        <v>-0.2984876906</v>
      </c>
      <c r="I73" s="28">
        <f t="shared" si="4"/>
        <v>-39284246516</v>
      </c>
      <c r="J73" s="26">
        <f t="shared" si="5"/>
        <v>27.92741406</v>
      </c>
      <c r="K73" s="6">
        <f t="shared" si="6"/>
        <v>0.02296628602</v>
      </c>
      <c r="L73" s="29">
        <f t="shared" si="7"/>
        <v>0.9474981691</v>
      </c>
      <c r="M73" s="1">
        <f t="shared" si="8"/>
        <v>1.145920798</v>
      </c>
      <c r="N73" s="7">
        <f t="shared" si="21"/>
        <v>0.2747839042</v>
      </c>
      <c r="O73" s="8">
        <v>8.24888607508E11</v>
      </c>
      <c r="P73" s="29">
        <v>6.086410552E9</v>
      </c>
      <c r="Q73" s="4">
        <v>3.0889621703E10</v>
      </c>
      <c r="R73" s="4">
        <v>1.344998563174E12</v>
      </c>
      <c r="S73" s="8">
        <v>8.64172854024E11</v>
      </c>
      <c r="T73" s="8">
        <v>4.38044762338E11</v>
      </c>
      <c r="U73" s="4">
        <v>6.93069499689E11</v>
      </c>
      <c r="V73" s="4">
        <v>7.1792077313E10</v>
      </c>
      <c r="W73" s="4">
        <v>-1.66625726643E11</v>
      </c>
      <c r="X73" s="31">
        <f t="shared" si="10"/>
        <v>526443773046</v>
      </c>
      <c r="Y73" s="28">
        <f t="shared" si="11"/>
        <v>131610943262</v>
      </c>
      <c r="Z73" s="28">
        <f t="shared" si="12"/>
        <v>95607697125</v>
      </c>
      <c r="AA73" s="28">
        <f t="shared" si="13"/>
        <v>131610943262</v>
      </c>
      <c r="AB73" s="34">
        <v>5.0196460341E11</v>
      </c>
      <c r="AC73" s="8">
        <v>4.91780569938E11</v>
      </c>
      <c r="AD73" s="4">
        <f t="shared" si="14"/>
        <v>36003246136</v>
      </c>
      <c r="AG73" s="26"/>
    </row>
    <row r="74" ht="12.75" customHeight="1">
      <c r="A74" s="26">
        <v>72.0</v>
      </c>
      <c r="C74" s="3"/>
      <c r="D74" s="1" t="s">
        <v>46</v>
      </c>
      <c r="E74" s="1">
        <v>2012.0</v>
      </c>
      <c r="F74" s="27">
        <f t="shared" ref="F74:F99" si="22">LN(I74)</f>
        <v>26.32006759</v>
      </c>
      <c r="G74" s="27">
        <f t="shared" si="2"/>
        <v>4.046316952</v>
      </c>
      <c r="H74" s="1">
        <f t="shared" si="3"/>
        <v>2.842433702</v>
      </c>
      <c r="I74" s="28">
        <f t="shared" si="4"/>
        <v>269562897427</v>
      </c>
      <c r="J74" s="26">
        <f t="shared" si="5"/>
        <v>27.60296443</v>
      </c>
      <c r="K74" s="6">
        <f t="shared" si="6"/>
        <v>0.02464072851</v>
      </c>
      <c r="L74" s="29">
        <f t="shared" si="7"/>
        <v>2.208438382</v>
      </c>
      <c r="M74" s="1">
        <f t="shared" si="8"/>
        <v>0.9186073037</v>
      </c>
      <c r="N74" s="7">
        <f t="shared" si="21"/>
        <v>0.1169214291</v>
      </c>
      <c r="O74" s="8">
        <v>4.88139487041E11</v>
      </c>
      <c r="P74" s="29">
        <v>5.426557054E9</v>
      </c>
      <c r="Q74" s="4">
        <v>2.3958999558E10</v>
      </c>
      <c r="R74" s="4">
        <v>9.72333246893E11</v>
      </c>
      <c r="S74" s="8">
        <v>2.18576589614E11</v>
      </c>
      <c r="T74" s="8">
        <v>4.2865375062E11</v>
      </c>
      <c r="U74" s="4">
        <v>4.72934709447E11</v>
      </c>
      <c r="V74" s="4">
        <v>6.0019877406E10</v>
      </c>
      <c r="W74" s="4">
        <v>-9.3593728144E10</v>
      </c>
      <c r="X74" s="31">
        <f t="shared" si="10"/>
        <v>379340981303</v>
      </c>
      <c r="Y74" s="28">
        <f t="shared" si="11"/>
        <v>94835245326</v>
      </c>
      <c r="Z74" s="28">
        <f t="shared" si="12"/>
        <v>66619323357</v>
      </c>
      <c r="AA74" s="28">
        <f t="shared" si="13"/>
        <v>94835245326</v>
      </c>
      <c r="AB74" s="8">
        <v>3.93764466079E11</v>
      </c>
      <c r="AC74" s="8"/>
      <c r="AD74" s="4">
        <f t="shared" si="14"/>
        <v>28215921969</v>
      </c>
      <c r="AG74" s="26"/>
    </row>
    <row r="75" ht="12.75" customHeight="1">
      <c r="A75" s="26">
        <v>73.0</v>
      </c>
      <c r="C75" s="3"/>
      <c r="D75" s="1" t="s">
        <v>46</v>
      </c>
      <c r="E75" s="1">
        <v>2011.0</v>
      </c>
      <c r="F75" s="27">
        <f t="shared" si="22"/>
        <v>26.56687282</v>
      </c>
      <c r="G75" s="27">
        <f t="shared" si="2"/>
        <v>5.872739008</v>
      </c>
      <c r="H75" s="1">
        <f t="shared" si="3"/>
        <v>4.31747271</v>
      </c>
      <c r="I75" s="28">
        <f t="shared" si="4"/>
        <v>345021586529</v>
      </c>
      <c r="J75" s="26">
        <f t="shared" si="5"/>
        <v>27.49971727</v>
      </c>
      <c r="K75" s="6">
        <f t="shared" si="6"/>
        <v>0.04795245102</v>
      </c>
      <c r="L75" s="29">
        <f t="shared" si="7"/>
        <v>3.590846452</v>
      </c>
      <c r="M75" s="1">
        <f t="shared" si="8"/>
        <v>0.789213184</v>
      </c>
      <c r="N75" s="7">
        <f t="shared" si="21"/>
        <v>0.07866284352</v>
      </c>
      <c r="O75" s="8">
        <v>4.78191032452E11</v>
      </c>
      <c r="P75" s="29">
        <v>0.0</v>
      </c>
      <c r="Q75" s="4">
        <v>4.2051963269E10</v>
      </c>
      <c r="R75" s="4">
        <v>8.76951279294E11</v>
      </c>
      <c r="S75" s="8">
        <v>1.33169445923E11</v>
      </c>
      <c r="T75" s="8">
        <v>4.46703717942E11</v>
      </c>
      <c r="U75" s="4">
        <v>4.32236679928E11</v>
      </c>
      <c r="V75" s="4">
        <v>3.7760826964E10</v>
      </c>
      <c r="W75" s="4">
        <v>-1.12585245238E11</v>
      </c>
      <c r="X75" s="31">
        <f t="shared" si="10"/>
        <v>319651434690</v>
      </c>
      <c r="Y75" s="28">
        <f t="shared" si="11"/>
        <v>79912858673</v>
      </c>
      <c r="Z75" s="28">
        <f t="shared" si="12"/>
        <v>58749688362</v>
      </c>
      <c r="AA75" s="28">
        <f t="shared" si="13"/>
        <v>79912858673</v>
      </c>
      <c r="AB75" s="8">
        <v>3.52544463562E11</v>
      </c>
      <c r="AC75" s="8"/>
      <c r="AD75" s="4">
        <f t="shared" si="14"/>
        <v>21163170311</v>
      </c>
      <c r="AG75" s="26"/>
    </row>
    <row r="76" ht="12.75" customHeight="1">
      <c r="A76" s="26">
        <v>74.0</v>
      </c>
      <c r="C76" s="3"/>
      <c r="D76" s="1" t="s">
        <v>46</v>
      </c>
      <c r="E76" s="1">
        <v>2010.0</v>
      </c>
      <c r="F76" s="27">
        <f t="shared" si="22"/>
        <v>26.18753056</v>
      </c>
      <c r="G76" s="27">
        <f t="shared" si="2"/>
        <v>4.186180682</v>
      </c>
      <c r="H76" s="1">
        <f t="shared" si="3"/>
        <v>2.27776616</v>
      </c>
      <c r="I76" s="28">
        <f t="shared" si="4"/>
        <v>236102191200</v>
      </c>
      <c r="J76" s="26">
        <f t="shared" si="5"/>
        <v>27.69926106</v>
      </c>
      <c r="K76" s="6">
        <f t="shared" si="6"/>
        <v>0.04611736015</v>
      </c>
      <c r="L76" s="29">
        <f t="shared" si="7"/>
        <v>1.455521039</v>
      </c>
      <c r="M76" s="1">
        <f t="shared" si="8"/>
        <v>1.072024294</v>
      </c>
      <c r="N76" s="7">
        <f t="shared" si="21"/>
        <v>0.5559628733</v>
      </c>
      <c r="O76" s="8">
        <v>7.54414564784E11</v>
      </c>
      <c r="P76" s="29">
        <v>0.0</v>
      </c>
      <c r="Q76" s="4">
        <v>4.937426793E10</v>
      </c>
      <c r="R76" s="4">
        <v>1.070622164152E12</v>
      </c>
      <c r="S76" s="8">
        <v>5.18312373584E11</v>
      </c>
      <c r="T76" s="8">
        <v>3.04876221041E11</v>
      </c>
      <c r="U76" s="4">
        <v>4.1462059692E11</v>
      </c>
      <c r="V76" s="4">
        <v>3.6582462198E10</v>
      </c>
      <c r="W76" s="4">
        <v>0.0</v>
      </c>
      <c r="X76" s="31">
        <f t="shared" si="10"/>
        <v>414620596920</v>
      </c>
      <c r="Y76" s="28">
        <f t="shared" si="11"/>
        <v>103655149230</v>
      </c>
      <c r="Z76" s="28">
        <f t="shared" si="12"/>
        <v>56400382390</v>
      </c>
      <c r="AA76" s="28">
        <f t="shared" si="13"/>
        <v>103655149230</v>
      </c>
      <c r="AB76" s="8">
        <v>3.26834715481E11</v>
      </c>
      <c r="AC76" s="8"/>
      <c r="AD76" s="4">
        <f t="shared" si="14"/>
        <v>47254766840</v>
      </c>
      <c r="AG76" s="26"/>
    </row>
    <row r="77" ht="12.75" customHeight="1">
      <c r="A77" s="26">
        <v>75.0</v>
      </c>
      <c r="C77" s="3"/>
      <c r="D77" s="1" t="s">
        <v>46</v>
      </c>
      <c r="E77" s="1">
        <v>2009.0</v>
      </c>
      <c r="F77" s="27">
        <f t="shared" si="22"/>
        <v>26.49948554</v>
      </c>
      <c r="G77" s="27">
        <f t="shared" si="2"/>
        <v>7.008842622</v>
      </c>
      <c r="H77" s="1">
        <f t="shared" si="3"/>
        <v>3.775589943</v>
      </c>
      <c r="I77" s="28">
        <f t="shared" si="4"/>
        <v>322537594376</v>
      </c>
      <c r="J77" s="26">
        <f t="shared" si="5"/>
        <v>26.70744538</v>
      </c>
      <c r="K77" s="6">
        <f t="shared" si="6"/>
        <v>0.09439438701</v>
      </c>
      <c r="L77" s="29">
        <f t="shared" si="7"/>
        <v>11.86957767</v>
      </c>
      <c r="M77" s="1">
        <f t="shared" si="8"/>
        <v>0.6987628645</v>
      </c>
      <c r="N77" s="35"/>
      <c r="O77" s="8">
        <v>3.52211019058E11</v>
      </c>
      <c r="P77" s="29">
        <v>0.0</v>
      </c>
      <c r="Q77" s="4">
        <v>3.7483688744E10</v>
      </c>
      <c r="R77" s="4">
        <v>3.9709658522E11</v>
      </c>
      <c r="S77" s="8">
        <v>2.9673424682E10</v>
      </c>
      <c r="T77" s="8">
        <v>3.00607030345E11</v>
      </c>
      <c r="U77" s="4">
        <v>3.41708288523E11</v>
      </c>
      <c r="V77" s="4">
        <v>2.644104712E10</v>
      </c>
      <c r="W77" s="4">
        <v>0.0</v>
      </c>
      <c r="X77" s="31">
        <f t="shared" si="10"/>
        <v>341708288523</v>
      </c>
      <c r="Y77" s="28">
        <f t="shared" si="11"/>
        <v>85427072131</v>
      </c>
      <c r="Z77" s="28">
        <f t="shared" si="12"/>
        <v>46018666955</v>
      </c>
      <c r="AA77" s="28">
        <f t="shared" si="13"/>
        <v>85427072131</v>
      </c>
      <c r="AB77" s="8">
        <v>2.10053029601E11</v>
      </c>
      <c r="AC77" s="8"/>
      <c r="AD77" s="4">
        <f t="shared" si="14"/>
        <v>39408405175</v>
      </c>
      <c r="AG77" s="26"/>
    </row>
    <row r="78" ht="12.75" customHeight="1">
      <c r="A78" s="26">
        <v>76.0</v>
      </c>
      <c r="B78" s="1">
        <v>6.0</v>
      </c>
      <c r="C78" s="3" t="s">
        <v>47</v>
      </c>
      <c r="D78" s="1" t="s">
        <v>48</v>
      </c>
      <c r="E78" s="1">
        <v>2021.0</v>
      </c>
      <c r="F78" s="27">
        <f t="shared" si="22"/>
        <v>27.12067121</v>
      </c>
      <c r="G78" s="27">
        <f t="shared" si="2"/>
        <v>1.369961662</v>
      </c>
      <c r="H78" s="1">
        <f t="shared" si="3"/>
        <v>0.5500921112</v>
      </c>
      <c r="I78" s="28">
        <f t="shared" si="4"/>
        <v>600285498784</v>
      </c>
      <c r="J78" s="26">
        <f t="shared" si="5"/>
        <v>29.48207575</v>
      </c>
      <c r="K78" s="6">
        <f t="shared" si="6"/>
        <v>0.05529523045</v>
      </c>
      <c r="L78" s="29">
        <f t="shared" si="7"/>
        <v>1.130463187</v>
      </c>
      <c r="M78" s="1">
        <f t="shared" si="8"/>
        <v>1.493639167</v>
      </c>
      <c r="N78" s="7">
        <f t="shared" ref="N78:N91" si="23">(AB78-AB79)/AB79</f>
        <v>0.05317837385</v>
      </c>
      <c r="O78" s="8">
        <v>5.157580357593E12</v>
      </c>
      <c r="P78" s="29">
        <v>5.726286976E9</v>
      </c>
      <c r="Q78" s="4">
        <v>3.52038763632E11</v>
      </c>
      <c r="R78" s="4">
        <v>6.366530363786E12</v>
      </c>
      <c r="S78" s="8">
        <v>4.557294858809E12</v>
      </c>
      <c r="T78" s="8">
        <v>1.777934344906E12</v>
      </c>
      <c r="U78" s="4">
        <v>3.34409194054E12</v>
      </c>
      <c r="V78" s="4">
        <v>1.61322936874E11</v>
      </c>
      <c r="W78" s="37">
        <v>1.020889753329E12</v>
      </c>
      <c r="X78" s="31">
        <f t="shared" si="10"/>
        <v>4364981693869</v>
      </c>
      <c r="Y78" s="28">
        <f t="shared" si="11"/>
        <v>1091245423467</v>
      </c>
      <c r="Z78" s="28">
        <f t="shared" si="12"/>
        <v>438176859677</v>
      </c>
      <c r="AA78" s="28">
        <f t="shared" si="13"/>
        <v>1091245423467</v>
      </c>
      <c r="AB78" s="8">
        <v>2.655592374199E12</v>
      </c>
      <c r="AC78" s="8"/>
      <c r="AD78" s="4">
        <f t="shared" si="14"/>
        <v>653068563791</v>
      </c>
      <c r="AG78" s="26"/>
    </row>
    <row r="79" ht="12.75" customHeight="1">
      <c r="A79" s="26">
        <v>77.0</v>
      </c>
      <c r="C79" s="3"/>
      <c r="D79" s="1" t="s">
        <v>48</v>
      </c>
      <c r="E79" s="1">
        <v>2020.0</v>
      </c>
      <c r="F79" s="27">
        <f t="shared" si="22"/>
        <v>26.96884668</v>
      </c>
      <c r="G79" s="27">
        <f t="shared" si="2"/>
        <v>1.124462477</v>
      </c>
      <c r="H79" s="1">
        <f t="shared" si="3"/>
        <v>0.4691467235</v>
      </c>
      <c r="I79" s="28">
        <f t="shared" si="4"/>
        <v>515728697400</v>
      </c>
      <c r="J79" s="26">
        <f t="shared" si="5"/>
        <v>29.44234104</v>
      </c>
      <c r="K79" s="6">
        <f t="shared" si="6"/>
        <v>0.02867710852</v>
      </c>
      <c r="L79" s="29">
        <f t="shared" si="7"/>
        <v>1.110792018</v>
      </c>
      <c r="M79" s="1">
        <f t="shared" si="8"/>
        <v>1.704033745</v>
      </c>
      <c r="N79" s="7">
        <f t="shared" si="23"/>
        <v>0.1173239197</v>
      </c>
      <c r="O79" s="8">
        <v>5.119420444121E12</v>
      </c>
      <c r="P79" s="29">
        <v>5.676400824E9</v>
      </c>
      <c r="Q79" s="4">
        <v>1.75461407487E11</v>
      </c>
      <c r="R79" s="4">
        <v>6.118518098543E12</v>
      </c>
      <c r="S79" s="8">
        <v>4.603691746721E12</v>
      </c>
      <c r="T79" s="8">
        <v>1.479725947874E12</v>
      </c>
      <c r="U79" s="4">
        <v>3.508665881452E12</v>
      </c>
      <c r="V79" s="4">
        <v>1.60491307181E11</v>
      </c>
      <c r="W79" s="37">
        <v>8.88497492663E11</v>
      </c>
      <c r="X79" s="31">
        <f t="shared" si="10"/>
        <v>4397163374115</v>
      </c>
      <c r="Y79" s="28">
        <f t="shared" si="11"/>
        <v>1099290843529</v>
      </c>
      <c r="Z79" s="28">
        <f t="shared" si="12"/>
        <v>458644648579</v>
      </c>
      <c r="AA79" s="28">
        <f t="shared" si="13"/>
        <v>1099290843529</v>
      </c>
      <c r="AB79" s="8">
        <v>2.52150294779E12</v>
      </c>
      <c r="AC79" s="8"/>
      <c r="AD79" s="4">
        <f t="shared" si="14"/>
        <v>640646194950</v>
      </c>
      <c r="AG79" s="26"/>
    </row>
    <row r="80" ht="12.75" customHeight="1">
      <c r="A80" s="26">
        <v>78.0</v>
      </c>
      <c r="C80" s="3"/>
      <c r="D80" s="1" t="s">
        <v>48</v>
      </c>
      <c r="E80" s="1">
        <v>2019.0</v>
      </c>
      <c r="F80" s="27">
        <f t="shared" si="22"/>
        <v>27.31730768</v>
      </c>
      <c r="G80" s="27">
        <f t="shared" si="2"/>
        <v>1.808347166</v>
      </c>
      <c r="H80" s="1">
        <f t="shared" si="3"/>
        <v>0.7396362899</v>
      </c>
      <c r="I80" s="28">
        <f t="shared" si="4"/>
        <v>730728399825</v>
      </c>
      <c r="J80" s="26">
        <f t="shared" si="5"/>
        <v>29.39623788</v>
      </c>
      <c r="K80" s="6">
        <f t="shared" si="6"/>
        <v>0.02783014905</v>
      </c>
      <c r="L80" s="29">
        <f t="shared" si="7"/>
        <v>1.169940807</v>
      </c>
      <c r="M80" s="1">
        <f t="shared" si="8"/>
        <v>1.467619462</v>
      </c>
      <c r="N80" s="7">
        <f t="shared" si="23"/>
        <v>0.05510217874</v>
      </c>
      <c r="O80" s="8">
        <v>4.995641262684E12</v>
      </c>
      <c r="P80" s="29">
        <v>5.945664512E9</v>
      </c>
      <c r="Q80" s="4">
        <v>1.62607072251E11</v>
      </c>
      <c r="R80" s="4">
        <v>5.842838711949E12</v>
      </c>
      <c r="S80" s="8">
        <v>4.264912862859E12</v>
      </c>
      <c r="T80" s="8">
        <v>1.537683384889E12</v>
      </c>
      <c r="U80" s="4">
        <v>3.066198848657E12</v>
      </c>
      <c r="V80" s="4">
        <v>1.66491924017E11</v>
      </c>
      <c r="W80" s="37">
        <v>8.85626716287E11</v>
      </c>
      <c r="X80" s="31">
        <f t="shared" si="10"/>
        <v>3951825564944</v>
      </c>
      <c r="Y80" s="28">
        <f t="shared" si="11"/>
        <v>987956391236</v>
      </c>
      <c r="Z80" s="28">
        <f t="shared" si="12"/>
        <v>404086346584</v>
      </c>
      <c r="AA80" s="28">
        <f t="shared" si="13"/>
        <v>987956391236</v>
      </c>
      <c r="AB80" s="8">
        <v>2.256734061845E12</v>
      </c>
      <c r="AC80" s="8"/>
      <c r="AD80" s="4">
        <f t="shared" si="14"/>
        <v>583870044652</v>
      </c>
      <c r="AG80" s="26"/>
    </row>
    <row r="81" ht="12.75" customHeight="1">
      <c r="A81" s="26">
        <v>79.0</v>
      </c>
      <c r="C81" s="3"/>
      <c r="D81" s="1" t="s">
        <v>48</v>
      </c>
      <c r="E81" s="1">
        <v>2018.0</v>
      </c>
      <c r="F81" s="27">
        <f t="shared" si="22"/>
        <v>27.26450863</v>
      </c>
      <c r="G81" s="27">
        <f t="shared" si="2"/>
        <v>1.881756979</v>
      </c>
      <c r="H81" s="1">
        <f t="shared" si="3"/>
        <v>0.7990987252</v>
      </c>
      <c r="I81" s="28">
        <f t="shared" si="4"/>
        <v>693147482097</v>
      </c>
      <c r="J81" s="26">
        <f t="shared" si="5"/>
        <v>29.31114276</v>
      </c>
      <c r="K81" s="6">
        <f t="shared" si="6"/>
        <v>0.02696401419</v>
      </c>
      <c r="L81" s="29">
        <f t="shared" si="7"/>
        <v>1.179491989</v>
      </c>
      <c r="M81" s="1">
        <f t="shared" si="8"/>
        <v>1.432732483</v>
      </c>
      <c r="N81" s="7">
        <f t="shared" si="23"/>
        <v>0.03112229076</v>
      </c>
      <c r="O81" s="8">
        <v>4.52350289304E12</v>
      </c>
      <c r="P81" s="29">
        <v>5.629369654E9</v>
      </c>
      <c r="Q81" s="4">
        <v>1.44694527524E11</v>
      </c>
      <c r="R81" s="4">
        <v>5.366208699022E12</v>
      </c>
      <c r="S81" s="8">
        <v>3.830355410943E12</v>
      </c>
      <c r="T81" s="8">
        <v>1.492865757819E12</v>
      </c>
      <c r="U81" s="4">
        <v>2.812990050455E12</v>
      </c>
      <c r="V81" s="4">
        <v>1.33819722838E11</v>
      </c>
      <c r="W81" s="37">
        <v>6.56656241158E11</v>
      </c>
      <c r="X81" s="31">
        <f t="shared" si="10"/>
        <v>3469646291613</v>
      </c>
      <c r="Y81" s="28">
        <f t="shared" si="11"/>
        <v>867411572903</v>
      </c>
      <c r="Z81" s="28">
        <f t="shared" si="12"/>
        <v>368351221662</v>
      </c>
      <c r="AA81" s="28">
        <f t="shared" si="13"/>
        <v>867411572903</v>
      </c>
      <c r="AB81" s="8">
        <v>2.138877264522E12</v>
      </c>
      <c r="AC81" s="8"/>
      <c r="AD81" s="4">
        <f t="shared" si="14"/>
        <v>499060351242</v>
      </c>
      <c r="AG81" s="26"/>
    </row>
    <row r="82" ht="12.75" customHeight="1">
      <c r="A82" s="26">
        <v>80.0</v>
      </c>
      <c r="C82" s="3"/>
      <c r="D82" s="1" t="s">
        <v>48</v>
      </c>
      <c r="E82" s="1">
        <v>2017.0</v>
      </c>
      <c r="F82" s="27">
        <f t="shared" si="22"/>
        <v>27.38856246</v>
      </c>
      <c r="G82" s="27">
        <f t="shared" si="2"/>
        <v>2.251651491</v>
      </c>
      <c r="H82" s="1">
        <f t="shared" si="3"/>
        <v>0.9759521415</v>
      </c>
      <c r="I82" s="28">
        <f t="shared" si="4"/>
        <v>784696190091</v>
      </c>
      <c r="J82" s="26">
        <f t="shared" si="5"/>
        <v>29.2443458</v>
      </c>
      <c r="K82" s="6">
        <f t="shared" si="6"/>
        <v>0.02537321439</v>
      </c>
      <c r="L82" s="29">
        <f t="shared" si="7"/>
        <v>1.220281404</v>
      </c>
      <c r="M82" s="1">
        <f t="shared" si="8"/>
        <v>1.413130435</v>
      </c>
      <c r="N82" s="7">
        <f t="shared" si="23"/>
        <v>0.0729140414</v>
      </c>
      <c r="O82" s="8">
        <v>4.317003704932E12</v>
      </c>
      <c r="P82" s="29">
        <v>6.594529739E9</v>
      </c>
      <c r="Q82" s="4">
        <v>1.27360130289E11</v>
      </c>
      <c r="R82" s="4">
        <v>5.019471650489E12</v>
      </c>
      <c r="S82" s="8">
        <v>3.532307514841E12</v>
      </c>
      <c r="T82" s="8">
        <v>1.467889752767E12</v>
      </c>
      <c r="U82" s="4">
        <v>2.611656418197E12</v>
      </c>
      <c r="V82" s="4">
        <v>1.76328110787E11</v>
      </c>
      <c r="W82" s="37">
        <v>6.04469277706E11</v>
      </c>
      <c r="X82" s="31">
        <f t="shared" si="10"/>
        <v>3216125695903</v>
      </c>
      <c r="Y82" s="28">
        <f t="shared" si="11"/>
        <v>804031423976</v>
      </c>
      <c r="Z82" s="28">
        <f t="shared" si="12"/>
        <v>348498066123</v>
      </c>
      <c r="AA82" s="28">
        <f t="shared" si="13"/>
        <v>804031423976</v>
      </c>
      <c r="AB82" s="8">
        <v>2.074319684189E12</v>
      </c>
      <c r="AC82" s="8"/>
      <c r="AD82" s="4">
        <f t="shared" si="14"/>
        <v>455533357853</v>
      </c>
      <c r="AG82" s="26"/>
    </row>
    <row r="83" ht="12.75" customHeight="1">
      <c r="A83" s="26">
        <v>81.0</v>
      </c>
      <c r="C83" s="3"/>
      <c r="D83" s="1" t="s">
        <v>48</v>
      </c>
      <c r="E83" s="1">
        <v>2016.0</v>
      </c>
      <c r="F83" s="27">
        <f t="shared" si="22"/>
        <v>26.39728498</v>
      </c>
      <c r="G83" s="27">
        <f t="shared" si="2"/>
        <v>0.8805617953</v>
      </c>
      <c r="H83" s="1">
        <f t="shared" si="3"/>
        <v>0.3732893093</v>
      </c>
      <c r="I83" s="28">
        <f t="shared" si="4"/>
        <v>291202571776</v>
      </c>
      <c r="J83" s="26">
        <f t="shared" si="5"/>
        <v>29.08802369</v>
      </c>
      <c r="K83" s="6">
        <f t="shared" si="6"/>
        <v>0.02375246016</v>
      </c>
      <c r="L83" s="29">
        <f t="shared" si="7"/>
        <v>1.083679995</v>
      </c>
      <c r="M83" s="1">
        <f t="shared" si="8"/>
        <v>2.114658273</v>
      </c>
      <c r="N83" s="7">
        <f t="shared" si="23"/>
        <v>0.09147754517</v>
      </c>
      <c r="O83" s="8">
        <v>3.653949661837E12</v>
      </c>
      <c r="P83" s="29">
        <v>9.807911023E9</v>
      </c>
      <c r="Q83" s="4">
        <v>1.0197102286E11</v>
      </c>
      <c r="R83" s="4">
        <v>4.293072050293E12</v>
      </c>
      <c r="S83" s="8">
        <v>3.362747090061E12</v>
      </c>
      <c r="T83" s="8">
        <v>9.14261777938E11</v>
      </c>
      <c r="U83" s="4">
        <v>2.484460174461E12</v>
      </c>
      <c r="V83" s="4">
        <v>1.6114696719E11</v>
      </c>
      <c r="W83" s="37">
        <v>6.35935342202E11</v>
      </c>
      <c r="X83" s="31">
        <f t="shared" si="10"/>
        <v>3120395516663</v>
      </c>
      <c r="Y83" s="28">
        <f t="shared" si="11"/>
        <v>780098879166</v>
      </c>
      <c r="Z83" s="28">
        <f t="shared" si="12"/>
        <v>330700892706</v>
      </c>
      <c r="AA83" s="28">
        <f t="shared" si="13"/>
        <v>780098879166</v>
      </c>
      <c r="AB83" s="8">
        <v>1.933351232395E12</v>
      </c>
      <c r="AC83" s="8"/>
      <c r="AD83" s="4">
        <f t="shared" si="14"/>
        <v>449397986459</v>
      </c>
      <c r="AG83" s="26"/>
    </row>
    <row r="84" ht="12.75" customHeight="1">
      <c r="A84" s="26">
        <v>82.0</v>
      </c>
      <c r="C84" s="3"/>
      <c r="D84" s="1" t="s">
        <v>48</v>
      </c>
      <c r="E84" s="1">
        <v>2015.0</v>
      </c>
      <c r="F84" s="27">
        <f t="shared" si="22"/>
        <v>26.03654406</v>
      </c>
      <c r="G84" s="27">
        <f t="shared" si="2"/>
        <v>0.6783141705</v>
      </c>
      <c r="H84" s="1">
        <f t="shared" si="3"/>
        <v>0.2935657226</v>
      </c>
      <c r="I84" s="28">
        <f t="shared" si="4"/>
        <v>203014666860</v>
      </c>
      <c r="J84" s="26">
        <f t="shared" si="5"/>
        <v>28.9439972</v>
      </c>
      <c r="K84" s="6">
        <f t="shared" si="6"/>
        <v>0.0260655627</v>
      </c>
      <c r="L84" s="29">
        <f t="shared" si="7"/>
        <v>1.065866724</v>
      </c>
      <c r="M84" s="1">
        <f t="shared" si="8"/>
        <v>2.203855465</v>
      </c>
      <c r="N84" s="7">
        <f t="shared" si="23"/>
        <v>0.06072265816</v>
      </c>
      <c r="O84" s="8">
        <v>3.107226689123E12</v>
      </c>
      <c r="P84" s="29">
        <v>1.1723736562E10</v>
      </c>
      <c r="Q84" s="4">
        <v>9.6891431208E10</v>
      </c>
      <c r="R84" s="4">
        <v>3.717220008528E12</v>
      </c>
      <c r="S84" s="8">
        <v>2.904212022263E12</v>
      </c>
      <c r="T84" s="8">
        <v>8.03734934272E11</v>
      </c>
      <c r="U84" s="4">
        <v>2.230545060131E12</v>
      </c>
      <c r="V84" s="4">
        <v>1.63798749254E11</v>
      </c>
      <c r="W84" s="37">
        <v>5.35645284997E11</v>
      </c>
      <c r="X84" s="31">
        <f t="shared" si="10"/>
        <v>2766190345128</v>
      </c>
      <c r="Y84" s="28">
        <f t="shared" si="11"/>
        <v>691547586282</v>
      </c>
      <c r="Z84" s="28">
        <f t="shared" si="12"/>
        <v>299292976173</v>
      </c>
      <c r="AA84" s="28">
        <f t="shared" si="13"/>
        <v>691547586282</v>
      </c>
      <c r="AB84" s="8">
        <v>1.771315627103E12</v>
      </c>
      <c r="AC84" s="8"/>
      <c r="AD84" s="4">
        <f t="shared" si="14"/>
        <v>392254610109</v>
      </c>
      <c r="AG84" s="26"/>
    </row>
    <row r="85" ht="12.75" customHeight="1">
      <c r="A85" s="26">
        <v>83.0</v>
      </c>
      <c r="C85" s="3"/>
      <c r="D85" s="1" t="s">
        <v>48</v>
      </c>
      <c r="E85" s="1">
        <v>2014.0</v>
      </c>
      <c r="F85" s="27">
        <f t="shared" si="22"/>
        <v>26.20927332</v>
      </c>
      <c r="G85" s="27">
        <f t="shared" si="2"/>
        <v>0.8470828775</v>
      </c>
      <c r="H85" s="1">
        <f t="shared" si="3"/>
        <v>0.3540657946</v>
      </c>
      <c r="I85" s="28">
        <f t="shared" si="4"/>
        <v>241291920205</v>
      </c>
      <c r="J85" s="26">
        <f t="shared" si="5"/>
        <v>28.92499605</v>
      </c>
      <c r="K85" s="6">
        <f t="shared" si="6"/>
        <v>0.02418235226</v>
      </c>
      <c r="L85" s="29">
        <f t="shared" si="7"/>
        <v>1.082647651</v>
      </c>
      <c r="M85" s="1">
        <f t="shared" si="8"/>
        <v>1.951268614</v>
      </c>
      <c r="N85" s="7">
        <f t="shared" si="23"/>
        <v>0.0248065634</v>
      </c>
      <c r="O85" s="8">
        <v>3.02743788857E12</v>
      </c>
      <c r="P85" s="29">
        <v>1.1023500087E10</v>
      </c>
      <c r="Q85" s="4">
        <v>8.8199214051E10</v>
      </c>
      <c r="R85" s="4">
        <v>3.64725536561E12</v>
      </c>
      <c r="S85" s="8">
        <v>2.786145968365E12</v>
      </c>
      <c r="T85" s="8">
        <v>8.55809393676E11</v>
      </c>
      <c r="U85" s="4">
        <v>2.123579809501E12</v>
      </c>
      <c r="V85" s="4">
        <v>1.5522361436E11</v>
      </c>
      <c r="W85" s="37">
        <v>6.02375918651E11</v>
      </c>
      <c r="X85" s="31">
        <f t="shared" si="10"/>
        <v>2725955728152</v>
      </c>
      <c r="Y85" s="28">
        <f t="shared" si="11"/>
        <v>681488932038</v>
      </c>
      <c r="Z85" s="28">
        <f t="shared" si="12"/>
        <v>284850427983</v>
      </c>
      <c r="AA85" s="28">
        <f t="shared" si="13"/>
        <v>681488932038</v>
      </c>
      <c r="AB85" s="8">
        <v>1.669914009543E12</v>
      </c>
      <c r="AC85" s="8"/>
      <c r="AD85" s="4">
        <f t="shared" si="14"/>
        <v>396638504055</v>
      </c>
      <c r="AG85" s="26"/>
    </row>
    <row r="86" ht="12.75" customHeight="1">
      <c r="A86" s="26">
        <v>84.0</v>
      </c>
      <c r="C86" s="3"/>
      <c r="D86" s="1" t="s">
        <v>48</v>
      </c>
      <c r="E86" s="1">
        <v>2013.0</v>
      </c>
      <c r="F86" s="27">
        <f t="shared" si="22"/>
        <v>28.03079279</v>
      </c>
      <c r="G86" s="27">
        <f t="shared" si="2"/>
        <v>5.398221379</v>
      </c>
      <c r="H86" s="1">
        <f t="shared" si="3"/>
        <v>2.37197772</v>
      </c>
      <c r="I86" s="28">
        <f t="shared" si="4"/>
        <v>1491484114377</v>
      </c>
      <c r="J86" s="26">
        <f t="shared" si="5"/>
        <v>28.50747963</v>
      </c>
      <c r="K86" s="6">
        <f t="shared" si="6"/>
        <v>0.02742449347</v>
      </c>
      <c r="L86" s="29">
        <f t="shared" si="7"/>
        <v>5.667917346</v>
      </c>
      <c r="M86" s="1">
        <f t="shared" si="8"/>
        <v>1.975941874</v>
      </c>
      <c r="N86" s="7">
        <f t="shared" si="23"/>
        <v>0.06417856826</v>
      </c>
      <c r="O86" s="8">
        <v>1.807539804418E12</v>
      </c>
      <c r="P86" s="29">
        <v>1.6162276603E10</v>
      </c>
      <c r="Q86" s="4">
        <v>6.5883962691E10</v>
      </c>
      <c r="R86" s="4">
        <v>2.402376647696E12</v>
      </c>
      <c r="S86" s="8">
        <v>3.16055690041E11</v>
      </c>
      <c r="T86" s="8">
        <v>8.24665915571E11</v>
      </c>
      <c r="U86" s="4">
        <v>1.984459459591E12</v>
      </c>
      <c r="V86" s="4">
        <v>2.25874662752E11</v>
      </c>
      <c r="W86" s="37">
        <v>5.30714442945E11</v>
      </c>
      <c r="X86" s="31">
        <f t="shared" si="10"/>
        <v>2515173902536</v>
      </c>
      <c r="Y86" s="28">
        <f t="shared" si="11"/>
        <v>628793475634</v>
      </c>
      <c r="Z86" s="28">
        <f t="shared" si="12"/>
        <v>276291765293</v>
      </c>
      <c r="AA86" s="28">
        <f t="shared" si="13"/>
        <v>628793475634</v>
      </c>
      <c r="AB86" s="34">
        <v>1.629491915036E12</v>
      </c>
      <c r="AC86" s="8">
        <v>1.62066695604E12</v>
      </c>
      <c r="AD86" s="4">
        <f t="shared" si="14"/>
        <v>352501710341</v>
      </c>
      <c r="AG86" s="26"/>
    </row>
    <row r="87" ht="12.75" customHeight="1">
      <c r="A87" s="26">
        <v>85.0</v>
      </c>
      <c r="C87" s="3"/>
      <c r="D87" s="1" t="s">
        <v>48</v>
      </c>
      <c r="E87" s="1">
        <v>2012.0</v>
      </c>
      <c r="F87" s="27">
        <f t="shared" si="22"/>
        <v>27.87245499</v>
      </c>
      <c r="G87" s="27">
        <f t="shared" si="2"/>
        <v>4.890216619</v>
      </c>
      <c r="H87" s="1">
        <f t="shared" si="3"/>
        <v>2.074502519</v>
      </c>
      <c r="I87" s="28">
        <f t="shared" si="4"/>
        <v>1273073272608</v>
      </c>
      <c r="J87" s="26">
        <f t="shared" si="5"/>
        <v>28.36076228</v>
      </c>
      <c r="K87" s="6">
        <f t="shared" si="6"/>
        <v>0.04782211797</v>
      </c>
      <c r="L87" s="29">
        <f t="shared" si="7"/>
        <v>8.893339063</v>
      </c>
      <c r="M87" s="1">
        <f t="shared" si="8"/>
        <v>1.803731489</v>
      </c>
      <c r="N87" s="7">
        <f t="shared" si="23"/>
        <v>0.1459942426</v>
      </c>
      <c r="O87" s="8">
        <v>1.432033237767E12</v>
      </c>
      <c r="P87" s="29">
        <v>1.8348370216E10</v>
      </c>
      <c r="Q87" s="4">
        <v>9.9209067104E10</v>
      </c>
      <c r="R87" s="4">
        <v>2.074543565193E12</v>
      </c>
      <c r="S87" s="8">
        <v>1.58959965159E11</v>
      </c>
      <c r="T87" s="8">
        <v>8.48918141386E11</v>
      </c>
      <c r="U87" s="4">
        <v>1.971466692333E12</v>
      </c>
      <c r="V87" s="4">
        <v>1.11178510134E11</v>
      </c>
      <c r="W87" s="37">
        <v>4.83238974901E11</v>
      </c>
      <c r="X87" s="31">
        <f t="shared" si="10"/>
        <v>2454705667234</v>
      </c>
      <c r="Y87" s="28">
        <f t="shared" si="11"/>
        <v>613676416809</v>
      </c>
      <c r="Z87" s="28">
        <f t="shared" si="12"/>
        <v>260330650308</v>
      </c>
      <c r="AA87" s="28">
        <f t="shared" si="13"/>
        <v>613676416809</v>
      </c>
      <c r="AB87" s="8">
        <v>1.531220383153E12</v>
      </c>
      <c r="AC87" s="8"/>
      <c r="AD87" s="4">
        <f t="shared" si="14"/>
        <v>353345766500</v>
      </c>
      <c r="AG87" s="26"/>
    </row>
    <row r="88" ht="12.75" customHeight="1">
      <c r="A88" s="26">
        <v>86.0</v>
      </c>
      <c r="C88" s="3"/>
      <c r="D88" s="1" t="s">
        <v>48</v>
      </c>
      <c r="E88" s="1">
        <v>2011.0</v>
      </c>
      <c r="F88" s="27">
        <f t="shared" si="22"/>
        <v>27.9301348</v>
      </c>
      <c r="G88" s="27">
        <f t="shared" si="2"/>
        <v>5.441486915</v>
      </c>
      <c r="H88" s="1">
        <f t="shared" si="3"/>
        <v>2.255486943</v>
      </c>
      <c r="I88" s="28">
        <f t="shared" si="4"/>
        <v>1348662933160</v>
      </c>
      <c r="J88" s="26">
        <f t="shared" si="5"/>
        <v>28.32073622</v>
      </c>
      <c r="K88" s="6">
        <f t="shared" si="6"/>
        <v>0.05194862442</v>
      </c>
      <c r="L88" s="29">
        <f t="shared" si="7"/>
        <v>8.673290234</v>
      </c>
      <c r="M88" s="1">
        <f t="shared" si="8"/>
        <v>1.582965279</v>
      </c>
      <c r="N88" s="7">
        <f t="shared" si="23"/>
        <v>0.1964677573</v>
      </c>
      <c r="O88" s="8">
        <v>1.52177002021E12</v>
      </c>
      <c r="P88" s="29">
        <v>2.0362012712E10</v>
      </c>
      <c r="Q88" s="4">
        <v>1.03541276597E11</v>
      </c>
      <c r="R88" s="4">
        <v>1.993147609774E12</v>
      </c>
      <c r="S88" s="8">
        <v>1.7310708705E11</v>
      </c>
      <c r="T88" s="8">
        <v>8.44080518479E11</v>
      </c>
      <c r="U88" s="4">
        <v>1.88778084878E12</v>
      </c>
      <c r="V88" s="4">
        <v>9.500503944E10</v>
      </c>
      <c r="W88" s="37">
        <v>5.04009424795E11</v>
      </c>
      <c r="X88" s="31">
        <f t="shared" si="10"/>
        <v>2391790273575</v>
      </c>
      <c r="Y88" s="28">
        <f t="shared" si="11"/>
        <v>597947568394</v>
      </c>
      <c r="Z88" s="28">
        <f t="shared" si="12"/>
        <v>247848236028</v>
      </c>
      <c r="AA88" s="28">
        <f t="shared" si="13"/>
        <v>597947568394</v>
      </c>
      <c r="AB88" s="8">
        <v>1.336150153478E12</v>
      </c>
      <c r="AC88" s="8"/>
      <c r="AD88" s="4">
        <f t="shared" si="14"/>
        <v>350099332366</v>
      </c>
      <c r="AG88" s="26"/>
    </row>
    <row r="89" ht="12.75" customHeight="1">
      <c r="A89" s="26">
        <v>87.0</v>
      </c>
      <c r="C89" s="3"/>
      <c r="D89" s="1" t="s">
        <v>48</v>
      </c>
      <c r="E89" s="1">
        <v>2010.0</v>
      </c>
      <c r="F89" s="27">
        <f t="shared" si="22"/>
        <v>27.77594942</v>
      </c>
      <c r="G89" s="27">
        <f t="shared" si="2"/>
        <v>5.523931474</v>
      </c>
      <c r="H89" s="1">
        <f t="shared" si="3"/>
        <v>2.23887914</v>
      </c>
      <c r="I89" s="28">
        <f t="shared" si="4"/>
        <v>1155956686369</v>
      </c>
      <c r="J89" s="26">
        <f t="shared" si="5"/>
        <v>28.16172123</v>
      </c>
      <c r="K89" s="6">
        <f t="shared" si="6"/>
        <v>0.03716073469</v>
      </c>
      <c r="L89" s="29">
        <f t="shared" si="7"/>
        <v>12.11188284</v>
      </c>
      <c r="M89" s="1">
        <f t="shared" si="8"/>
        <v>1.376885266</v>
      </c>
      <c r="N89" s="7">
        <f t="shared" si="23"/>
        <v>0.1945732844</v>
      </c>
      <c r="O89" s="8">
        <v>1.258338636102E12</v>
      </c>
      <c r="P89" s="29">
        <v>1.830045625E10</v>
      </c>
      <c r="Q89" s="4">
        <v>6.3177789257E10</v>
      </c>
      <c r="R89" s="4">
        <v>1.700122179461E12</v>
      </c>
      <c r="S89" s="8">
        <v>1.02381949733E11</v>
      </c>
      <c r="T89" s="8">
        <v>8.11066593303E11</v>
      </c>
      <c r="U89" s="4">
        <v>1.592062157006E12</v>
      </c>
      <c r="V89" s="4">
        <v>8.2045049899E10</v>
      </c>
      <c r="W89" s="37">
        <v>4.73179625005E11</v>
      </c>
      <c r="X89" s="31">
        <f t="shared" si="10"/>
        <v>2065241782011</v>
      </c>
      <c r="Y89" s="28">
        <f t="shared" si="11"/>
        <v>516310445503</v>
      </c>
      <c r="Z89" s="28">
        <f t="shared" si="12"/>
        <v>209263400863</v>
      </c>
      <c r="AA89" s="28">
        <f t="shared" si="13"/>
        <v>516310445503</v>
      </c>
      <c r="AB89" s="8">
        <v>1.116745641785E12</v>
      </c>
      <c r="AC89" s="8"/>
      <c r="AD89" s="4">
        <f t="shared" si="14"/>
        <v>307047044640</v>
      </c>
      <c r="AG89" s="26"/>
    </row>
    <row r="90" ht="12.75" customHeight="1">
      <c r="A90" s="26">
        <v>88.0</v>
      </c>
      <c r="C90" s="3"/>
      <c r="D90" s="1" t="s">
        <v>48</v>
      </c>
      <c r="E90" s="1">
        <v>2009.0</v>
      </c>
      <c r="F90" s="27">
        <f t="shared" si="22"/>
        <v>27.26765322</v>
      </c>
      <c r="G90" s="27">
        <f t="shared" si="2"/>
        <v>4.004238203</v>
      </c>
      <c r="H90" s="1">
        <f t="shared" si="3"/>
        <v>1.700582695</v>
      </c>
      <c r="I90" s="28">
        <f t="shared" si="4"/>
        <v>695330575670</v>
      </c>
      <c r="J90" s="26">
        <f t="shared" si="5"/>
        <v>27.8417334</v>
      </c>
      <c r="K90" s="6">
        <f t="shared" si="6"/>
        <v>0.03652442464</v>
      </c>
      <c r="L90" s="29">
        <f t="shared" si="7"/>
        <v>6.046315386</v>
      </c>
      <c r="M90" s="1">
        <f t="shared" si="8"/>
        <v>2.255988443</v>
      </c>
      <c r="N90" s="7">
        <f t="shared" si="23"/>
        <v>0.1732939241</v>
      </c>
      <c r="O90" s="8">
        <v>8.30067986549E11</v>
      </c>
      <c r="P90" s="29">
        <v>1.5403106022E10</v>
      </c>
      <c r="Q90" s="4">
        <v>4.5091487641E10</v>
      </c>
      <c r="R90" s="4">
        <v>1.234557096771E12</v>
      </c>
      <c r="S90" s="8">
        <v>1.34737410879E11</v>
      </c>
      <c r="T90" s="8">
        <v>4.14385545358E11</v>
      </c>
      <c r="U90" s="4">
        <v>1.297830078244E12</v>
      </c>
      <c r="V90" s="4">
        <v>9.1359156472E10</v>
      </c>
      <c r="W90" s="37">
        <v>3.37681274102E11</v>
      </c>
      <c r="X90" s="31">
        <f t="shared" si="10"/>
        <v>1635511352346</v>
      </c>
      <c r="Y90" s="28">
        <f t="shared" si="11"/>
        <v>408877838087</v>
      </c>
      <c r="Z90" s="28">
        <f t="shared" si="12"/>
        <v>173648654340</v>
      </c>
      <c r="AA90" s="28">
        <f t="shared" si="13"/>
        <v>408877838087</v>
      </c>
      <c r="AB90" s="8">
        <v>9.34849001179E11</v>
      </c>
      <c r="AC90" s="8"/>
      <c r="AD90" s="4">
        <f t="shared" si="14"/>
        <v>235229183747</v>
      </c>
      <c r="AG90" s="26"/>
    </row>
    <row r="91" ht="12.75" customHeight="1">
      <c r="A91" s="26">
        <v>89.0</v>
      </c>
      <c r="C91" s="3"/>
      <c r="D91" s="1" t="s">
        <v>48</v>
      </c>
      <c r="E91" s="1">
        <v>2008.0</v>
      </c>
      <c r="F91" s="27">
        <f t="shared" si="22"/>
        <v>27.25468024</v>
      </c>
      <c r="G91" s="27">
        <f t="shared" si="2"/>
        <v>4.850657123</v>
      </c>
      <c r="H91" s="1">
        <f t="shared" si="3"/>
        <v>2.044466364</v>
      </c>
      <c r="I91" s="28">
        <f t="shared" si="4"/>
        <v>686368329412</v>
      </c>
      <c r="J91" s="26">
        <f t="shared" si="5"/>
        <v>27.64579722</v>
      </c>
      <c r="K91" s="6">
        <f t="shared" si="6"/>
        <v>0.04196497689</v>
      </c>
      <c r="L91" s="29">
        <f t="shared" si="7"/>
        <v>13.19988341</v>
      </c>
      <c r="M91" s="1">
        <f t="shared" si="8"/>
        <v>1.941515039</v>
      </c>
      <c r="N91" s="7">
        <f t="shared" si="23"/>
        <v>0.3265584857</v>
      </c>
      <c r="O91" s="8">
        <v>7.40722330963E11</v>
      </c>
      <c r="P91" s="29">
        <v>2.325584749E10</v>
      </c>
      <c r="Q91" s="4">
        <v>4.2589659575E10</v>
      </c>
      <c r="R91" s="4">
        <v>1.014885810321E12</v>
      </c>
      <c r="S91" s="8">
        <v>5.4354001551E10</v>
      </c>
      <c r="T91" s="8">
        <v>4.10387276524E11</v>
      </c>
      <c r="U91" s="4">
        <v>1.069750856581E12</v>
      </c>
      <c r="V91" s="4">
        <v>6.2249714859E10</v>
      </c>
      <c r="W91" s="37">
        <v>2.73129303149E11</v>
      </c>
      <c r="X91" s="31">
        <f t="shared" si="10"/>
        <v>1342880159730</v>
      </c>
      <c r="Y91" s="28">
        <f t="shared" si="11"/>
        <v>335720039933</v>
      </c>
      <c r="Z91" s="28">
        <f t="shared" si="12"/>
        <v>141500071430</v>
      </c>
      <c r="AA91" s="28">
        <f t="shared" si="13"/>
        <v>335720039933</v>
      </c>
      <c r="AB91" s="8">
        <v>7.96773069389E11</v>
      </c>
      <c r="AC91" s="8"/>
      <c r="AD91" s="4">
        <f t="shared" si="14"/>
        <v>194219968503</v>
      </c>
      <c r="AG91" s="26"/>
    </row>
    <row r="92" ht="12.75" customHeight="1">
      <c r="A92" s="26">
        <v>90.0</v>
      </c>
      <c r="C92" s="3"/>
      <c r="D92" s="1" t="s">
        <v>48</v>
      </c>
      <c r="E92" s="1">
        <v>2007.0</v>
      </c>
      <c r="F92" s="27">
        <f t="shared" si="22"/>
        <v>26.70622301</v>
      </c>
      <c r="G92" s="27">
        <f t="shared" si="2"/>
        <v>3.370821406</v>
      </c>
      <c r="H92" s="1">
        <f t="shared" si="3"/>
        <v>1.427342171</v>
      </c>
      <c r="I92" s="28">
        <f t="shared" si="4"/>
        <v>396611484112</v>
      </c>
      <c r="J92" s="26">
        <f t="shared" si="5"/>
        <v>27.28163382</v>
      </c>
      <c r="K92" s="6">
        <f t="shared" si="6"/>
        <v>0.04287123051</v>
      </c>
      <c r="L92" s="29">
        <f t="shared" si="7"/>
        <v>7.637266105</v>
      </c>
      <c r="M92" s="1">
        <f t="shared" si="8"/>
        <v>3.085669747</v>
      </c>
      <c r="N92" s="35"/>
      <c r="O92" s="8">
        <v>4.51679244343E11</v>
      </c>
      <c r="P92" s="29">
        <v>3.1112105676E10</v>
      </c>
      <c r="Q92" s="4">
        <v>3.0229361586E10</v>
      </c>
      <c r="R92" s="4">
        <v>7.05119988962E11</v>
      </c>
      <c r="S92" s="8">
        <v>5.5067760231E10</v>
      </c>
      <c r="T92" s="8">
        <v>1.94651969427E11</v>
      </c>
      <c r="U92" s="4">
        <v>8.8920408913E11</v>
      </c>
      <c r="V92" s="4">
        <v>5.2077423913E10</v>
      </c>
      <c r="W92" s="37">
        <v>2.22264463246E11</v>
      </c>
      <c r="X92" s="31">
        <f t="shared" si="10"/>
        <v>1111468552376</v>
      </c>
      <c r="Y92" s="28">
        <f t="shared" si="11"/>
        <v>277867138094</v>
      </c>
      <c r="Z92" s="28">
        <f t="shared" si="12"/>
        <v>117660189130</v>
      </c>
      <c r="AA92" s="28">
        <f t="shared" si="13"/>
        <v>277867138094</v>
      </c>
      <c r="AB92" s="8">
        <v>6.0063169321E11</v>
      </c>
      <c r="AC92" s="8"/>
      <c r="AD92" s="4">
        <f t="shared" si="14"/>
        <v>160206948964</v>
      </c>
      <c r="AG92" s="26"/>
    </row>
    <row r="93" ht="12.75" customHeight="1">
      <c r="A93" s="26">
        <v>91.0</v>
      </c>
      <c r="B93" s="1">
        <v>7.0</v>
      </c>
      <c r="C93" s="3" t="s">
        <v>49</v>
      </c>
      <c r="D93" s="1" t="s">
        <v>50</v>
      </c>
      <c r="E93" s="1">
        <v>2021.0</v>
      </c>
      <c r="F93" s="27">
        <f t="shared" si="22"/>
        <v>27.57881879</v>
      </c>
      <c r="G93" s="27">
        <f t="shared" si="2"/>
        <v>1.277241021</v>
      </c>
      <c r="H93" s="1">
        <f t="shared" si="3"/>
        <v>0.5015418551</v>
      </c>
      <c r="I93" s="28">
        <f t="shared" si="4"/>
        <v>949136814360</v>
      </c>
      <c r="J93" s="26">
        <f t="shared" si="5"/>
        <v>29.77867718</v>
      </c>
      <c r="K93" s="6">
        <f t="shared" si="6"/>
        <v>0.03006304411</v>
      </c>
      <c r="L93" s="29">
        <f t="shared" si="7"/>
        <v>1.148502767</v>
      </c>
      <c r="M93" s="1">
        <f t="shared" si="8"/>
        <v>1.89978527</v>
      </c>
      <c r="N93" s="7">
        <f t="shared" ref="N93:N109" si="24">(AB93-AB94)/AB94</f>
        <v>0.04673542777</v>
      </c>
      <c r="O93" s="8">
        <v>7.327979031849E12</v>
      </c>
      <c r="P93" s="29">
        <v>1.861097801E9</v>
      </c>
      <c r="Q93" s="4">
        <v>2.5748274448E11</v>
      </c>
      <c r="R93" s="4">
        <v>8.564759561603E12</v>
      </c>
      <c r="S93" s="8">
        <v>6.378842217489E12</v>
      </c>
      <c r="T93" s="8">
        <v>2.180222934774E12</v>
      </c>
      <c r="U93" s="4">
        <v>5.836199674337E12</v>
      </c>
      <c r="V93" s="4">
        <v>1.0871940444E11</v>
      </c>
      <c r="W93" s="37">
        <v>1.733551920761E12</v>
      </c>
      <c r="X93" s="31">
        <f t="shared" si="10"/>
        <v>7569751595098</v>
      </c>
      <c r="Y93" s="28">
        <f t="shared" si="11"/>
        <v>1892437898775</v>
      </c>
      <c r="Z93" s="28">
        <f t="shared" si="12"/>
        <v>743114884847</v>
      </c>
      <c r="AA93" s="28">
        <f t="shared" si="13"/>
        <v>1892437898775</v>
      </c>
      <c r="AB93" s="8">
        <v>4.141955417113E12</v>
      </c>
      <c r="AC93" s="8"/>
      <c r="AD93" s="4">
        <f t="shared" si="14"/>
        <v>1149323013927</v>
      </c>
      <c r="AG93" s="26"/>
    </row>
    <row r="94" ht="12.75" customHeight="1">
      <c r="A94" s="26">
        <v>92.0</v>
      </c>
      <c r="C94" s="3"/>
      <c r="D94" s="1" t="s">
        <v>50</v>
      </c>
      <c r="E94" s="1">
        <v>2020.0</v>
      </c>
      <c r="F94" s="27">
        <f t="shared" si="22"/>
        <v>27.25127722</v>
      </c>
      <c r="G94" s="27">
        <f t="shared" si="2"/>
        <v>0.9051764048</v>
      </c>
      <c r="H94" s="1">
        <f t="shared" si="3"/>
        <v>0.3598990258</v>
      </c>
      <c r="I94" s="28">
        <f t="shared" si="4"/>
        <v>684036570626</v>
      </c>
      <c r="J94" s="26">
        <f t="shared" si="5"/>
        <v>29.68093797</v>
      </c>
      <c r="K94" s="6">
        <f t="shared" si="6"/>
        <v>0.03078905683</v>
      </c>
      <c r="L94" s="29">
        <f t="shared" si="7"/>
        <v>1.118742276</v>
      </c>
      <c r="M94" s="1">
        <f t="shared" si="8"/>
        <v>1.957804583</v>
      </c>
      <c r="N94" s="7">
        <f t="shared" si="24"/>
        <v>0.2416011084</v>
      </c>
      <c r="O94" s="8">
        <v>6.427661280045E12</v>
      </c>
      <c r="P94" s="29">
        <v>2.025501719E9</v>
      </c>
      <c r="Q94" s="4">
        <v>2.39146462993E11</v>
      </c>
      <c r="R94" s="4">
        <v>7.767255238623E12</v>
      </c>
      <c r="S94" s="8">
        <v>5.743624709419E12</v>
      </c>
      <c r="T94" s="8">
        <v>2.021152836793E12</v>
      </c>
      <c r="U94" s="4">
        <v>5.959243463387E12</v>
      </c>
      <c r="V94" s="4">
        <v>8.6310238331E10</v>
      </c>
      <c r="W94" s="37">
        <v>1.643295266402E12</v>
      </c>
      <c r="X94" s="31">
        <f t="shared" si="10"/>
        <v>7602538729789</v>
      </c>
      <c r="Y94" s="28">
        <f t="shared" si="11"/>
        <v>1900634682447</v>
      </c>
      <c r="Z94" s="28">
        <f t="shared" si="12"/>
        <v>755694212715</v>
      </c>
      <c r="AA94" s="28">
        <f t="shared" si="13"/>
        <v>1900634682447</v>
      </c>
      <c r="AB94" s="8">
        <v>3.957022287784E12</v>
      </c>
      <c r="AC94" s="8"/>
      <c r="AD94" s="4">
        <f t="shared" si="14"/>
        <v>1144940469733</v>
      </c>
      <c r="AG94" s="26"/>
    </row>
    <row r="95" ht="12.75" customHeight="1">
      <c r="A95" s="26">
        <v>93.0</v>
      </c>
      <c r="C95" s="3"/>
      <c r="D95" s="1" t="s">
        <v>50</v>
      </c>
      <c r="E95" s="1">
        <v>2019.0</v>
      </c>
      <c r="F95" s="27">
        <f t="shared" si="22"/>
        <v>27.54608773</v>
      </c>
      <c r="G95" s="27">
        <f t="shared" si="2"/>
        <v>1.266638145</v>
      </c>
      <c r="H95" s="1">
        <f t="shared" si="3"/>
        <v>0.4631690259</v>
      </c>
      <c r="I95" s="28">
        <f t="shared" si="4"/>
        <v>918573474695</v>
      </c>
      <c r="J95" s="26">
        <f t="shared" si="5"/>
        <v>29.66108166</v>
      </c>
      <c r="K95" s="6">
        <f t="shared" si="6"/>
        <v>0.01489365559</v>
      </c>
      <c r="L95" s="29">
        <f t="shared" si="7"/>
        <v>1.157406826</v>
      </c>
      <c r="M95" s="1">
        <f t="shared" si="8"/>
        <v>1.706519557</v>
      </c>
      <c r="N95" s="7">
        <f t="shared" si="24"/>
        <v>0.2347733015</v>
      </c>
      <c r="O95" s="8">
        <v>6.652595735451E12</v>
      </c>
      <c r="P95" s="29">
        <v>1.599923266E10</v>
      </c>
      <c r="Q95" s="4">
        <v>1.13408445338E11</v>
      </c>
      <c r="R95" s="4">
        <v>7.614547327543E12</v>
      </c>
      <c r="S95" s="8">
        <v>5.734022260756E12</v>
      </c>
      <c r="T95" s="8">
        <v>1.867562457657E12</v>
      </c>
      <c r="U95" s="4">
        <v>5.69272634539E12</v>
      </c>
      <c r="V95" s="4">
        <v>1.08920975323E11</v>
      </c>
      <c r="W95" s="37">
        <v>2.240217554853E12</v>
      </c>
      <c r="X95" s="31">
        <f t="shared" si="10"/>
        <v>7932943900243</v>
      </c>
      <c r="Y95" s="28">
        <f t="shared" si="11"/>
        <v>1983235975061</v>
      </c>
      <c r="Z95" s="28">
        <f t="shared" si="12"/>
        <v>725205915089</v>
      </c>
      <c r="AA95" s="28">
        <f t="shared" si="13"/>
        <v>1983235975061</v>
      </c>
      <c r="AB95" s="8">
        <v>3.187031858339E12</v>
      </c>
      <c r="AC95" s="8"/>
      <c r="AD95" s="4">
        <f t="shared" si="14"/>
        <v>1258030059972</v>
      </c>
      <c r="AG95" s="26"/>
    </row>
    <row r="96" ht="12.75" customHeight="1">
      <c r="A96" s="26">
        <v>94.0</v>
      </c>
      <c r="C96" s="3"/>
      <c r="D96" s="1" t="s">
        <v>50</v>
      </c>
      <c r="E96" s="1">
        <v>2018.0</v>
      </c>
      <c r="F96" s="27">
        <f t="shared" si="22"/>
        <v>27.3909662</v>
      </c>
      <c r="G96" s="27">
        <f t="shared" si="2"/>
        <v>1.468250133</v>
      </c>
      <c r="H96" s="1">
        <f t="shared" si="3"/>
        <v>0.5644638616</v>
      </c>
      <c r="I96" s="28">
        <f t="shared" si="4"/>
        <v>786584667501</v>
      </c>
      <c r="J96" s="26">
        <f t="shared" si="5"/>
        <v>29.44084495</v>
      </c>
      <c r="K96" s="6">
        <f t="shared" si="6"/>
        <v>0.00277723148</v>
      </c>
      <c r="L96" s="29">
        <f t="shared" si="7"/>
        <v>1.181376231</v>
      </c>
      <c r="M96" s="1">
        <f t="shared" si="8"/>
        <v>1.421308245</v>
      </c>
      <c r="N96" s="7">
        <f t="shared" si="24"/>
        <v>0.06944212034</v>
      </c>
      <c r="O96" s="8">
        <v>5.07046176454E12</v>
      </c>
      <c r="P96" s="29">
        <v>9.591183779E9</v>
      </c>
      <c r="Q96" s="4">
        <v>1.6967137755E10</v>
      </c>
      <c r="R96" s="4">
        <v>6.109371104413E12</v>
      </c>
      <c r="S96" s="8">
        <v>4.283877097039E12</v>
      </c>
      <c r="T96" s="8">
        <v>1.815979321735E12</v>
      </c>
      <c r="U96" s="4">
        <v>4.15948024077E12</v>
      </c>
      <c r="V96" s="4">
        <v>1.26354440693E11</v>
      </c>
      <c r="W96" s="37">
        <v>1.414550062963E12</v>
      </c>
      <c r="X96" s="31">
        <f t="shared" si="10"/>
        <v>5574030303733</v>
      </c>
      <c r="Y96" s="28">
        <f t="shared" si="11"/>
        <v>1393507575933</v>
      </c>
      <c r="Z96" s="28">
        <f t="shared" si="12"/>
        <v>535729335183</v>
      </c>
      <c r="AA96" s="28">
        <f t="shared" si="13"/>
        <v>1393507575933</v>
      </c>
      <c r="AB96" s="8">
        <v>2.581066382455E12</v>
      </c>
      <c r="AC96" s="8"/>
      <c r="AD96" s="4">
        <f t="shared" si="14"/>
        <v>857778240750</v>
      </c>
      <c r="AG96" s="26"/>
    </row>
    <row r="97" ht="12.75" customHeight="1">
      <c r="A97" s="26">
        <v>95.0</v>
      </c>
      <c r="C97" s="3"/>
      <c r="D97" s="1" t="s">
        <v>50</v>
      </c>
      <c r="E97" s="1">
        <v>2017.0</v>
      </c>
      <c r="F97" s="27">
        <f t="shared" si="22"/>
        <v>27.48663549</v>
      </c>
      <c r="G97" s="27">
        <f t="shared" si="2"/>
        <v>2.066992486</v>
      </c>
      <c r="H97" s="1">
        <f t="shared" si="3"/>
        <v>0.8099008128</v>
      </c>
      <c r="I97" s="28">
        <f t="shared" si="4"/>
        <v>865553904188</v>
      </c>
      <c r="J97" s="26">
        <f t="shared" si="5"/>
        <v>29.31723169</v>
      </c>
      <c r="K97" s="6">
        <f t="shared" si="6"/>
        <v>0.02847628749</v>
      </c>
      <c r="L97" s="29">
        <f t="shared" si="7"/>
        <v>1.245367444</v>
      </c>
      <c r="M97" s="1">
        <f t="shared" si="8"/>
        <v>1.269479228</v>
      </c>
      <c r="N97" s="7">
        <f t="shared" si="24"/>
        <v>0.06976995133</v>
      </c>
      <c r="O97" s="8">
        <v>4.355044867692E12</v>
      </c>
      <c r="P97" s="29">
        <v>9.346424435E9</v>
      </c>
      <c r="Q97" s="4">
        <v>1.53742988373E11</v>
      </c>
      <c r="R97" s="4">
        <v>5.398982870331E12</v>
      </c>
      <c r="S97" s="8">
        <v>3.489490963504E12</v>
      </c>
      <c r="T97" s="8">
        <v>1.901149590219E12</v>
      </c>
      <c r="U97" s="4">
        <v>3.206371714043E12</v>
      </c>
      <c r="V97" s="4">
        <v>1.43631384852E11</v>
      </c>
      <c r="W97" s="37">
        <v>1.068492024874E12</v>
      </c>
      <c r="X97" s="31">
        <f t="shared" si="10"/>
        <v>4274863738917</v>
      </c>
      <c r="Y97" s="28">
        <f t="shared" si="11"/>
        <v>1068715934729</v>
      </c>
      <c r="Z97" s="28">
        <f t="shared" si="12"/>
        <v>418750387362</v>
      </c>
      <c r="AA97" s="28">
        <f t="shared" si="13"/>
        <v>1068715934729</v>
      </c>
      <c r="AB97" s="8">
        <v>2.41346991423E12</v>
      </c>
      <c r="AC97" s="8"/>
      <c r="AD97" s="4">
        <f t="shared" si="14"/>
        <v>649965547367</v>
      </c>
      <c r="AG97" s="26"/>
    </row>
    <row r="98" ht="12.75" customHeight="1">
      <c r="A98" s="26">
        <v>96.0</v>
      </c>
      <c r="C98" s="3"/>
      <c r="D98" s="1" t="s">
        <v>50</v>
      </c>
      <c r="E98" s="1">
        <v>2016.0</v>
      </c>
      <c r="F98" s="27">
        <f t="shared" si="22"/>
        <v>26.67900438</v>
      </c>
      <c r="G98" s="27">
        <f t="shared" si="2"/>
        <v>0.9570760979</v>
      </c>
      <c r="H98" s="1">
        <f t="shared" si="3"/>
        <v>0.4085244868</v>
      </c>
      <c r="I98" s="28">
        <f t="shared" si="4"/>
        <v>385961855705</v>
      </c>
      <c r="J98" s="26">
        <f t="shared" si="5"/>
        <v>29.22862645</v>
      </c>
      <c r="K98" s="6">
        <f t="shared" si="6"/>
        <v>0.02194020433</v>
      </c>
      <c r="L98" s="29">
        <f t="shared" si="7"/>
        <v>1.121344041</v>
      </c>
      <c r="M98" s="1">
        <f t="shared" si="8"/>
        <v>1.219984125</v>
      </c>
      <c r="N98" s="7">
        <f t="shared" si="24"/>
        <v>0.2975525529</v>
      </c>
      <c r="O98" s="8">
        <v>3.473370523435E12</v>
      </c>
      <c r="P98" s="29">
        <v>1.1323211198E10</v>
      </c>
      <c r="Q98" s="4">
        <v>1.0841062569E11</v>
      </c>
      <c r="R98" s="4">
        <v>4.94118578101E12</v>
      </c>
      <c r="S98" s="8">
        <v>3.08740866773E12</v>
      </c>
      <c r="T98" s="8">
        <v>1.849257186334E12</v>
      </c>
      <c r="U98" s="4">
        <v>3.096474612452E12</v>
      </c>
      <c r="V98" s="4">
        <v>1.29700247181E11</v>
      </c>
      <c r="W98" s="37">
        <v>6.82607113937E11</v>
      </c>
      <c r="X98" s="31">
        <f t="shared" si="10"/>
        <v>3779081726389</v>
      </c>
      <c r="Y98" s="28">
        <f t="shared" si="11"/>
        <v>944770431597</v>
      </c>
      <c r="Z98" s="28">
        <f t="shared" si="12"/>
        <v>403271857454</v>
      </c>
      <c r="AA98" s="28">
        <f t="shared" si="13"/>
        <v>944770431597</v>
      </c>
      <c r="AB98" s="8">
        <v>2.256064410135E12</v>
      </c>
      <c r="AC98" s="8"/>
      <c r="AD98" s="4">
        <f t="shared" si="14"/>
        <v>541498574143</v>
      </c>
      <c r="AG98" s="26"/>
    </row>
    <row r="99" ht="12.75" customHeight="1">
      <c r="A99" s="26">
        <v>97.0</v>
      </c>
      <c r="C99" s="3"/>
      <c r="D99" s="1" t="s">
        <v>50</v>
      </c>
      <c r="E99" s="1">
        <v>2015.0</v>
      </c>
      <c r="F99" s="27">
        <f t="shared" si="22"/>
        <v>27.74291611</v>
      </c>
      <c r="G99" s="27">
        <f t="shared" si="2"/>
        <v>3.456063829</v>
      </c>
      <c r="H99" s="1">
        <f t="shared" si="3"/>
        <v>1.455147366</v>
      </c>
      <c r="I99" s="28">
        <f t="shared" si="4"/>
        <v>1118395418746</v>
      </c>
      <c r="J99" s="26">
        <f t="shared" si="5"/>
        <v>29.08683284</v>
      </c>
      <c r="K99" s="6">
        <f t="shared" si="6"/>
        <v>0.0373760211</v>
      </c>
      <c r="L99" s="29">
        <f t="shared" si="7"/>
        <v>1.454076311</v>
      </c>
      <c r="M99" s="1">
        <f t="shared" si="8"/>
        <v>0.943216671</v>
      </c>
      <c r="N99" s="7">
        <f t="shared" si="24"/>
        <v>0.2436716996</v>
      </c>
      <c r="O99" s="8">
        <v>3.560223091177E12</v>
      </c>
      <c r="P99" s="29">
        <v>9.619317749E9</v>
      </c>
      <c r="Q99" s="4">
        <v>1.60266984069E11</v>
      </c>
      <c r="R99" s="4">
        <v>4.287962692579E12</v>
      </c>
      <c r="S99" s="8">
        <v>2.441827672431E12</v>
      </c>
      <c r="T99" s="8">
        <v>1.843380843191E12</v>
      </c>
      <c r="U99" s="4">
        <v>2.4616627603E12</v>
      </c>
      <c r="V99" s="4">
        <v>1.27167710922E11</v>
      </c>
      <c r="W99" s="37">
        <v>6.12652445802E11</v>
      </c>
      <c r="X99" s="31">
        <f t="shared" si="10"/>
        <v>3074315206102</v>
      </c>
      <c r="Y99" s="28">
        <f t="shared" si="11"/>
        <v>768578801526</v>
      </c>
      <c r="Z99" s="28">
        <f t="shared" si="12"/>
        <v>323603808903</v>
      </c>
      <c r="AA99" s="28">
        <f t="shared" si="13"/>
        <v>768578801526</v>
      </c>
      <c r="AB99" s="8">
        <v>1.738707542208E12</v>
      </c>
      <c r="AC99" s="8"/>
      <c r="AD99" s="4">
        <f t="shared" si="14"/>
        <v>444974992623</v>
      </c>
      <c r="AG99" s="26"/>
    </row>
    <row r="100" ht="12.75" customHeight="1">
      <c r="A100" s="26">
        <v>98.0</v>
      </c>
      <c r="C100" s="3"/>
      <c r="D100" s="1" t="s">
        <v>50</v>
      </c>
      <c r="E100" s="1">
        <v>2014.0</v>
      </c>
      <c r="F100" s="27"/>
      <c r="G100" s="27">
        <f t="shared" si="2"/>
        <v>-0.5173577384</v>
      </c>
      <c r="H100" s="1">
        <f t="shared" si="3"/>
        <v>-0.2301133124</v>
      </c>
      <c r="I100" s="28">
        <f t="shared" si="4"/>
        <v>-117454428514</v>
      </c>
      <c r="J100" s="26">
        <f t="shared" si="5"/>
        <v>28.53783067</v>
      </c>
      <c r="K100" s="6">
        <f t="shared" si="6"/>
        <v>0.02718250083</v>
      </c>
      <c r="L100" s="29">
        <f t="shared" si="7"/>
        <v>0.9283590025</v>
      </c>
      <c r="M100" s="1">
        <f t="shared" si="8"/>
        <v>2.074173746</v>
      </c>
      <c r="N100" s="7">
        <f t="shared" si="24"/>
        <v>0.1145899771</v>
      </c>
      <c r="O100" s="8">
        <v>1.63439130571E12</v>
      </c>
      <c r="P100" s="29">
        <v>8.049547373E9</v>
      </c>
      <c r="Q100" s="4">
        <v>6.7314991603E10</v>
      </c>
      <c r="R100" s="4">
        <v>2.476409069923E12</v>
      </c>
      <c r="S100" s="8">
        <v>1.751845734224E12</v>
      </c>
      <c r="T100" s="8">
        <v>6.74024454021E11</v>
      </c>
      <c r="U100" s="4">
        <v>1.718211337762E12</v>
      </c>
      <c r="V100" s="4">
        <v>9.8008578242E10</v>
      </c>
      <c r="W100" s="37">
        <v>3.23468515979E11</v>
      </c>
      <c r="X100" s="31">
        <f t="shared" si="10"/>
        <v>2041679853741</v>
      </c>
      <c r="Y100" s="28">
        <f t="shared" si="11"/>
        <v>510419963435</v>
      </c>
      <c r="Z100" s="28">
        <f t="shared" si="12"/>
        <v>227027489501</v>
      </c>
      <c r="AA100" s="28">
        <f t="shared" si="13"/>
        <v>510419963435</v>
      </c>
      <c r="AB100" s="8">
        <v>1.398043826776E12</v>
      </c>
      <c r="AC100" s="8"/>
      <c r="AD100" s="4">
        <f t="shared" si="14"/>
        <v>283392473935</v>
      </c>
      <c r="AG100" s="26"/>
    </row>
    <row r="101" ht="12.75" customHeight="1">
      <c r="A101" s="26">
        <v>99.0</v>
      </c>
      <c r="C101" s="3"/>
      <c r="D101" s="1" t="s">
        <v>50</v>
      </c>
      <c r="E101" s="1">
        <v>2013.0</v>
      </c>
      <c r="F101" s="27">
        <f t="shared" ref="F101:F118" si="25">LN(I101)</f>
        <v>27.43336931</v>
      </c>
      <c r="G101" s="27">
        <f t="shared" si="2"/>
        <v>4.164851579</v>
      </c>
      <c r="H101" s="1">
        <f t="shared" si="3"/>
        <v>1.888471427</v>
      </c>
      <c r="I101" s="28">
        <f t="shared" si="4"/>
        <v>820655549074</v>
      </c>
      <c r="J101" s="26">
        <f t="shared" si="5"/>
        <v>28.17702434</v>
      </c>
      <c r="K101" s="6">
        <f t="shared" si="6"/>
        <v>0.03175422295</v>
      </c>
      <c r="L101" s="29">
        <f t="shared" si="7"/>
        <v>4.984670559</v>
      </c>
      <c r="M101" s="1">
        <f t="shared" si="8"/>
        <v>1.903984083</v>
      </c>
      <c r="N101" s="7">
        <f t="shared" si="24"/>
        <v>0.1704728317</v>
      </c>
      <c r="O101" s="8">
        <v>1.024438909153E12</v>
      </c>
      <c r="P101" s="29">
        <v>8.645993844E9</v>
      </c>
      <c r="Q101" s="4">
        <v>5.4818567058E10</v>
      </c>
      <c r="R101" s="4">
        <v>1.726339426934E12</v>
      </c>
      <c r="S101" s="8">
        <v>2.03783360079E11</v>
      </c>
      <c r="T101" s="8">
        <v>6.58782932851E11</v>
      </c>
      <c r="U101" s="4">
        <v>1.47844382846E12</v>
      </c>
      <c r="V101" s="4">
        <v>9.7901515041E10</v>
      </c>
      <c r="W101" s="37">
        <v>2.59799149388E11</v>
      </c>
      <c r="X101" s="31">
        <f t="shared" si="10"/>
        <v>1738242977848</v>
      </c>
      <c r="Y101" s="28">
        <f t="shared" si="11"/>
        <v>434560744462</v>
      </c>
      <c r="Z101" s="28">
        <f t="shared" si="12"/>
        <v>197043167938</v>
      </c>
      <c r="AA101" s="28">
        <f t="shared" si="13"/>
        <v>434560744462</v>
      </c>
      <c r="AB101" s="36">
        <v>1.25431221842E12</v>
      </c>
      <c r="AC101" s="8">
        <v>1.25431221842E12</v>
      </c>
      <c r="AD101" s="4">
        <f t="shared" si="14"/>
        <v>237517576524</v>
      </c>
      <c r="AG101" s="26"/>
    </row>
    <row r="102" ht="12.75" customHeight="1">
      <c r="A102" s="26">
        <v>100.0</v>
      </c>
      <c r="C102" s="3"/>
      <c r="D102" s="1" t="s">
        <v>50</v>
      </c>
      <c r="E102" s="1">
        <v>2012.0</v>
      </c>
      <c r="F102" s="27">
        <f t="shared" si="25"/>
        <v>27.53099211</v>
      </c>
      <c r="G102" s="27">
        <f t="shared" si="2"/>
        <v>4.129726023</v>
      </c>
      <c r="H102" s="1">
        <f t="shared" si="3"/>
        <v>1.665779431</v>
      </c>
      <c r="I102" s="28">
        <f t="shared" si="4"/>
        <v>904811177147</v>
      </c>
      <c r="J102" s="26">
        <f t="shared" si="5"/>
        <v>28.13711004</v>
      </c>
      <c r="K102" s="6">
        <f t="shared" si="6"/>
        <v>0.03923150921</v>
      </c>
      <c r="L102" s="29">
        <f t="shared" si="7"/>
        <v>5.736738869</v>
      </c>
      <c r="M102" s="1">
        <f t="shared" si="8"/>
        <v>1.619314697</v>
      </c>
      <c r="N102" s="7">
        <f t="shared" si="24"/>
        <v>0.410348352</v>
      </c>
      <c r="O102" s="8">
        <v>1.090589267959E12</v>
      </c>
      <c r="P102" s="29">
        <v>2.482887336E10</v>
      </c>
      <c r="Q102" s="4">
        <v>6.507686776E10</v>
      </c>
      <c r="R102" s="4">
        <v>1.658790830778E12</v>
      </c>
      <c r="S102" s="8">
        <v>1.85778090812E11</v>
      </c>
      <c r="T102" s="8">
        <v>6.61779115796E11</v>
      </c>
      <c r="U102" s="4">
        <v>1.663194286589E12</v>
      </c>
      <c r="V102" s="4">
        <v>8.9582865405E10</v>
      </c>
      <c r="W102" s="37">
        <v>5.09509159202E11</v>
      </c>
      <c r="X102" s="31">
        <f t="shared" si="10"/>
        <v>2172703445791</v>
      </c>
      <c r="Y102" s="28">
        <f t="shared" si="11"/>
        <v>543175861448</v>
      </c>
      <c r="Z102" s="28">
        <f t="shared" si="12"/>
        <v>219097143999</v>
      </c>
      <c r="AA102" s="28">
        <f t="shared" si="13"/>
        <v>543175861448</v>
      </c>
      <c r="AB102" s="8">
        <v>1.071628648243E12</v>
      </c>
      <c r="AC102" s="8"/>
      <c r="AD102" s="4">
        <f t="shared" si="14"/>
        <v>324078717449</v>
      </c>
      <c r="AG102" s="26"/>
    </row>
    <row r="103" ht="12.75" customHeight="1">
      <c r="A103" s="26">
        <v>101.0</v>
      </c>
      <c r="C103" s="3"/>
      <c r="D103" s="1" t="s">
        <v>50</v>
      </c>
      <c r="E103" s="1">
        <v>2011.0</v>
      </c>
      <c r="F103" s="27">
        <f t="shared" si="25"/>
        <v>27.5046811</v>
      </c>
      <c r="G103" s="27">
        <f t="shared" si="2"/>
        <v>6.121704917</v>
      </c>
      <c r="H103" s="1">
        <f t="shared" si="3"/>
        <v>2.730676883</v>
      </c>
      <c r="I103" s="28">
        <f t="shared" si="4"/>
        <v>881315135162</v>
      </c>
      <c r="J103" s="26">
        <f t="shared" si="5"/>
        <v>28.10961635</v>
      </c>
      <c r="K103" s="6">
        <f t="shared" si="6"/>
        <v>0.04378832687</v>
      </c>
      <c r="L103" s="29">
        <f t="shared" si="7"/>
        <v>5.052733362</v>
      </c>
      <c r="M103" s="1">
        <f t="shared" si="8"/>
        <v>1.144543831</v>
      </c>
      <c r="N103" s="7">
        <f t="shared" si="24"/>
        <v>0.5731339404</v>
      </c>
      <c r="O103" s="8">
        <v>1.096982330931E12</v>
      </c>
      <c r="P103" s="29">
        <v>7.273495875E9</v>
      </c>
      <c r="Q103" s="4">
        <v>7.0665855625E10</v>
      </c>
      <c r="R103" s="4">
        <v>1.613805794167E12</v>
      </c>
      <c r="S103" s="8">
        <v>2.15667195769E11</v>
      </c>
      <c r="T103" s="8">
        <v>6.63873741294E11</v>
      </c>
      <c r="U103" s="4">
        <v>1.084284313216E12</v>
      </c>
      <c r="V103" s="4">
        <v>6.7440766102E10</v>
      </c>
      <c r="W103" s="37">
        <v>2.06699824143E11</v>
      </c>
      <c r="X103" s="31">
        <f t="shared" si="10"/>
        <v>1290984137359</v>
      </c>
      <c r="Y103" s="28">
        <f t="shared" si="11"/>
        <v>322746034340</v>
      </c>
      <c r="Z103" s="28">
        <f t="shared" si="12"/>
        <v>143965634915</v>
      </c>
      <c r="AA103" s="28">
        <f t="shared" si="13"/>
        <v>322746034340</v>
      </c>
      <c r="AB103" s="8">
        <v>7.59832595044E11</v>
      </c>
      <c r="AC103" s="8"/>
      <c r="AD103" s="4">
        <f t="shared" si="14"/>
        <v>178780399425</v>
      </c>
      <c r="AG103" s="26"/>
    </row>
    <row r="104" ht="12.75" customHeight="1">
      <c r="A104" s="26">
        <v>102.0</v>
      </c>
      <c r="C104" s="3"/>
      <c r="D104" s="1" t="s">
        <v>50</v>
      </c>
      <c r="E104" s="1">
        <v>2010.0</v>
      </c>
      <c r="F104" s="27">
        <f t="shared" si="25"/>
        <v>27.32719864</v>
      </c>
      <c r="G104" s="27">
        <f t="shared" si="2"/>
        <v>8.045591918</v>
      </c>
      <c r="H104" s="1">
        <f t="shared" si="3"/>
        <v>3.539161708</v>
      </c>
      <c r="I104" s="28">
        <f t="shared" si="4"/>
        <v>737991869550</v>
      </c>
      <c r="J104" s="26">
        <f t="shared" si="5"/>
        <v>28.01747581</v>
      </c>
      <c r="K104" s="6">
        <f t="shared" si="6"/>
        <v>0.05265894637</v>
      </c>
      <c r="L104" s="29">
        <f t="shared" si="7"/>
        <v>3.975937303</v>
      </c>
      <c r="M104" s="1">
        <f t="shared" si="8"/>
        <v>0.7244314916</v>
      </c>
      <c r="N104" s="7">
        <f t="shared" si="24"/>
        <v>0.4946127858</v>
      </c>
      <c r="O104" s="8">
        <v>9.85183082558E11</v>
      </c>
      <c r="P104" s="29">
        <v>2.366317754E9</v>
      </c>
      <c r="Q104" s="4">
        <v>7.7501000264E10</v>
      </c>
      <c r="R104" s="4">
        <v>1.471753721137E12</v>
      </c>
      <c r="S104" s="8">
        <v>2.47191213008E11</v>
      </c>
      <c r="T104" s="8">
        <v>6.66737523517E11</v>
      </c>
      <c r="U104" s="4">
        <v>6.84469187473E11</v>
      </c>
      <c r="V104" s="4">
        <v>4.9340707044E10</v>
      </c>
      <c r="W104" s="37">
        <v>1.49617446987E11</v>
      </c>
      <c r="X104" s="31">
        <f t="shared" si="10"/>
        <v>834086634460</v>
      </c>
      <c r="Y104" s="28">
        <f t="shared" si="11"/>
        <v>208521658615</v>
      </c>
      <c r="Z104" s="28">
        <f t="shared" si="12"/>
        <v>91726236815</v>
      </c>
      <c r="AA104" s="28">
        <f t="shared" si="13"/>
        <v>208521658615</v>
      </c>
      <c r="AB104" s="8">
        <v>4.83005658647E11</v>
      </c>
      <c r="AC104" s="8"/>
      <c r="AD104" s="4">
        <f t="shared" si="14"/>
        <v>116795421800</v>
      </c>
      <c r="AG104" s="26"/>
    </row>
    <row r="105" ht="12.75" customHeight="1">
      <c r="A105" s="26">
        <v>103.0</v>
      </c>
      <c r="C105" s="3"/>
      <c r="D105" s="1" t="s">
        <v>50</v>
      </c>
      <c r="E105" s="1">
        <v>2009.0</v>
      </c>
      <c r="F105" s="27">
        <f t="shared" si="25"/>
        <v>27.04876678</v>
      </c>
      <c r="G105" s="27">
        <f t="shared" si="2"/>
        <v>9.063726391</v>
      </c>
      <c r="H105" s="1">
        <f t="shared" si="3"/>
        <v>3.934861775</v>
      </c>
      <c r="I105" s="28">
        <f t="shared" si="4"/>
        <v>558637590160</v>
      </c>
      <c r="J105" s="26">
        <f t="shared" si="5"/>
        <v>27.6447744</v>
      </c>
      <c r="K105" s="6">
        <f t="shared" si="6"/>
        <v>0.04898520203</v>
      </c>
      <c r="L105" s="29">
        <f t="shared" si="7"/>
        <v>6.147067594</v>
      </c>
      <c r="M105" s="1">
        <f t="shared" si="8"/>
        <v>0.6683324402</v>
      </c>
      <c r="N105" s="7">
        <f t="shared" si="24"/>
        <v>0.2570419964</v>
      </c>
      <c r="O105" s="8">
        <v>6.65504949494E11</v>
      </c>
      <c r="P105" s="29">
        <v>8.584068115E9</v>
      </c>
      <c r="Q105" s="4">
        <v>4.9663563672E10</v>
      </c>
      <c r="R105" s="4">
        <v>1.013848297372E12</v>
      </c>
      <c r="S105" s="8">
        <v>1.06867359334E11</v>
      </c>
      <c r="T105" s="8">
        <v>4.83538416347E11</v>
      </c>
      <c r="U105" s="4">
        <v>4.55026081143E11</v>
      </c>
      <c r="V105" s="4">
        <v>3.8049341544E10</v>
      </c>
      <c r="W105" s="37">
        <v>1.12859269928E11</v>
      </c>
      <c r="X105" s="31">
        <f t="shared" si="10"/>
        <v>567885351071</v>
      </c>
      <c r="Y105" s="28">
        <f t="shared" si="11"/>
        <v>141971337768</v>
      </c>
      <c r="Z105" s="28">
        <f t="shared" si="12"/>
        <v>61634427836</v>
      </c>
      <c r="AA105" s="28">
        <f t="shared" si="13"/>
        <v>141971337768</v>
      </c>
      <c r="AB105" s="8">
        <v>3.23164409706E11</v>
      </c>
      <c r="AC105" s="8"/>
      <c r="AD105" s="4">
        <f t="shared" si="14"/>
        <v>80336909932</v>
      </c>
      <c r="AG105" s="26"/>
    </row>
    <row r="106" ht="12.75" customHeight="1">
      <c r="A106" s="26">
        <v>104.0</v>
      </c>
      <c r="C106" s="3"/>
      <c r="D106" s="1" t="s">
        <v>50</v>
      </c>
      <c r="E106" s="1">
        <v>2008.0</v>
      </c>
      <c r="F106" s="27">
        <f t="shared" si="25"/>
        <v>27.00031113</v>
      </c>
      <c r="G106" s="27">
        <f t="shared" si="2"/>
        <v>8.859751533</v>
      </c>
      <c r="H106" s="1">
        <f t="shared" si="3"/>
        <v>3.32330778</v>
      </c>
      <c r="I106" s="28">
        <f t="shared" si="4"/>
        <v>532213803891</v>
      </c>
      <c r="J106" s="26">
        <f t="shared" si="5"/>
        <v>27.50299069</v>
      </c>
      <c r="K106" s="6">
        <f t="shared" si="6"/>
        <v>0.04856236253</v>
      </c>
      <c r="L106" s="29">
        <f t="shared" si="7"/>
        <v>7.753025217</v>
      </c>
      <c r="M106" s="1">
        <f t="shared" si="8"/>
        <v>0.5414658644</v>
      </c>
      <c r="N106" s="7">
        <f t="shared" si="24"/>
        <v>0.110473272</v>
      </c>
      <c r="O106" s="8">
        <v>6.10903772222E11</v>
      </c>
      <c r="P106" s="29">
        <v>8.18463395E8</v>
      </c>
      <c r="Q106" s="4">
        <v>4.2726458687E10</v>
      </c>
      <c r="R106" s="4">
        <v>8.79826607619E11</v>
      </c>
      <c r="S106" s="8">
        <v>7.8689968331E10</v>
      </c>
      <c r="T106" s="8">
        <v>4.7479119431E11</v>
      </c>
      <c r="U106" s="4">
        <v>4.43664486058E11</v>
      </c>
      <c r="V106" s="4">
        <v>3.6903215542E10</v>
      </c>
      <c r="W106" s="37">
        <v>1.96918738978E11</v>
      </c>
      <c r="X106" s="31">
        <f t="shared" si="10"/>
        <v>640583225036</v>
      </c>
      <c r="Y106" s="28">
        <f t="shared" si="11"/>
        <v>160145806259</v>
      </c>
      <c r="Z106" s="28">
        <f t="shared" si="12"/>
        <v>60070962700</v>
      </c>
      <c r="AA106" s="28">
        <f t="shared" si="13"/>
        <v>160145806259</v>
      </c>
      <c r="AB106" s="8">
        <v>2.57083224444E11</v>
      </c>
      <c r="AC106" s="8"/>
      <c r="AD106" s="4">
        <f t="shared" si="14"/>
        <v>100074843559</v>
      </c>
      <c r="AG106" s="26"/>
    </row>
    <row r="107" ht="12.75" customHeight="1">
      <c r="A107" s="26">
        <v>105.0</v>
      </c>
      <c r="C107" s="3"/>
      <c r="D107" s="1" t="s">
        <v>50</v>
      </c>
      <c r="E107" s="1">
        <v>2007.0</v>
      </c>
      <c r="F107" s="27">
        <f t="shared" si="25"/>
        <v>26.61105048</v>
      </c>
      <c r="G107" s="27">
        <f t="shared" si="2"/>
        <v>9.029404454</v>
      </c>
      <c r="H107" s="1">
        <f t="shared" si="3"/>
        <v>4.935311324</v>
      </c>
      <c r="I107" s="28">
        <f t="shared" si="4"/>
        <v>360605527517</v>
      </c>
      <c r="J107" s="26">
        <f t="shared" si="5"/>
        <v>26.94749461</v>
      </c>
      <c r="K107" s="6">
        <f t="shared" si="6"/>
        <v>0.04167169522</v>
      </c>
      <c r="L107" s="29">
        <f t="shared" si="7"/>
        <v>8.678401885</v>
      </c>
      <c r="M107" s="1">
        <f t="shared" si="8"/>
        <v>1.583296916</v>
      </c>
      <c r="N107" s="7">
        <f t="shared" si="24"/>
        <v>0.0516040502</v>
      </c>
      <c r="O107" s="8">
        <v>4.07447740664E11</v>
      </c>
      <c r="P107" s="29">
        <v>9.32189798E8</v>
      </c>
      <c r="Q107" s="4">
        <v>2.1037269977E10</v>
      </c>
      <c r="R107" s="4">
        <v>5.04833553454E11</v>
      </c>
      <c r="S107" s="8">
        <v>4.6842213147E10</v>
      </c>
      <c r="T107" s="8">
        <v>1.46218815916E11</v>
      </c>
      <c r="U107" s="4">
        <v>2.92265677936E11</v>
      </c>
      <c r="V107" s="4">
        <v>2.7228728904E10</v>
      </c>
      <c r="W107" s="4">
        <v>0.0</v>
      </c>
      <c r="X107" s="31">
        <f t="shared" si="10"/>
        <v>292265677936</v>
      </c>
      <c r="Y107" s="28">
        <f t="shared" si="11"/>
        <v>73066419484</v>
      </c>
      <c r="Z107" s="28">
        <f t="shared" si="12"/>
        <v>39936800855</v>
      </c>
      <c r="AA107" s="28">
        <f t="shared" si="13"/>
        <v>73066419484</v>
      </c>
      <c r="AB107" s="8">
        <v>2.31507800251E11</v>
      </c>
      <c r="AC107" s="8"/>
      <c r="AD107" s="4">
        <f t="shared" si="14"/>
        <v>33129618629</v>
      </c>
      <c r="AG107" s="26"/>
    </row>
    <row r="108" ht="12.75" customHeight="1">
      <c r="A108" s="26">
        <v>106.0</v>
      </c>
      <c r="C108" s="3"/>
      <c r="D108" s="1" t="s">
        <v>50</v>
      </c>
      <c r="E108" s="1">
        <v>2006.0</v>
      </c>
      <c r="F108" s="27">
        <f t="shared" si="25"/>
        <v>26.58214851</v>
      </c>
      <c r="G108" s="27">
        <f t="shared" si="2"/>
        <v>9.173562249</v>
      </c>
      <c r="H108" s="1">
        <f t="shared" si="3"/>
        <v>6.782737952</v>
      </c>
      <c r="I108" s="28">
        <f t="shared" si="4"/>
        <v>350332487731</v>
      </c>
      <c r="J108" s="26">
        <f t="shared" si="5"/>
        <v>26.89483506</v>
      </c>
      <c r="K108" s="6">
        <f t="shared" si="6"/>
        <v>0.03755907748</v>
      </c>
      <c r="L108" s="29">
        <f t="shared" si="7"/>
        <v>9.225134309</v>
      </c>
      <c r="M108" s="1">
        <f t="shared" si="8"/>
        <v>1.829266635</v>
      </c>
      <c r="N108" s="7">
        <f t="shared" si="24"/>
        <v>0.2611282468</v>
      </c>
      <c r="O108" s="8">
        <v>3.92876816914E11</v>
      </c>
      <c r="P108" s="29">
        <v>3.99666125E8</v>
      </c>
      <c r="Q108" s="4">
        <v>1.7988434722E10</v>
      </c>
      <c r="R108" s="4">
        <v>4.78937075382E11</v>
      </c>
      <c r="S108" s="8">
        <v>4.2544329183E10</v>
      </c>
      <c r="T108" s="8">
        <v>1.20347303828E11</v>
      </c>
      <c r="U108" s="4">
        <v>2.81193135832E11</v>
      </c>
      <c r="V108" s="4">
        <v>2.4321758562E10</v>
      </c>
      <c r="W108" s="4">
        <v>-7.4590734151E10</v>
      </c>
      <c r="X108" s="31">
        <f t="shared" si="10"/>
        <v>206602401681</v>
      </c>
      <c r="Y108" s="28">
        <f t="shared" si="11"/>
        <v>51650600420</v>
      </c>
      <c r="Z108" s="28">
        <f t="shared" si="12"/>
        <v>38189361799</v>
      </c>
      <c r="AA108" s="28">
        <f t="shared" si="13"/>
        <v>51650600420</v>
      </c>
      <c r="AB108" s="8">
        <v>2.20147307542E11</v>
      </c>
      <c r="AC108" s="8"/>
      <c r="AD108" s="4">
        <f t="shared" si="14"/>
        <v>13461238621</v>
      </c>
      <c r="AG108" s="26"/>
    </row>
    <row r="109" ht="12.75" customHeight="1">
      <c r="A109" s="26">
        <v>107.0</v>
      </c>
      <c r="C109" s="3"/>
      <c r="D109" s="1" t="s">
        <v>50</v>
      </c>
      <c r="E109" s="1">
        <v>2005.0</v>
      </c>
      <c r="F109" s="27">
        <f t="shared" si="25"/>
        <v>26.48405101</v>
      </c>
      <c r="G109" s="27">
        <f t="shared" si="2"/>
        <v>8.877453768</v>
      </c>
      <c r="H109" s="1">
        <f t="shared" si="3"/>
        <v>6.478664924</v>
      </c>
      <c r="I109" s="28">
        <f t="shared" si="4"/>
        <v>317597599003</v>
      </c>
      <c r="J109" s="26">
        <f t="shared" si="5"/>
        <v>26.80436425</v>
      </c>
      <c r="K109" s="6">
        <f t="shared" si="6"/>
        <v>0.05409734681</v>
      </c>
      <c r="L109" s="29">
        <f t="shared" si="7"/>
        <v>8.675715448</v>
      </c>
      <c r="M109" s="1">
        <f t="shared" si="8"/>
        <v>1.6084275</v>
      </c>
      <c r="N109" s="7">
        <f t="shared" si="24"/>
        <v>0.1636541514</v>
      </c>
      <c r="O109" s="8">
        <v>3.5891051469E11</v>
      </c>
      <c r="P109" s="29">
        <v>4.91413856E8</v>
      </c>
      <c r="Q109" s="4">
        <v>2.3668102904E10</v>
      </c>
      <c r="R109" s="4">
        <v>4.37509495396E11</v>
      </c>
      <c r="S109" s="8">
        <v>4.1312915687E10</v>
      </c>
      <c r="T109" s="8">
        <v>1.08530707806E11</v>
      </c>
      <c r="U109" s="4">
        <v>2.65582249979E11</v>
      </c>
      <c r="V109" s="4">
        <v>2.0623779179E10</v>
      </c>
      <c r="W109" s="4">
        <v>-6.9493949246E10</v>
      </c>
      <c r="X109" s="31">
        <f t="shared" si="10"/>
        <v>196088300733</v>
      </c>
      <c r="Y109" s="28">
        <f t="shared" si="11"/>
        <v>49022075183</v>
      </c>
      <c r="Z109" s="28">
        <f t="shared" si="12"/>
        <v>35775753645</v>
      </c>
      <c r="AA109" s="28">
        <f t="shared" si="13"/>
        <v>49022075183</v>
      </c>
      <c r="AB109" s="8">
        <v>1.74563775012E11</v>
      </c>
      <c r="AC109" s="8"/>
      <c r="AD109" s="4">
        <f t="shared" si="14"/>
        <v>13246321539</v>
      </c>
      <c r="AG109" s="26"/>
    </row>
    <row r="110" ht="12.75" customHeight="1">
      <c r="A110" s="26">
        <v>108.0</v>
      </c>
      <c r="C110" s="3"/>
      <c r="D110" s="1" t="s">
        <v>50</v>
      </c>
      <c r="E110" s="1">
        <v>2004.0</v>
      </c>
      <c r="F110" s="27">
        <f t="shared" si="25"/>
        <v>26.30398864</v>
      </c>
      <c r="G110" s="27">
        <f t="shared" si="2"/>
        <v>9.343556607</v>
      </c>
      <c r="H110" s="1">
        <f t="shared" si="3"/>
        <v>7.07415596</v>
      </c>
      <c r="I110" s="28">
        <f t="shared" si="4"/>
        <v>265263268825</v>
      </c>
      <c r="J110" s="26">
        <f t="shared" si="5"/>
        <v>26.6115923</v>
      </c>
      <c r="K110" s="6">
        <f t="shared" si="6"/>
        <v>0.05845397078</v>
      </c>
      <c r="L110" s="29">
        <f t="shared" si="7"/>
        <v>11.48896302</v>
      </c>
      <c r="M110" s="1">
        <f t="shared" si="8"/>
        <v>1.309903871</v>
      </c>
      <c r="N110" s="35"/>
      <c r="O110" s="8">
        <v>2.90534041815E11</v>
      </c>
      <c r="P110" s="29">
        <v>1.99065464E8</v>
      </c>
      <c r="Q110" s="4">
        <v>2.1090249139E10</v>
      </c>
      <c r="R110" s="4">
        <v>3.60800966247E11</v>
      </c>
      <c r="S110" s="8">
        <v>2.527077299E10</v>
      </c>
      <c r="T110" s="8">
        <v>1.1452248851E11</v>
      </c>
      <c r="U110" s="4">
        <v>2.0842048067E11</v>
      </c>
      <c r="V110" s="4">
        <v>1.8699259698E10</v>
      </c>
      <c r="W110" s="4">
        <v>-5.8430420892E10</v>
      </c>
      <c r="X110" s="31">
        <f t="shared" si="10"/>
        <v>149990059778</v>
      </c>
      <c r="Y110" s="28">
        <f t="shared" si="11"/>
        <v>37497514945</v>
      </c>
      <c r="Z110" s="28">
        <f t="shared" si="12"/>
        <v>28389967546</v>
      </c>
      <c r="AA110" s="28">
        <f t="shared" si="13"/>
        <v>37497514945</v>
      </c>
      <c r="AB110" s="8">
        <v>1.50013450997E11</v>
      </c>
      <c r="AC110" s="8"/>
      <c r="AD110" s="4">
        <f t="shared" si="14"/>
        <v>9107547399</v>
      </c>
      <c r="AG110" s="26"/>
    </row>
    <row r="111" ht="12.75" customHeight="1">
      <c r="A111" s="26">
        <v>109.0</v>
      </c>
      <c r="B111" s="1">
        <v>8.0</v>
      </c>
      <c r="C111" s="3" t="s">
        <v>51</v>
      </c>
      <c r="D111" s="1" t="s">
        <v>52</v>
      </c>
      <c r="E111" s="1">
        <v>2021.0</v>
      </c>
      <c r="F111" s="27">
        <f t="shared" si="25"/>
        <v>28.09817933</v>
      </c>
      <c r="G111" s="27">
        <f t="shared" si="2"/>
        <v>1.368456192</v>
      </c>
      <c r="H111" s="1">
        <f t="shared" si="3"/>
        <v>0.4906624033</v>
      </c>
      <c r="I111" s="28">
        <f t="shared" si="4"/>
        <v>1595453801429</v>
      </c>
      <c r="J111" s="26">
        <f t="shared" si="5"/>
        <v>30.51824743</v>
      </c>
      <c r="K111" s="6">
        <f t="shared" si="6"/>
        <v>0.03543929975</v>
      </c>
      <c r="L111" s="29">
        <f t="shared" si="7"/>
        <v>1.109236718</v>
      </c>
      <c r="M111" s="1">
        <f t="shared" si="8"/>
        <v>1.031119676</v>
      </c>
      <c r="N111" s="7">
        <f t="shared" ref="N111:N117" si="26">(AB111-AB112)/AB112</f>
        <v>0.0400065901</v>
      </c>
      <c r="O111" s="8">
        <v>1.6195305050497E13</v>
      </c>
      <c r="P111" s="29">
        <v>6.1396623E8</v>
      </c>
      <c r="Q111" s="4">
        <v>6.3590404455E11</v>
      </c>
      <c r="R111" s="4">
        <v>1.7943470921823E13</v>
      </c>
      <c r="S111" s="8">
        <v>1.4599851249068E13</v>
      </c>
      <c r="T111" s="8">
        <v>3.342208599242E12</v>
      </c>
      <c r="U111" s="4">
        <v>8.291246902592E12</v>
      </c>
      <c r="V111" s="4">
        <v>1.035781970123E12</v>
      </c>
      <c r="W111" s="37">
        <v>4.715282970875E12</v>
      </c>
      <c r="X111" s="31">
        <f t="shared" si="10"/>
        <v>13006529873467</v>
      </c>
      <c r="Y111" s="28">
        <f t="shared" si="11"/>
        <v>3251632468367</v>
      </c>
      <c r="Z111" s="28">
        <f t="shared" si="12"/>
        <v>1165878609089</v>
      </c>
      <c r="AA111" s="28">
        <f t="shared" si="13"/>
        <v>3251632468367</v>
      </c>
      <c r="AB111" s="8">
        <v>3.446217048609E12</v>
      </c>
      <c r="AC111" s="8"/>
      <c r="AD111" s="4">
        <f t="shared" si="14"/>
        <v>2085753859277</v>
      </c>
      <c r="AG111" s="26"/>
    </row>
    <row r="112" ht="12.75" customHeight="1">
      <c r="A112" s="26">
        <v>110.0</v>
      </c>
      <c r="C112" s="3"/>
      <c r="D112" s="1" t="s">
        <v>52</v>
      </c>
      <c r="E112" s="1">
        <v>2020.0</v>
      </c>
      <c r="F112" s="27">
        <f t="shared" si="25"/>
        <v>26.14255876</v>
      </c>
      <c r="G112" s="27">
        <f t="shared" si="2"/>
        <v>0.2210755751</v>
      </c>
      <c r="H112" s="1">
        <f t="shared" si="3"/>
        <v>0.0767886789</v>
      </c>
      <c r="I112" s="28">
        <f t="shared" si="4"/>
        <v>225719463945</v>
      </c>
      <c r="J112" s="26">
        <f t="shared" si="5"/>
        <v>30.38047758</v>
      </c>
      <c r="K112" s="6">
        <f t="shared" si="6"/>
        <v>0.04135398219</v>
      </c>
      <c r="L112" s="29">
        <f t="shared" si="7"/>
        <v>1.018301193</v>
      </c>
      <c r="M112" s="1">
        <f t="shared" si="8"/>
        <v>1.000977474</v>
      </c>
      <c r="N112" s="7">
        <f t="shared" si="26"/>
        <v>0.05104321499</v>
      </c>
      <c r="O112" s="8">
        <v>1.2547960668983E13</v>
      </c>
      <c r="P112" s="29">
        <v>2.07745385E8</v>
      </c>
      <c r="Q112" s="4">
        <v>6.46533613251E11</v>
      </c>
      <c r="R112" s="4">
        <v>1.5634131926772E13</v>
      </c>
      <c r="S112" s="8">
        <v>1.2322241205038E13</v>
      </c>
      <c r="T112" s="8">
        <v>3.310413397014E12</v>
      </c>
      <c r="U112" s="4">
        <v>7.409667698162E12</v>
      </c>
      <c r="V112" s="4">
        <v>7.58379407488E11</v>
      </c>
      <c r="W112" s="37">
        <v>4.348287624698E12</v>
      </c>
      <c r="X112" s="31">
        <f t="shared" si="10"/>
        <v>11757955322860</v>
      </c>
      <c r="Y112" s="28">
        <f t="shared" si="11"/>
        <v>2939488830715</v>
      </c>
      <c r="Z112" s="28">
        <f t="shared" si="12"/>
        <v>1021005888206</v>
      </c>
      <c r="AA112" s="28">
        <f t="shared" si="13"/>
        <v>2939488830715</v>
      </c>
      <c r="AB112" s="8">
        <v>3.313649241658E12</v>
      </c>
      <c r="AC112" s="8"/>
      <c r="AD112" s="4">
        <f t="shared" si="14"/>
        <v>1918482942509</v>
      </c>
      <c r="AG112" s="26"/>
    </row>
    <row r="113" ht="12.75" customHeight="1">
      <c r="A113" s="26">
        <v>111.0</v>
      </c>
      <c r="C113" s="3"/>
      <c r="D113" s="1" t="s">
        <v>52</v>
      </c>
      <c r="E113" s="1">
        <v>2019.0</v>
      </c>
      <c r="F113" s="27">
        <f t="shared" si="25"/>
        <v>27.55952099</v>
      </c>
      <c r="G113" s="27">
        <f t="shared" si="2"/>
        <v>0.9313566258</v>
      </c>
      <c r="H113" s="1">
        <f t="shared" si="3"/>
        <v>0.3243283109</v>
      </c>
      <c r="I113" s="28">
        <f t="shared" si="4"/>
        <v>930996156519</v>
      </c>
      <c r="J113" s="26">
        <f t="shared" si="5"/>
        <v>30.33072209</v>
      </c>
      <c r="K113" s="6">
        <f t="shared" si="6"/>
        <v>0.03455124469</v>
      </c>
      <c r="L113" s="29">
        <f t="shared" si="7"/>
        <v>1.076933248</v>
      </c>
      <c r="M113" s="1">
        <f t="shared" si="8"/>
        <v>1.134865452</v>
      </c>
      <c r="N113" s="7">
        <f t="shared" si="26"/>
        <v>-0.01420843419</v>
      </c>
      <c r="O113" s="8">
        <v>1.3026723440777E13</v>
      </c>
      <c r="P113" s="29">
        <v>4.32573925E8</v>
      </c>
      <c r="Q113" s="4">
        <v>5.13959540688E11</v>
      </c>
      <c r="R113" s="4">
        <v>1.4875282940356E13</v>
      </c>
      <c r="S113" s="8">
        <v>1.2095727284258E13</v>
      </c>
      <c r="T113" s="8">
        <v>2.778059781378E12</v>
      </c>
      <c r="U113" s="4">
        <v>7.295134530735E12</v>
      </c>
      <c r="V113" s="4">
        <v>7.01769174833E11</v>
      </c>
      <c r="W113" s="37">
        <v>4.187010261697E12</v>
      </c>
      <c r="X113" s="31">
        <f t="shared" si="10"/>
        <v>11482144792432</v>
      </c>
      <c r="Y113" s="28">
        <f t="shared" si="11"/>
        <v>2870536198108</v>
      </c>
      <c r="Z113" s="28">
        <f t="shared" si="12"/>
        <v>999612963196</v>
      </c>
      <c r="AA113" s="28">
        <f t="shared" si="13"/>
        <v>2870536198108</v>
      </c>
      <c r="AB113" s="8">
        <v>3.152724069203E12</v>
      </c>
      <c r="AC113" s="8"/>
      <c r="AD113" s="4">
        <f t="shared" si="14"/>
        <v>1870923234912</v>
      </c>
      <c r="AG113" s="26"/>
    </row>
    <row r="114" ht="12.75" customHeight="1">
      <c r="A114" s="26">
        <v>112.0</v>
      </c>
      <c r="C114" s="3"/>
      <c r="D114" s="1" t="s">
        <v>52</v>
      </c>
      <c r="E114" s="1">
        <v>2018.0</v>
      </c>
      <c r="F114" s="27">
        <f t="shared" si="25"/>
        <v>27.91661619</v>
      </c>
      <c r="G114" s="27">
        <f t="shared" si="2"/>
        <v>1.426051895</v>
      </c>
      <c r="H114" s="1">
        <f t="shared" si="3"/>
        <v>0.5051514956</v>
      </c>
      <c r="I114" s="28">
        <f t="shared" ref="I114:I115" si="27">(O114-S115)</f>
        <v>1330553570303</v>
      </c>
      <c r="J114" s="26">
        <f t="shared" si="5"/>
        <v>30.19621931</v>
      </c>
      <c r="K114" s="6">
        <f t="shared" si="6"/>
        <v>0.02884669922</v>
      </c>
      <c r="L114" s="29">
        <f t="shared" si="7"/>
        <v>1.141658663</v>
      </c>
      <c r="M114" s="1">
        <f t="shared" si="8"/>
        <v>1.161971141</v>
      </c>
      <c r="N114" s="7">
        <f t="shared" si="26"/>
        <v>-0.07650709386</v>
      </c>
      <c r="O114" s="8">
        <v>1.1701743094078E13</v>
      </c>
      <c r="P114" s="29">
        <v>8.60938801E8</v>
      </c>
      <c r="Q114" s="4">
        <v>3.75100418304E11</v>
      </c>
      <c r="R114" s="4">
        <v>1.300323532522E13</v>
      </c>
      <c r="S114" s="8">
        <v>1.0249019725655E13</v>
      </c>
      <c r="T114" s="8">
        <v>2.752361804345E12</v>
      </c>
      <c r="U114" s="4">
        <v>6.871765695516E12</v>
      </c>
      <c r="V114" s="4">
        <v>5.92498825968E11</v>
      </c>
      <c r="W114" s="37">
        <v>3.664111813011E12</v>
      </c>
      <c r="X114" s="31">
        <f t="shared" si="10"/>
        <v>10535877508527</v>
      </c>
      <c r="Y114" s="28">
        <f t="shared" si="11"/>
        <v>2633969377132</v>
      </c>
      <c r="Z114" s="28">
        <f t="shared" si="12"/>
        <v>933033065186</v>
      </c>
      <c r="AA114" s="28">
        <f t="shared" si="13"/>
        <v>2633969377132</v>
      </c>
      <c r="AB114" s="8">
        <v>3.198164985926E12</v>
      </c>
      <c r="AC114" s="8"/>
      <c r="AD114" s="4">
        <f t="shared" si="14"/>
        <v>1700936311946</v>
      </c>
      <c r="AG114" s="26"/>
    </row>
    <row r="115" ht="12.75" customHeight="1">
      <c r="A115" s="26">
        <v>113.0</v>
      </c>
      <c r="C115" s="3"/>
      <c r="D115" s="1" t="s">
        <v>52</v>
      </c>
      <c r="E115" s="1">
        <v>2017.0</v>
      </c>
      <c r="F115" s="27">
        <f t="shared" si="25"/>
        <v>28.76620764</v>
      </c>
      <c r="G115" s="27">
        <f t="shared" si="2"/>
        <v>3.380835612</v>
      </c>
      <c r="H115" s="1">
        <f t="shared" si="3"/>
        <v>1.219664698</v>
      </c>
      <c r="I115" s="28">
        <f t="shared" si="27"/>
        <v>3111753917855</v>
      </c>
      <c r="J115" s="26">
        <f t="shared" si="5"/>
        <v>30.20414633</v>
      </c>
      <c r="K115" s="6">
        <f t="shared" si="6"/>
        <v>0.02755268528</v>
      </c>
      <c r="L115" s="29">
        <f t="shared" si="7"/>
        <v>1.107642297</v>
      </c>
      <c r="M115" s="1">
        <f t="shared" si="8"/>
        <v>1.266867681</v>
      </c>
      <c r="N115" s="7">
        <f t="shared" si="26"/>
        <v>-0.05119619324</v>
      </c>
      <c r="O115" s="8">
        <v>1.1490680752656E13</v>
      </c>
      <c r="P115" s="29">
        <v>3.112568838E9</v>
      </c>
      <c r="Q115" s="4">
        <v>3.61125381594E11</v>
      </c>
      <c r="R115" s="4">
        <v>1.3106721827425E13</v>
      </c>
      <c r="S115" s="8">
        <v>1.0371189523775E13</v>
      </c>
      <c r="T115" s="8">
        <v>2.73360678343E12</v>
      </c>
      <c r="U115" s="4">
        <v>6.688367477907E12</v>
      </c>
      <c r="V115" s="4">
        <v>6.74910185135E11</v>
      </c>
      <c r="W115" s="37">
        <v>3.516909178042E12</v>
      </c>
      <c r="X115" s="31">
        <f t="shared" si="10"/>
        <v>10205276655949</v>
      </c>
      <c r="Y115" s="28">
        <f t="shared" si="11"/>
        <v>2551319163987</v>
      </c>
      <c r="Z115" s="28">
        <f t="shared" si="12"/>
        <v>920409707880</v>
      </c>
      <c r="AA115" s="28">
        <f t="shared" si="13"/>
        <v>2551319163987</v>
      </c>
      <c r="AB115" s="8">
        <v>3.463118086407E12</v>
      </c>
      <c r="AC115" s="8"/>
      <c r="AD115" s="4">
        <f t="shared" si="14"/>
        <v>1630909456107</v>
      </c>
      <c r="AG115" s="26"/>
    </row>
    <row r="116" ht="12.75" customHeight="1">
      <c r="A116" s="26">
        <v>114.0</v>
      </c>
      <c r="C116" s="3"/>
      <c r="D116" s="1" t="s">
        <v>52</v>
      </c>
      <c r="E116" s="1">
        <v>2016.0</v>
      </c>
      <c r="F116" s="27">
        <f t="shared" si="25"/>
        <v>28.13332704</v>
      </c>
      <c r="G116" s="27">
        <f t="shared" si="2"/>
        <v>1.800017798</v>
      </c>
      <c r="H116" s="1">
        <f t="shared" si="3"/>
        <v>0.6699459957</v>
      </c>
      <c r="I116" s="28">
        <f t="shared" ref="I116:I125" si="28">(O116-S116)</f>
        <v>1652527480860</v>
      </c>
      <c r="J116" s="26">
        <f t="shared" si="5"/>
        <v>30.03764149</v>
      </c>
      <c r="K116" s="6">
        <f t="shared" si="6"/>
        <v>0.008043618748</v>
      </c>
      <c r="L116" s="29">
        <f t="shared" si="7"/>
        <v>1.196243472</v>
      </c>
      <c r="M116" s="1">
        <f t="shared" si="8"/>
        <v>1.344104379</v>
      </c>
      <c r="N116" s="7">
        <f t="shared" si="26"/>
        <v>0.05801667961</v>
      </c>
      <c r="O116" s="8">
        <v>1.0031454315661E13</v>
      </c>
      <c r="P116" s="29">
        <v>8.217788815E9</v>
      </c>
      <c r="Q116" s="4">
        <v>8.9255179461E10</v>
      </c>
      <c r="R116" s="4">
        <v>1.1096396069371E13</v>
      </c>
      <c r="S116" s="8">
        <v>8.378926834801E12</v>
      </c>
      <c r="T116" s="8">
        <v>2.71555051435E12</v>
      </c>
      <c r="U116" s="4">
        <v>6.527512136321E12</v>
      </c>
      <c r="V116" s="4">
        <v>8.16981824812E11</v>
      </c>
      <c r="W116" s="37">
        <v>3.33911885492E12</v>
      </c>
      <c r="X116" s="31">
        <f t="shared" si="10"/>
        <v>9866630991241</v>
      </c>
      <c r="Y116" s="28">
        <f t="shared" si="11"/>
        <v>2466657747810</v>
      </c>
      <c r="Z116" s="28">
        <f t="shared" si="12"/>
        <v>918061745142</v>
      </c>
      <c r="AA116" s="28">
        <f t="shared" si="13"/>
        <v>2466657747810</v>
      </c>
      <c r="AB116" s="8">
        <v>3.649983338751E12</v>
      </c>
      <c r="AC116" s="8"/>
      <c r="AD116" s="4">
        <f t="shared" si="14"/>
        <v>1548596002669</v>
      </c>
      <c r="AG116" s="26"/>
    </row>
    <row r="117" ht="12.75" customHeight="1">
      <c r="A117" s="26">
        <v>115.0</v>
      </c>
      <c r="C117" s="3"/>
      <c r="D117" s="1" t="s">
        <v>52</v>
      </c>
      <c r="E117" s="1">
        <v>2015.0</v>
      </c>
      <c r="F117" s="27">
        <f t="shared" si="25"/>
        <v>27.86837493</v>
      </c>
      <c r="G117" s="27">
        <f t="shared" si="2"/>
        <v>1.238240433</v>
      </c>
      <c r="H117" s="1">
        <f t="shared" si="3"/>
        <v>0.4691123484</v>
      </c>
      <c r="I117" s="28">
        <f t="shared" si="28"/>
        <v>1267889640913</v>
      </c>
      <c r="J117" s="26">
        <f t="shared" si="5"/>
        <v>29.85011466</v>
      </c>
      <c r="K117" s="6">
        <f t="shared" si="6"/>
        <v>0.02642050206</v>
      </c>
      <c r="L117" s="29">
        <f t="shared" si="7"/>
        <v>1.181139464</v>
      </c>
      <c r="M117" s="1">
        <f t="shared" si="8"/>
        <v>1.560243522</v>
      </c>
      <c r="N117" s="7">
        <f t="shared" si="26"/>
        <v>0.3209236624</v>
      </c>
      <c r="O117" s="8">
        <v>8.253846424189E12</v>
      </c>
      <c r="P117" s="29">
        <v>2.45717431E9</v>
      </c>
      <c r="Q117" s="4">
        <v>2.43041898383E11</v>
      </c>
      <c r="R117" s="4">
        <v>9.198988644248E12</v>
      </c>
      <c r="S117" s="8">
        <v>6.985956783276E12</v>
      </c>
      <c r="T117" s="8">
        <v>2.211087755377E12</v>
      </c>
      <c r="U117" s="4">
        <v>7.248012886489E12</v>
      </c>
      <c r="V117" s="4">
        <v>9.43544146744E11</v>
      </c>
      <c r="W117" s="37">
        <v>3.562955063556E12</v>
      </c>
      <c r="X117" s="31">
        <f t="shared" si="10"/>
        <v>10810967950045</v>
      </c>
      <c r="Y117" s="28">
        <f t="shared" si="11"/>
        <v>2702741987511</v>
      </c>
      <c r="Z117" s="28">
        <f t="shared" si="12"/>
        <v>1023944629154</v>
      </c>
      <c r="AA117" s="28">
        <f t="shared" si="13"/>
        <v>2702741987511</v>
      </c>
      <c r="AB117" s="8">
        <v>3.449835346744E12</v>
      </c>
      <c r="AC117" s="8"/>
      <c r="AD117" s="4">
        <f t="shared" si="14"/>
        <v>1678797358357</v>
      </c>
      <c r="AG117" s="26"/>
    </row>
    <row r="118" ht="12.75" customHeight="1">
      <c r="A118" s="26">
        <v>116.0</v>
      </c>
      <c r="C118" s="3"/>
      <c r="D118" s="1" t="s">
        <v>52</v>
      </c>
      <c r="E118" s="1">
        <v>2014.0</v>
      </c>
      <c r="F118" s="27">
        <f t="shared" si="25"/>
        <v>28.05752615</v>
      </c>
      <c r="G118" s="27">
        <f t="shared" si="2"/>
        <v>1.742512028</v>
      </c>
      <c r="H118" s="1">
        <f t="shared" si="3"/>
        <v>0.6619715345</v>
      </c>
      <c r="I118" s="28">
        <f t="shared" si="28"/>
        <v>1531894232156</v>
      </c>
      <c r="J118" s="26">
        <f t="shared" si="5"/>
        <v>29.99088339</v>
      </c>
      <c r="K118" s="6">
        <f t="shared" si="6"/>
        <v>0.02971744235</v>
      </c>
      <c r="L118" s="29">
        <f t="shared" si="7"/>
        <v>1.182385729</v>
      </c>
      <c r="M118" s="1">
        <f t="shared" si="8"/>
        <v>1.187200918</v>
      </c>
      <c r="N118" s="7"/>
      <c r="O118" s="8">
        <v>9.919527090134E12</v>
      </c>
      <c r="P118" s="29">
        <v>2.10969932E9</v>
      </c>
      <c r="Q118" s="4">
        <v>3.14692644799E11</v>
      </c>
      <c r="R118" s="4">
        <v>1.0589492902319E13</v>
      </c>
      <c r="S118" s="8">
        <v>8.387632857978E12</v>
      </c>
      <c r="T118" s="8">
        <v>2.199866994447E12</v>
      </c>
      <c r="U118" s="4">
        <v>5.98673065848E12</v>
      </c>
      <c r="V118" s="4">
        <v>1.046307655135E12</v>
      </c>
      <c r="W118" s="37">
        <v>3.269825868981E12</v>
      </c>
      <c r="X118" s="31">
        <f t="shared" si="10"/>
        <v>9256556527461</v>
      </c>
      <c r="Y118" s="28">
        <f t="shared" si="11"/>
        <v>2314139131865</v>
      </c>
      <c r="Z118" s="28">
        <f t="shared" si="12"/>
        <v>879129789202</v>
      </c>
      <c r="AA118" s="28">
        <f t="shared" si="13"/>
        <v>2314139131865</v>
      </c>
      <c r="AB118" s="8">
        <v>2.611684115323E12</v>
      </c>
      <c r="AC118" s="8"/>
      <c r="AD118" s="4">
        <f t="shared" si="14"/>
        <v>1435009342663</v>
      </c>
      <c r="AG118" s="26"/>
    </row>
    <row r="119" ht="12.75" customHeight="1">
      <c r="A119" s="26">
        <v>117.0</v>
      </c>
      <c r="B119" s="1">
        <v>9.0</v>
      </c>
      <c r="C119" s="3" t="s">
        <v>53</v>
      </c>
      <c r="D119" s="1" t="s">
        <v>54</v>
      </c>
      <c r="E119" s="1">
        <v>2021.0</v>
      </c>
      <c r="F119" s="27"/>
      <c r="G119" s="27">
        <f t="shared" si="2"/>
        <v>-1.47793961</v>
      </c>
      <c r="H119" s="1">
        <f t="shared" si="3"/>
        <v>-0.7049162075</v>
      </c>
      <c r="I119" s="28">
        <f t="shared" si="28"/>
        <v>-178315341963</v>
      </c>
      <c r="J119" s="26">
        <f t="shared" si="5"/>
        <v>27.79010453</v>
      </c>
      <c r="K119" s="6">
        <f t="shared" si="6"/>
        <v>0.001840240238</v>
      </c>
      <c r="L119" s="29">
        <f t="shared" si="7"/>
        <v>0.754808885</v>
      </c>
      <c r="M119" s="1">
        <f t="shared" si="8"/>
        <v>2.900417669</v>
      </c>
      <c r="N119" s="7">
        <f t="shared" ref="N119:N124" si="29">(AB119-AB120)/AB120</f>
        <v>-0.4162224587</v>
      </c>
      <c r="O119" s="8">
        <v>5.50959300359E11</v>
      </c>
      <c r="P119" s="29">
        <v>4.96320714E8</v>
      </c>
      <c r="Q119" s="4">
        <v>2.157563425E9</v>
      </c>
      <c r="R119" s="4">
        <v>1.172435740192E12</v>
      </c>
      <c r="S119" s="8">
        <v>7.29274642322E11</v>
      </c>
      <c r="T119" s="8">
        <v>3.45919718546E11</v>
      </c>
      <c r="U119" s="4">
        <v>9.6464055509E11</v>
      </c>
      <c r="V119" s="4">
        <v>5.6988143E8</v>
      </c>
      <c r="W119" s="37">
        <v>4.7197958915E10</v>
      </c>
      <c r="X119" s="31">
        <f t="shared" si="10"/>
        <v>1011838514005</v>
      </c>
      <c r="Y119" s="28">
        <f t="shared" si="11"/>
        <v>252959628501</v>
      </c>
      <c r="Z119" s="28">
        <f t="shared" si="12"/>
        <v>120651304565</v>
      </c>
      <c r="AA119" s="28">
        <f t="shared" si="13"/>
        <v>252959628501</v>
      </c>
      <c r="AB119" s="8">
        <v>1.003311663684E12</v>
      </c>
      <c r="AC119" s="8"/>
      <c r="AD119" s="4">
        <f t="shared" si="14"/>
        <v>132308323936</v>
      </c>
      <c r="AG119" s="26"/>
    </row>
    <row r="120" ht="12.75" customHeight="1">
      <c r="A120" s="26">
        <v>118.0</v>
      </c>
      <c r="C120" s="3"/>
      <c r="D120" s="1" t="s">
        <v>54</v>
      </c>
      <c r="E120" s="1">
        <v>2020.0</v>
      </c>
      <c r="F120" s="27"/>
      <c r="G120" s="27">
        <f t="shared" si="2"/>
        <v>-0.7750574175</v>
      </c>
      <c r="H120" s="1">
        <f t="shared" si="3"/>
        <v>-0.3657121958</v>
      </c>
      <c r="I120" s="28">
        <f t="shared" si="28"/>
        <v>-164535082697</v>
      </c>
      <c r="J120" s="26">
        <f t="shared" si="5"/>
        <v>27.9353305</v>
      </c>
      <c r="K120" s="6">
        <f t="shared" si="6"/>
        <v>0.02613691732</v>
      </c>
      <c r="L120" s="29">
        <f t="shared" si="7"/>
        <v>0.8194539477</v>
      </c>
      <c r="M120" s="1">
        <f t="shared" si="8"/>
        <v>4.999544226</v>
      </c>
      <c r="N120" s="7">
        <f t="shared" si="29"/>
        <v>-0.4008214545</v>
      </c>
      <c r="O120" s="8">
        <v>7.49711315014E11</v>
      </c>
      <c r="P120" s="29">
        <v>5.28495269E8</v>
      </c>
      <c r="Q120" s="4">
        <v>3.5433516275E10</v>
      </c>
      <c r="R120" s="4">
        <v>1.355688425156E12</v>
      </c>
      <c r="S120" s="8">
        <v>9.14246397711E11</v>
      </c>
      <c r="T120" s="8">
        <v>3.43762155121E11</v>
      </c>
      <c r="U120" s="4">
        <v>1.698493094211E12</v>
      </c>
      <c r="V120" s="4">
        <v>-1.92256382E8</v>
      </c>
      <c r="W120" s="37">
        <v>1.01119656833E11</v>
      </c>
      <c r="X120" s="31">
        <f t="shared" si="10"/>
        <v>1799612751044</v>
      </c>
      <c r="Y120" s="28">
        <f t="shared" si="11"/>
        <v>449903187761</v>
      </c>
      <c r="Z120" s="28">
        <f t="shared" si="12"/>
        <v>212287604729</v>
      </c>
      <c r="AA120" s="28">
        <f t="shared" si="13"/>
        <v>449903187761</v>
      </c>
      <c r="AB120" s="8">
        <v>1.718654097898E12</v>
      </c>
      <c r="AC120" s="8"/>
      <c r="AD120" s="4">
        <f t="shared" si="14"/>
        <v>237615583032</v>
      </c>
      <c r="AG120" s="26"/>
    </row>
    <row r="121" ht="12.75" customHeight="1">
      <c r="A121" s="26">
        <v>119.0</v>
      </c>
      <c r="C121" s="3"/>
      <c r="D121" s="1" t="s">
        <v>54</v>
      </c>
      <c r="E121" s="1">
        <v>2019.0</v>
      </c>
      <c r="F121" s="27"/>
      <c r="G121" s="27">
        <f t="shared" si="2"/>
        <v>-1.405773131</v>
      </c>
      <c r="H121" s="1">
        <f t="shared" si="3"/>
        <v>-0.6911127441</v>
      </c>
      <c r="I121" s="28">
        <f t="shared" si="28"/>
        <v>-480294651225</v>
      </c>
      <c r="J121" s="26">
        <f t="shared" si="5"/>
        <v>27.94378022</v>
      </c>
      <c r="K121" s="6">
        <f t="shared" si="6"/>
        <v>0.06725461757</v>
      </c>
      <c r="L121" s="29">
        <f t="shared" si="7"/>
        <v>0.5827832731</v>
      </c>
      <c r="M121" s="1">
        <f t="shared" si="8"/>
        <v>26.4782292</v>
      </c>
      <c r="N121" s="7">
        <f t="shared" si="29"/>
        <v>0.04491276325</v>
      </c>
      <c r="O121" s="8">
        <v>6.72511596175E11</v>
      </c>
      <c r="P121" s="29">
        <v>6.75398081E8</v>
      </c>
      <c r="Q121" s="4">
        <v>9.1949984259E10</v>
      </c>
      <c r="R121" s="4">
        <v>1.367192136034E12</v>
      </c>
      <c r="S121" s="8">
        <v>1.1528062474E12</v>
      </c>
      <c r="T121" s="8">
        <v>1.08328638846E11</v>
      </c>
      <c r="U121" s="4">
        <v>2.732139484104E12</v>
      </c>
      <c r="V121" s="4">
        <v>1.130291219E9</v>
      </c>
      <c r="W121" s="37">
        <v>4.7694372588E10</v>
      </c>
      <c r="X121" s="31">
        <f t="shared" si="10"/>
        <v>2779833856692</v>
      </c>
      <c r="Y121" s="28">
        <f t="shared" si="11"/>
        <v>694958464173</v>
      </c>
      <c r="Z121" s="28">
        <f t="shared" si="12"/>
        <v>341658721915</v>
      </c>
      <c r="AA121" s="28">
        <f t="shared" si="13"/>
        <v>694958464173</v>
      </c>
      <c r="AB121" s="8">
        <v>2.8683505288E12</v>
      </c>
      <c r="AC121" s="8"/>
      <c r="AD121" s="4">
        <f t="shared" si="14"/>
        <v>353299742258</v>
      </c>
      <c r="AG121" s="26"/>
    </row>
    <row r="122" ht="12.75" customHeight="1">
      <c r="A122" s="26">
        <v>120.0</v>
      </c>
      <c r="C122" s="3"/>
      <c r="D122" s="1" t="s">
        <v>54</v>
      </c>
      <c r="E122" s="1">
        <v>2018.0</v>
      </c>
      <c r="F122" s="27"/>
      <c r="G122" s="27">
        <f t="shared" si="2"/>
        <v>-0.361348837</v>
      </c>
      <c r="H122" s="1">
        <f t="shared" si="3"/>
        <v>-0.1768642161</v>
      </c>
      <c r="I122" s="28">
        <f t="shared" si="28"/>
        <v>-123191888632</v>
      </c>
      <c r="J122" s="26">
        <f t="shared" si="5"/>
        <v>28.01279238</v>
      </c>
      <c r="K122" s="6">
        <f t="shared" si="6"/>
        <v>0.07151157231</v>
      </c>
      <c r="L122" s="29">
        <f t="shared" si="7"/>
        <v>0.906857379</v>
      </c>
      <c r="M122" s="1">
        <f t="shared" si="8"/>
        <v>166.4574186</v>
      </c>
      <c r="N122" s="7">
        <f t="shared" si="29"/>
        <v>-0.06686609717</v>
      </c>
      <c r="O122" s="8">
        <v>1.203030919253E12</v>
      </c>
      <c r="P122" s="29">
        <v>3.35979696E8</v>
      </c>
      <c r="Q122" s="4">
        <v>1.0475565571E11</v>
      </c>
      <c r="R122" s="4">
        <v>1.464876974842E12</v>
      </c>
      <c r="S122" s="8">
        <v>1.326222807885E12</v>
      </c>
      <c r="T122" s="8">
        <v>1.6491077554E10</v>
      </c>
      <c r="U122" s="4">
        <v>2.732196727061E12</v>
      </c>
      <c r="V122" s="4">
        <v>-4.818061101E9</v>
      </c>
      <c r="W122" s="37">
        <v>5.393811373E10</v>
      </c>
      <c r="X122" s="31">
        <f t="shared" si="10"/>
        <v>2786134840791</v>
      </c>
      <c r="Y122" s="28">
        <f t="shared" si="11"/>
        <v>696533710198</v>
      </c>
      <c r="Z122" s="28">
        <f t="shared" si="12"/>
        <v>340922333245</v>
      </c>
      <c r="AA122" s="28">
        <f t="shared" si="13"/>
        <v>696533710198</v>
      </c>
      <c r="AB122" s="8">
        <v>2.745062200102E12</v>
      </c>
      <c r="AC122" s="8"/>
      <c r="AD122" s="4">
        <f t="shared" si="14"/>
        <v>355611376953</v>
      </c>
      <c r="AG122" s="26"/>
    </row>
    <row r="123" ht="12.75" customHeight="1">
      <c r="A123" s="26">
        <v>121.0</v>
      </c>
      <c r="C123" s="3"/>
      <c r="D123" s="1" t="s">
        <v>54</v>
      </c>
      <c r="E123" s="1">
        <v>2017.0</v>
      </c>
      <c r="F123" s="27"/>
      <c r="G123" s="27">
        <f t="shared" si="2"/>
        <v>-1.398635328</v>
      </c>
      <c r="H123" s="1">
        <f t="shared" si="3"/>
        <v>-0.6930779369</v>
      </c>
      <c r="I123" s="28">
        <f t="shared" si="28"/>
        <v>-450142802280</v>
      </c>
      <c r="J123" s="26">
        <f t="shared" si="5"/>
        <v>27.63925655</v>
      </c>
      <c r="K123" s="6">
        <f t="shared" si="6"/>
        <v>0.2472046187</v>
      </c>
      <c r="L123" s="29">
        <f t="shared" si="7"/>
        <v>0.5862241608</v>
      </c>
      <c r="M123" s="1">
        <f t="shared" si="8"/>
        <v>-34.56801119</v>
      </c>
      <c r="N123" s="7">
        <f t="shared" si="29"/>
        <v>0.8223167995</v>
      </c>
      <c r="O123" s="8">
        <v>6.38454176586E11</v>
      </c>
      <c r="P123" s="29">
        <v>2.92326232E8</v>
      </c>
      <c r="Q123" s="4">
        <v>2.49248862454E11</v>
      </c>
      <c r="R123" s="4">
        <v>1.008269440171E12</v>
      </c>
      <c r="S123" s="8">
        <v>1.088596978866E12</v>
      </c>
      <c r="T123" s="8">
        <v>-8.5100836116E10</v>
      </c>
      <c r="U123" s="4">
        <v>2.573375276714E12</v>
      </c>
      <c r="V123" s="4">
        <v>1.3790892E9</v>
      </c>
      <c r="W123" s="37">
        <v>2.4559404657E10</v>
      </c>
      <c r="X123" s="31">
        <f t="shared" si="10"/>
        <v>2597934681371</v>
      </c>
      <c r="Y123" s="28">
        <f t="shared" si="11"/>
        <v>649483670343</v>
      </c>
      <c r="Z123" s="28">
        <f t="shared" si="12"/>
        <v>321844295739</v>
      </c>
      <c r="AA123" s="28">
        <f t="shared" si="13"/>
        <v>649483670343</v>
      </c>
      <c r="AB123" s="8">
        <v>2.941766655111E12</v>
      </c>
      <c r="AC123" s="8"/>
      <c r="AD123" s="4">
        <f t="shared" si="14"/>
        <v>327639374604</v>
      </c>
      <c r="AG123" s="26"/>
    </row>
    <row r="124" ht="12.75" customHeight="1">
      <c r="A124" s="26">
        <v>122.0</v>
      </c>
      <c r="C124" s="3"/>
      <c r="D124" s="1" t="s">
        <v>54</v>
      </c>
      <c r="E124" s="1">
        <v>2016.0</v>
      </c>
      <c r="F124" s="27"/>
      <c r="G124" s="27">
        <f t="shared" si="2"/>
        <v>-3.992502251</v>
      </c>
      <c r="H124" s="1">
        <f t="shared" si="3"/>
        <v>-1.966393123</v>
      </c>
      <c r="I124" s="28">
        <f t="shared" si="28"/>
        <v>-987697856795</v>
      </c>
      <c r="J124" s="26">
        <f t="shared" si="5"/>
        <v>27.68278087</v>
      </c>
      <c r="K124" s="6">
        <f t="shared" si="6"/>
        <v>-0.2386135387</v>
      </c>
      <c r="L124" s="29">
        <f t="shared" si="7"/>
        <v>0.3951182039</v>
      </c>
      <c r="M124" s="1">
        <f t="shared" si="8"/>
        <v>-2.766159865</v>
      </c>
      <c r="N124" s="7">
        <f t="shared" si="29"/>
        <v>1.034071017</v>
      </c>
      <c r="O124" s="8">
        <v>6.45618344685E11</v>
      </c>
      <c r="P124" s="29">
        <v>2.65380743E8</v>
      </c>
      <c r="Q124" s="4">
        <v>-2.51289334789E11</v>
      </c>
      <c r="R124" s="4">
        <v>1.053122702902E12</v>
      </c>
      <c r="S124" s="8">
        <v>1.63331620148E12</v>
      </c>
      <c r="T124" s="8">
        <v>-5.83588958461E11</v>
      </c>
      <c r="U124" s="4">
        <v>1.978725135309E12</v>
      </c>
      <c r="V124" s="4">
        <v>3.80287335E8</v>
      </c>
      <c r="W124" s="37">
        <v>3.0431315074E10</v>
      </c>
      <c r="X124" s="31">
        <f t="shared" si="10"/>
        <v>2009156450383</v>
      </c>
      <c r="Y124" s="28">
        <f t="shared" si="11"/>
        <v>502289112596</v>
      </c>
      <c r="Z124" s="28">
        <f t="shared" si="12"/>
        <v>247388177831</v>
      </c>
      <c r="AA124" s="28">
        <f t="shared" si="13"/>
        <v>502289112596</v>
      </c>
      <c r="AB124" s="8">
        <v>1.614300354289E12</v>
      </c>
      <c r="AC124" s="8"/>
      <c r="AD124" s="4">
        <f t="shared" si="14"/>
        <v>254900934765</v>
      </c>
      <c r="AG124" s="26"/>
    </row>
    <row r="125" ht="12.75" customHeight="1">
      <c r="A125" s="26">
        <v>123.0</v>
      </c>
      <c r="C125" s="3"/>
      <c r="D125" s="1" t="s">
        <v>54</v>
      </c>
      <c r="E125" s="1">
        <v>2015.0</v>
      </c>
      <c r="F125" s="27"/>
      <c r="G125" s="27">
        <f t="shared" si="2"/>
        <v>-4.518766448</v>
      </c>
      <c r="H125" s="1">
        <f t="shared" si="3"/>
        <v>-2.2764865</v>
      </c>
      <c r="I125" s="28">
        <f t="shared" si="28"/>
        <v>-728430848152</v>
      </c>
      <c r="J125" s="26">
        <f t="shared" si="5"/>
        <v>27.36227397</v>
      </c>
      <c r="K125" s="6">
        <f t="shared" si="6"/>
        <v>-0.5467519543</v>
      </c>
      <c r="L125" s="29">
        <f t="shared" si="7"/>
        <v>0.3193341695</v>
      </c>
      <c r="M125" s="1">
        <f t="shared" si="8"/>
        <v>-2.388297263</v>
      </c>
      <c r="N125" s="35"/>
      <c r="O125" s="8">
        <v>3.42162463861E11</v>
      </c>
      <c r="P125" s="29">
        <v>2.85437705E8</v>
      </c>
      <c r="Q125" s="4">
        <v>-4.17902475441E11</v>
      </c>
      <c r="R125" s="4">
        <v>7.64336500535E11</v>
      </c>
      <c r="S125" s="8">
        <v>1.070593312013E12</v>
      </c>
      <c r="T125" s="8">
        <v>-3.32299623672E11</v>
      </c>
      <c r="U125" s="4">
        <v>1.287420391159E12</v>
      </c>
      <c r="V125" s="4">
        <v>2.18969444E9</v>
      </c>
      <c r="W125" s="4">
        <v>-7.499165004E9</v>
      </c>
      <c r="X125" s="31">
        <f t="shared" si="10"/>
        <v>1279921226155</v>
      </c>
      <c r="Y125" s="28">
        <f t="shared" si="11"/>
        <v>319980306539</v>
      </c>
      <c r="Z125" s="28">
        <f t="shared" si="12"/>
        <v>161201260700</v>
      </c>
      <c r="AA125" s="28">
        <f t="shared" si="13"/>
        <v>319980306539</v>
      </c>
      <c r="AB125" s="8">
        <v>7.93630281574E11</v>
      </c>
      <c r="AC125" s="8"/>
      <c r="AD125" s="4">
        <f t="shared" si="14"/>
        <v>158779045839</v>
      </c>
      <c r="AG125" s="26"/>
    </row>
    <row r="126" ht="12.75" customHeight="1">
      <c r="A126" s="26">
        <v>124.0</v>
      </c>
      <c r="B126" s="1">
        <v>10.0</v>
      </c>
      <c r="C126" s="3" t="s">
        <v>55</v>
      </c>
      <c r="D126" s="1" t="s">
        <v>56</v>
      </c>
      <c r="E126" s="1">
        <v>2020.0</v>
      </c>
      <c r="F126" s="27">
        <f t="shared" ref="F126:F171" si="30">LN(I126)</f>
        <v>26.39046948</v>
      </c>
      <c r="G126" s="27">
        <f t="shared" si="2"/>
        <v>12.77138492</v>
      </c>
      <c r="H126" s="1">
        <f t="shared" si="3"/>
        <v>6.503867289</v>
      </c>
      <c r="I126" s="38">
        <f t="shared" ref="I126:I137" si="31">ABS(O126-S126)</f>
        <v>289224627102</v>
      </c>
      <c r="J126" s="26">
        <f t="shared" si="5"/>
        <v>26.85728285</v>
      </c>
      <c r="K126" s="6">
        <f t="shared" si="6"/>
        <v>0.01028946182</v>
      </c>
      <c r="L126" s="29">
        <f t="shared" si="7"/>
        <v>3.137392066</v>
      </c>
      <c r="M126" s="1">
        <f t="shared" si="8"/>
        <v>0.3384282646</v>
      </c>
      <c r="N126" s="7">
        <f t="shared" ref="N126:N128" si="32">(AB126-AB127)/AB127</f>
        <v>-0.1004863594</v>
      </c>
      <c r="O126" s="8">
        <v>4.24499409254E11</v>
      </c>
      <c r="P126" s="29">
        <v>8.9381E7</v>
      </c>
      <c r="Q126" s="4">
        <v>4.746378844E9</v>
      </c>
      <c r="R126" s="4">
        <v>4.612854323E11</v>
      </c>
      <c r="S126" s="8">
        <v>1.35274782152E11</v>
      </c>
      <c r="T126" s="8">
        <v>3.23045944947E11</v>
      </c>
      <c r="U126" s="4">
        <v>1.24042640692E11</v>
      </c>
      <c r="V126" s="4">
        <v>5.7127767339E10</v>
      </c>
      <c r="W126" s="37">
        <v>5.3835913243E10</v>
      </c>
      <c r="X126" s="31">
        <f t="shared" si="10"/>
        <v>177878553935</v>
      </c>
      <c r="Y126" s="28">
        <f t="shared" si="11"/>
        <v>44469638484</v>
      </c>
      <c r="Z126" s="39">
        <f t="shared" si="12"/>
        <v>22646301004</v>
      </c>
      <c r="AA126" s="28">
        <f t="shared" si="13"/>
        <v>44469638484</v>
      </c>
      <c r="AB126" s="8">
        <v>1.09327878542E11</v>
      </c>
      <c r="AC126" s="8"/>
      <c r="AD126" s="4">
        <f t="shared" si="14"/>
        <v>21823337480</v>
      </c>
      <c r="AG126" s="26"/>
    </row>
    <row r="127" ht="12.75" customHeight="1">
      <c r="A127" s="26">
        <v>125.0</v>
      </c>
      <c r="C127" s="3"/>
      <c r="D127" s="1" t="s">
        <v>56</v>
      </c>
      <c r="E127" s="1">
        <v>2019.0</v>
      </c>
      <c r="F127" s="27">
        <f t="shared" si="30"/>
        <v>25.44485396</v>
      </c>
      <c r="G127" s="27">
        <f t="shared" si="2"/>
        <v>4.764045231</v>
      </c>
      <c r="H127" s="1">
        <f t="shared" si="3"/>
        <v>2.325636207</v>
      </c>
      <c r="I127" s="38">
        <f t="shared" si="31"/>
        <v>112346531339</v>
      </c>
      <c r="J127" s="26">
        <f t="shared" si="5"/>
        <v>26.90408073</v>
      </c>
      <c r="K127" s="6">
        <f t="shared" si="6"/>
        <v>0.007762164164</v>
      </c>
      <c r="L127" s="29">
        <f t="shared" si="7"/>
        <v>1.691842497</v>
      </c>
      <c r="M127" s="1">
        <f t="shared" si="8"/>
        <v>0.381845011</v>
      </c>
      <c r="N127" s="7">
        <f t="shared" si="32"/>
        <v>-0.2396400151</v>
      </c>
      <c r="O127" s="8">
        <v>2.74661233574E11</v>
      </c>
      <c r="P127" s="29">
        <v>5.03225E7</v>
      </c>
      <c r="Q127" s="4">
        <v>3.752119204E9</v>
      </c>
      <c r="R127" s="4">
        <v>4.83385705925E11</v>
      </c>
      <c r="S127" s="8">
        <v>1.62314702235E11</v>
      </c>
      <c r="T127" s="8">
        <v>3.18299566103E11</v>
      </c>
      <c r="U127" s="4">
        <v>1.32715564164E11</v>
      </c>
      <c r="V127" s="4">
        <v>5.5941807277E10</v>
      </c>
      <c r="W127" s="37">
        <v>6.0515915423E10</v>
      </c>
      <c r="X127" s="31">
        <f t="shared" si="10"/>
        <v>193231479587</v>
      </c>
      <c r="Y127" s="28">
        <f t="shared" si="11"/>
        <v>48307869897</v>
      </c>
      <c r="Z127" s="39">
        <f t="shared" si="12"/>
        <v>23582171430</v>
      </c>
      <c r="AA127" s="28">
        <f t="shared" si="13"/>
        <v>48307869897</v>
      </c>
      <c r="AB127" s="8">
        <v>1.21541101327E11</v>
      </c>
      <c r="AC127" s="8"/>
      <c r="AD127" s="4">
        <f t="shared" si="14"/>
        <v>24725698467</v>
      </c>
      <c r="AG127" s="26"/>
    </row>
    <row r="128" ht="12.75" customHeight="1">
      <c r="A128" s="26">
        <v>126.0</v>
      </c>
      <c r="C128" s="3"/>
      <c r="D128" s="1" t="s">
        <v>56</v>
      </c>
      <c r="E128" s="1">
        <v>2018.0</v>
      </c>
      <c r="F128" s="27">
        <f t="shared" si="30"/>
        <v>26.34319343</v>
      </c>
      <c r="G128" s="27">
        <f t="shared" si="2"/>
        <v>13.24936489</v>
      </c>
      <c r="H128" s="1">
        <f t="shared" si="3"/>
        <v>5.805319563</v>
      </c>
      <c r="I128" s="38">
        <f t="shared" si="31"/>
        <v>275869407223</v>
      </c>
      <c r="J128" s="26">
        <f t="shared" si="5"/>
        <v>26.9257133</v>
      </c>
      <c r="K128" s="6">
        <f t="shared" si="6"/>
        <v>0.01000227139</v>
      </c>
      <c r="L128" s="29">
        <f t="shared" si="7"/>
        <v>2.558227238</v>
      </c>
      <c r="M128" s="1">
        <f t="shared" si="8"/>
        <v>0.5080001367</v>
      </c>
      <c r="N128" s="7">
        <f t="shared" si="32"/>
        <v>-0.1760850235</v>
      </c>
      <c r="O128" s="8">
        <v>4.52881684656E11</v>
      </c>
      <c r="P128" s="29">
        <v>4.4055E7</v>
      </c>
      <c r="Q128" s="4">
        <v>4.94068701E9</v>
      </c>
      <c r="R128" s="4">
        <v>4.93956504061E11</v>
      </c>
      <c r="S128" s="8">
        <v>1.77012277433E11</v>
      </c>
      <c r="T128" s="8">
        <v>3.14658946899E11</v>
      </c>
      <c r="U128" s="4">
        <v>1.38128191815E11</v>
      </c>
      <c r="V128" s="4">
        <v>2.8442453337E10</v>
      </c>
      <c r="W128" s="37">
        <v>5.1952236488E10</v>
      </c>
      <c r="X128" s="31">
        <f t="shared" si="10"/>
        <v>190080428303</v>
      </c>
      <c r="Y128" s="28">
        <f t="shared" si="11"/>
        <v>47520107076</v>
      </c>
      <c r="Z128" s="39">
        <f t="shared" si="12"/>
        <v>20821330644</v>
      </c>
      <c r="AA128" s="28">
        <f t="shared" si="13"/>
        <v>47520107076</v>
      </c>
      <c r="AB128" s="8">
        <v>1.59846788027E11</v>
      </c>
      <c r="AC128" s="8"/>
      <c r="AD128" s="4">
        <f t="shared" si="14"/>
        <v>26698776432</v>
      </c>
      <c r="AG128" s="26"/>
    </row>
    <row r="129" ht="12.75" customHeight="1">
      <c r="A129" s="26">
        <v>127.0</v>
      </c>
      <c r="C129" s="3"/>
      <c r="D129" s="1" t="s">
        <v>56</v>
      </c>
      <c r="E129" s="1">
        <v>2017.0</v>
      </c>
      <c r="F129" s="27">
        <f t="shared" si="30"/>
        <v>25.70259228</v>
      </c>
      <c r="G129" s="27">
        <f t="shared" si="2"/>
        <v>3.764206727</v>
      </c>
      <c r="H129" s="1">
        <f t="shared" si="3"/>
        <v>1.773828507</v>
      </c>
      <c r="I129" s="38">
        <f t="shared" si="31"/>
        <v>145376429745</v>
      </c>
      <c r="J129" s="26">
        <f t="shared" si="5"/>
        <v>27.01968956</v>
      </c>
      <c r="K129" s="6">
        <f t="shared" si="6"/>
        <v>0.00264136673</v>
      </c>
      <c r="L129" s="29">
        <f t="shared" si="7"/>
        <v>1.633764296</v>
      </c>
      <c r="M129" s="1">
        <f t="shared" si="8"/>
        <v>0.6261131609</v>
      </c>
      <c r="N129" s="35"/>
      <c r="O129" s="8">
        <v>3.74762071387E11</v>
      </c>
      <c r="P129" s="29">
        <v>0.0</v>
      </c>
      <c r="Q129" s="4">
        <v>1.43327915E9</v>
      </c>
      <c r="R129" s="4">
        <v>5.42627850189E11</v>
      </c>
      <c r="S129" s="8">
        <v>2.29385641642E11</v>
      </c>
      <c r="T129" s="8">
        <v>3.09862259889E11</v>
      </c>
      <c r="U129" s="4">
        <v>2.78707990564E11</v>
      </c>
      <c r="V129" s="4">
        <v>3.0257887819E10</v>
      </c>
      <c r="W129" s="37">
        <v>4.9117228609E10</v>
      </c>
      <c r="X129" s="31">
        <f t="shared" si="10"/>
        <v>327825219173</v>
      </c>
      <c r="Y129" s="28">
        <f t="shared" si="11"/>
        <v>81956304793</v>
      </c>
      <c r="Z129" s="39">
        <f t="shared" si="12"/>
        <v>38620734798</v>
      </c>
      <c r="AA129" s="28">
        <f t="shared" si="13"/>
        <v>81956304793</v>
      </c>
      <c r="AB129" s="8">
        <v>1.94008838995E11</v>
      </c>
      <c r="AC129" s="8"/>
      <c r="AD129" s="4">
        <f t="shared" si="14"/>
        <v>43335569995</v>
      </c>
      <c r="AG129" s="26"/>
    </row>
    <row r="130" ht="12.75" customHeight="1">
      <c r="A130" s="26">
        <v>128.0</v>
      </c>
      <c r="B130" s="1">
        <v>11.0</v>
      </c>
      <c r="C130" s="40" t="s">
        <v>57</v>
      </c>
      <c r="D130" s="40" t="s">
        <v>58</v>
      </c>
      <c r="E130" s="1">
        <v>2021.0</v>
      </c>
      <c r="F130" s="27">
        <f t="shared" si="30"/>
        <v>26.78104363</v>
      </c>
      <c r="G130" s="27">
        <f t="shared" si="2"/>
        <v>4.060219287</v>
      </c>
      <c r="H130" s="1">
        <f t="shared" si="3"/>
        <v>1.307881075</v>
      </c>
      <c r="I130" s="8">
        <f t="shared" si="31"/>
        <v>427424555551</v>
      </c>
      <c r="J130" s="26">
        <f t="shared" si="5"/>
        <v>28.17097061</v>
      </c>
      <c r="K130" s="6">
        <f t="shared" si="6"/>
        <v>0.08525465777</v>
      </c>
      <c r="L130" s="29">
        <f t="shared" si="7"/>
        <v>1.379781871</v>
      </c>
      <c r="M130" s="1">
        <f t="shared" si="8"/>
        <v>0.490291961</v>
      </c>
      <c r="N130" s="7">
        <f t="shared" ref="N130:N136" si="33">(AB130-AB131)/AB131</f>
        <v>0.09915026843</v>
      </c>
      <c r="O130" s="8">
        <v>1.552797864827E12</v>
      </c>
      <c r="P130" s="29">
        <v>2.8174545E7</v>
      </c>
      <c r="Q130" s="4">
        <v>1.4629018933E11</v>
      </c>
      <c r="R130" s="4">
        <v>1.715920199039E12</v>
      </c>
      <c r="S130" s="8">
        <v>1.125373309276E12</v>
      </c>
      <c r="T130" s="8">
        <v>5.83057614552E11</v>
      </c>
      <c r="U130" s="4">
        <v>7.52684431931E11</v>
      </c>
      <c r="V130" s="4">
        <v>8.9485954062E10</v>
      </c>
      <c r="W130" s="37">
        <v>5.5454315516E11</v>
      </c>
      <c r="X130" s="31">
        <f t="shared" si="10"/>
        <v>1307227587091</v>
      </c>
      <c r="Y130" s="28">
        <f t="shared" si="11"/>
        <v>326806896773</v>
      </c>
      <c r="Z130" s="28">
        <f t="shared" si="12"/>
        <v>105271298249</v>
      </c>
      <c r="AA130" s="28">
        <f t="shared" si="13"/>
        <v>326806896773</v>
      </c>
      <c r="AB130" s="8">
        <v>2.85868461221E11</v>
      </c>
      <c r="AC130" s="8"/>
      <c r="AD130" s="4">
        <f t="shared" si="14"/>
        <v>221535598524</v>
      </c>
      <c r="AG130" s="26"/>
    </row>
    <row r="131" ht="12.75" customHeight="1">
      <c r="A131" s="26">
        <v>129.0</v>
      </c>
      <c r="C131" s="3"/>
      <c r="D131" s="40" t="s">
        <v>58</v>
      </c>
      <c r="E131" s="1">
        <v>2020.0</v>
      </c>
      <c r="F131" s="27">
        <f t="shared" si="30"/>
        <v>26.80155275</v>
      </c>
      <c r="G131" s="27">
        <f t="shared" si="2"/>
        <v>4.716189544</v>
      </c>
      <c r="H131" s="1">
        <f t="shared" si="3"/>
        <v>1.50415412</v>
      </c>
      <c r="I131" s="8">
        <f t="shared" si="31"/>
        <v>436281168409</v>
      </c>
      <c r="J131" s="26">
        <f t="shared" si="5"/>
        <v>27.99619053</v>
      </c>
      <c r="K131" s="6">
        <f t="shared" si="6"/>
        <v>0.09843026762</v>
      </c>
      <c r="L131" s="29">
        <f t="shared" si="7"/>
        <v>1.494922882</v>
      </c>
      <c r="M131" s="1">
        <f t="shared" si="8"/>
        <v>0.4712807312</v>
      </c>
      <c r="N131" s="7">
        <f t="shared" si="33"/>
        <v>-0.01197180276</v>
      </c>
      <c r="O131" s="8">
        <v>1.3176892368E12</v>
      </c>
      <c r="P131" s="29">
        <v>5.2146545E7</v>
      </c>
      <c r="Q131" s="4">
        <v>1.41814202634E11</v>
      </c>
      <c r="R131" s="4">
        <v>1.440758072294E12</v>
      </c>
      <c r="S131" s="8">
        <v>8.81408068391E11</v>
      </c>
      <c r="T131" s="8">
        <v>5.51860728692E11</v>
      </c>
      <c r="U131" s="4">
        <v>6.83314582737E11</v>
      </c>
      <c r="V131" s="4">
        <v>5.6742472825E10</v>
      </c>
      <c r="W131" s="37">
        <v>4.76888783613E11</v>
      </c>
      <c r="X131" s="31">
        <f t="shared" si="10"/>
        <v>1160203366350</v>
      </c>
      <c r="Y131" s="28">
        <f t="shared" si="11"/>
        <v>290050841588</v>
      </c>
      <c r="Z131" s="28">
        <f t="shared" si="12"/>
        <v>92507131945</v>
      </c>
      <c r="AA131" s="28">
        <f t="shared" si="13"/>
        <v>290050841588</v>
      </c>
      <c r="AB131" s="8">
        <v>2.60081327761E11</v>
      </c>
      <c r="AC131" s="8"/>
      <c r="AD131" s="4">
        <f t="shared" si="14"/>
        <v>197543709642</v>
      </c>
      <c r="AG131" s="26"/>
    </row>
    <row r="132" ht="12.75" customHeight="1">
      <c r="A132" s="26">
        <v>130.0</v>
      </c>
      <c r="C132" s="3"/>
      <c r="D132" s="40" t="s">
        <v>58</v>
      </c>
      <c r="E132" s="1">
        <v>2019.0</v>
      </c>
      <c r="F132" s="27">
        <f t="shared" si="30"/>
        <v>26.66087412</v>
      </c>
      <c r="G132" s="27">
        <f t="shared" si="2"/>
        <v>4.358087792</v>
      </c>
      <c r="H132" s="1">
        <f t="shared" si="3"/>
        <v>1.410898853</v>
      </c>
      <c r="I132" s="8">
        <f t="shared" si="31"/>
        <v>379027318056</v>
      </c>
      <c r="J132" s="26">
        <f t="shared" si="5"/>
        <v>28.05454333</v>
      </c>
      <c r="K132" s="6">
        <f t="shared" si="6"/>
        <v>0.07673690027</v>
      </c>
      <c r="L132" s="29">
        <f t="shared" si="7"/>
        <v>1.369799947</v>
      </c>
      <c r="M132" s="1">
        <f t="shared" si="8"/>
        <v>0.5319013403</v>
      </c>
      <c r="N132" s="7">
        <f t="shared" si="33"/>
        <v>0.09548622717</v>
      </c>
      <c r="O132" s="8">
        <v>1.403979650335E12</v>
      </c>
      <c r="P132" s="29">
        <v>0.0</v>
      </c>
      <c r="Q132" s="4">
        <v>1.17202699504E11</v>
      </c>
      <c r="R132" s="4">
        <v>1.527331689097E12</v>
      </c>
      <c r="S132" s="8">
        <v>1.024952332279E12</v>
      </c>
      <c r="T132" s="8">
        <v>4.94890081607E11</v>
      </c>
      <c r="U132" s="4">
        <v>6.43853669353E11</v>
      </c>
      <c r="V132" s="4">
        <v>5.1914449481E10</v>
      </c>
      <c r="W132" s="37">
        <v>4.30716112346E11</v>
      </c>
      <c r="X132" s="31">
        <f t="shared" si="10"/>
        <v>1074569781699</v>
      </c>
      <c r="Y132" s="28">
        <f t="shared" si="11"/>
        <v>268642445425</v>
      </c>
      <c r="Z132" s="28">
        <f t="shared" si="12"/>
        <v>86971014854</v>
      </c>
      <c r="AA132" s="28">
        <f t="shared" si="13"/>
        <v>268642445425</v>
      </c>
      <c r="AB132" s="8">
        <v>2.63232697699E11</v>
      </c>
      <c r="AC132" s="8"/>
      <c r="AD132" s="4">
        <f t="shared" si="14"/>
        <v>181671430571</v>
      </c>
    </row>
    <row r="133" ht="12.75" customHeight="1">
      <c r="A133" s="26">
        <v>131.0</v>
      </c>
      <c r="C133" s="3"/>
      <c r="D133" s="40" t="s">
        <v>58</v>
      </c>
      <c r="E133" s="1">
        <v>2018.0</v>
      </c>
      <c r="F133" s="27">
        <f t="shared" si="30"/>
        <v>26.43320133</v>
      </c>
      <c r="G133" s="27">
        <f t="shared" si="2"/>
        <v>3.62470271</v>
      </c>
      <c r="H133" s="1">
        <f t="shared" si="3"/>
        <v>1.262632008</v>
      </c>
      <c r="I133" s="8">
        <f t="shared" si="31"/>
        <v>301851596569</v>
      </c>
      <c r="J133" s="26">
        <f t="shared" si="5"/>
        <v>28.07175354</v>
      </c>
      <c r="K133" s="6">
        <f t="shared" si="6"/>
        <v>0.06034837767</v>
      </c>
      <c r="L133" s="29">
        <f t="shared" si="7"/>
        <v>1.269817593</v>
      </c>
      <c r="M133" s="1">
        <f t="shared" si="8"/>
        <v>0.5619061682</v>
      </c>
      <c r="N133" s="7">
        <f t="shared" si="33"/>
        <v>0.1478234473</v>
      </c>
      <c r="O133" s="8">
        <v>1.42057626264E12</v>
      </c>
      <c r="P133" s="29">
        <v>0.0</v>
      </c>
      <c r="Q133" s="4">
        <v>9.3772017346E10</v>
      </c>
      <c r="R133" s="4">
        <v>1.553844874838E12</v>
      </c>
      <c r="S133" s="8">
        <v>1.118724666071E12</v>
      </c>
      <c r="T133" s="8">
        <v>4.27630933556E11</v>
      </c>
      <c r="U133" s="4">
        <v>5.38926040309E11</v>
      </c>
      <c r="V133" s="4">
        <v>1.27283843928E11</v>
      </c>
      <c r="W133" s="37">
        <v>4.17335466019E11</v>
      </c>
      <c r="X133" s="31">
        <f t="shared" si="10"/>
        <v>956261506328</v>
      </c>
      <c r="Y133" s="28">
        <f t="shared" si="11"/>
        <v>239065376582</v>
      </c>
      <c r="Z133" s="28">
        <f t="shared" si="12"/>
        <v>83276235530</v>
      </c>
      <c r="AA133" s="28">
        <f t="shared" si="13"/>
        <v>239065376582</v>
      </c>
      <c r="AB133" s="8">
        <v>2.4028845929E11</v>
      </c>
      <c r="AC133" s="8"/>
      <c r="AD133" s="4">
        <f t="shared" si="14"/>
        <v>155789141052</v>
      </c>
    </row>
    <row r="134" ht="12.75" customHeight="1">
      <c r="A134" s="26">
        <v>132.0</v>
      </c>
      <c r="C134" s="3"/>
      <c r="D134" s="40" t="s">
        <v>58</v>
      </c>
      <c r="E134" s="1">
        <v>2017.0</v>
      </c>
      <c r="F134" s="27">
        <f t="shared" si="30"/>
        <v>26.57663181</v>
      </c>
      <c r="G134" s="27">
        <f t="shared" si="2"/>
        <v>5.518911267</v>
      </c>
      <c r="H134" s="1">
        <f t="shared" si="3"/>
        <v>1.889804946</v>
      </c>
      <c r="I134" s="8">
        <f t="shared" si="31"/>
        <v>348405132467</v>
      </c>
      <c r="J134" s="26">
        <f t="shared" si="5"/>
        <v>27.94852983</v>
      </c>
      <c r="K134" s="6">
        <f t="shared" si="6"/>
        <v>0.06071588004</v>
      </c>
      <c r="L134" s="29">
        <f t="shared" si="7"/>
        <v>1.385647404</v>
      </c>
      <c r="M134" s="1">
        <f t="shared" si="8"/>
        <v>0.4523563435</v>
      </c>
      <c r="N134" s="7">
        <f t="shared" si="33"/>
        <v>0.1146034425</v>
      </c>
      <c r="O134" s="8">
        <v>1.251834350434E12</v>
      </c>
      <c r="P134" s="29">
        <v>0.0</v>
      </c>
      <c r="Q134" s="4">
        <v>8.340547817E10</v>
      </c>
      <c r="R134" s="4">
        <v>1.373701214729E12</v>
      </c>
      <c r="S134" s="8">
        <v>9.03429217967E11</v>
      </c>
      <c r="T134" s="8">
        <v>4.62782721551E11</v>
      </c>
      <c r="U134" s="4">
        <v>4.52366667327E11</v>
      </c>
      <c r="V134" s="4">
        <v>5.2667917389E10</v>
      </c>
      <c r="W134" s="37">
        <v>2.85074798717E11</v>
      </c>
      <c r="X134" s="31">
        <f t="shared" si="10"/>
        <v>737441466044</v>
      </c>
      <c r="Y134" s="28">
        <f t="shared" si="11"/>
        <v>184360366511</v>
      </c>
      <c r="Z134" s="28">
        <f t="shared" si="12"/>
        <v>63129323090</v>
      </c>
      <c r="AA134" s="28">
        <f t="shared" si="13"/>
        <v>184360366511</v>
      </c>
      <c r="AB134" s="8">
        <v>2.09342699744E11</v>
      </c>
      <c r="AC134" s="8"/>
      <c r="AD134" s="4">
        <f t="shared" si="14"/>
        <v>121231043422</v>
      </c>
    </row>
    <row r="135" ht="13.5" customHeight="1">
      <c r="A135" s="26">
        <v>133.0</v>
      </c>
      <c r="C135" s="3"/>
      <c r="D135" s="40" t="s">
        <v>58</v>
      </c>
      <c r="E135" s="1">
        <v>2016.0</v>
      </c>
      <c r="F135" s="27">
        <f t="shared" si="30"/>
        <v>26.41171935</v>
      </c>
      <c r="G135" s="27">
        <f t="shared" si="2"/>
        <v>4.897123301</v>
      </c>
      <c r="H135" s="1">
        <f t="shared" si="3"/>
        <v>1.675637009</v>
      </c>
      <c r="I135" s="8">
        <f t="shared" si="31"/>
        <v>295436378166</v>
      </c>
      <c r="J135" s="26">
        <f t="shared" si="5"/>
        <v>27.92815394</v>
      </c>
      <c r="K135" s="6">
        <f t="shared" si="6"/>
        <v>0.05836616606</v>
      </c>
      <c r="L135" s="29">
        <f t="shared" si="7"/>
        <v>1.335188073</v>
      </c>
      <c r="M135" s="1">
        <f t="shared" si="8"/>
        <v>0.4108906169</v>
      </c>
      <c r="N135" s="7">
        <f t="shared" si="33"/>
        <v>0.0810111646</v>
      </c>
      <c r="O135" s="8">
        <v>1.176841182382E12</v>
      </c>
      <c r="P135" s="29">
        <v>0.0</v>
      </c>
      <c r="Q135" s="4">
        <v>7.8560513684E10</v>
      </c>
      <c r="R135" s="4">
        <v>1.345994074672E12</v>
      </c>
      <c r="S135" s="8">
        <v>8.81404804216E11</v>
      </c>
      <c r="T135" s="8">
        <v>4.57099995245E11</v>
      </c>
      <c r="U135" s="4">
        <v>4.16262048647E11</v>
      </c>
      <c r="V135" s="4">
        <v>6.6366400775E10</v>
      </c>
      <c r="W135" s="37">
        <v>2.88989450445E11</v>
      </c>
      <c r="X135" s="31">
        <f t="shared" si="10"/>
        <v>705251499092</v>
      </c>
      <c r="Y135" s="28">
        <f t="shared" si="11"/>
        <v>176312874773</v>
      </c>
      <c r="Z135" s="28">
        <f t="shared" si="12"/>
        <v>60328556178</v>
      </c>
      <c r="AA135" s="28">
        <f t="shared" si="13"/>
        <v>176312874773</v>
      </c>
      <c r="AB135" s="8">
        <v>1.87818099026E11</v>
      </c>
      <c r="AC135" s="8"/>
      <c r="AD135" s="4">
        <f t="shared" si="14"/>
        <v>115984318595</v>
      </c>
    </row>
    <row r="136" ht="12.75" customHeight="1">
      <c r="A136" s="26">
        <v>134.0</v>
      </c>
      <c r="C136" s="3"/>
      <c r="D136" s="40" t="s">
        <v>58</v>
      </c>
      <c r="E136" s="1">
        <v>2015.0</v>
      </c>
      <c r="F136" s="27">
        <f t="shared" si="30"/>
        <v>26.40250101</v>
      </c>
      <c r="G136" s="27">
        <f t="shared" si="2"/>
        <v>5.799185346</v>
      </c>
      <c r="H136" s="1">
        <f t="shared" si="3"/>
        <v>1.946791551</v>
      </c>
      <c r="I136" s="8">
        <f t="shared" si="31"/>
        <v>292725460491</v>
      </c>
      <c r="J136" s="26">
        <f t="shared" si="5"/>
        <v>27.79616654</v>
      </c>
      <c r="K136" s="6">
        <f t="shared" si="6"/>
        <v>0.07229145187</v>
      </c>
      <c r="L136" s="29">
        <f t="shared" si="7"/>
        <v>1.409713675</v>
      </c>
      <c r="M136" s="1">
        <f t="shared" si="8"/>
        <v>0.3794375644</v>
      </c>
      <c r="N136" s="7">
        <f t="shared" si="33"/>
        <v>0.1548686863</v>
      </c>
      <c r="O136" s="8">
        <v>1.007188947019E12</v>
      </c>
      <c r="P136" s="29">
        <v>0.0</v>
      </c>
      <c r="Q136" s="4">
        <v>8.5272440471E10</v>
      </c>
      <c r="R136" s="4">
        <v>1.17956464104E12</v>
      </c>
      <c r="S136" s="8">
        <v>7.14463486528E11</v>
      </c>
      <c r="T136" s="8">
        <v>4.57896092415E11</v>
      </c>
      <c r="U136" s="4">
        <v>3.7433949449E11</v>
      </c>
      <c r="V136" s="4">
        <v>2.9476480394E10</v>
      </c>
      <c r="W136" s="37">
        <v>2.27112592935E11</v>
      </c>
      <c r="X136" s="31">
        <f t="shared" si="10"/>
        <v>601452087425</v>
      </c>
      <c r="Y136" s="28">
        <f t="shared" si="11"/>
        <v>150363021856</v>
      </c>
      <c r="Z136" s="28">
        <f t="shared" si="12"/>
        <v>50476996861</v>
      </c>
      <c r="AA136" s="28">
        <f t="shared" si="13"/>
        <v>150363021856</v>
      </c>
      <c r="AB136" s="8">
        <v>1.73742978035E11</v>
      </c>
      <c r="AC136" s="8"/>
      <c r="AD136" s="4">
        <f t="shared" si="14"/>
        <v>99886024996</v>
      </c>
      <c r="AG136" s="26"/>
    </row>
    <row r="137" ht="12.75" customHeight="1">
      <c r="A137" s="26">
        <v>135.0</v>
      </c>
      <c r="C137" s="3"/>
      <c r="D137" s="40" t="s">
        <v>58</v>
      </c>
      <c r="E137" s="1">
        <v>2014.0</v>
      </c>
      <c r="F137" s="27">
        <f t="shared" si="30"/>
        <v>26.29015111</v>
      </c>
      <c r="G137" s="27">
        <f t="shared" si="2"/>
        <v>5.947245959</v>
      </c>
      <c r="H137" s="1">
        <f t="shared" si="3"/>
        <v>2.047688852</v>
      </c>
      <c r="I137" s="8">
        <f t="shared" si="31"/>
        <v>261617959383</v>
      </c>
      <c r="J137" s="26">
        <f t="shared" si="5"/>
        <v>27.8119248</v>
      </c>
      <c r="K137" s="6">
        <f t="shared" si="6"/>
        <v>0.04798513921</v>
      </c>
      <c r="L137" s="29">
        <f t="shared" si="7"/>
        <v>1.342194906</v>
      </c>
      <c r="M137" s="1">
        <f t="shared" si="8"/>
        <v>0.3519502893</v>
      </c>
      <c r="N137" s="35"/>
      <c r="O137" s="8">
        <v>1.026147046912E12</v>
      </c>
      <c r="P137" s="29">
        <v>0.0</v>
      </c>
      <c r="Q137" s="4">
        <v>5.7500580517E10</v>
      </c>
      <c r="R137" s="4">
        <v>1.198299754115E12</v>
      </c>
      <c r="S137" s="8">
        <v>7.64529087529E11</v>
      </c>
      <c r="T137" s="8">
        <v>4.27457881392E11</v>
      </c>
      <c r="U137" s="4">
        <v>3.15564718866E11</v>
      </c>
      <c r="V137" s="4">
        <v>3.6353410893E10</v>
      </c>
      <c r="W137" s="37">
        <v>1.95485500777E11</v>
      </c>
      <c r="X137" s="31">
        <f t="shared" si="10"/>
        <v>511050219643</v>
      </c>
      <c r="Y137" s="28">
        <f t="shared" si="11"/>
        <v>127762554911</v>
      </c>
      <c r="Z137" s="28">
        <f t="shared" si="12"/>
        <v>43989766220</v>
      </c>
      <c r="AA137" s="28">
        <f t="shared" si="13"/>
        <v>127762554911</v>
      </c>
      <c r="AB137" s="8">
        <v>1.50443925005E11</v>
      </c>
      <c r="AC137" s="8"/>
      <c r="AD137" s="4">
        <f t="shared" si="14"/>
        <v>83772788691</v>
      </c>
      <c r="AG137" s="26"/>
    </row>
    <row r="138" ht="12.75" customHeight="1">
      <c r="A138" s="26">
        <v>136.0</v>
      </c>
      <c r="B138" s="1">
        <v>12.0</v>
      </c>
      <c r="C138" s="3" t="s">
        <v>59</v>
      </c>
      <c r="D138" s="1" t="s">
        <v>60</v>
      </c>
      <c r="E138" s="1">
        <v>2021.0</v>
      </c>
      <c r="F138" s="27">
        <f t="shared" si="30"/>
        <v>26.2016287</v>
      </c>
      <c r="G138" s="27">
        <f t="shared" si="2"/>
        <v>0.8630526971</v>
      </c>
      <c r="H138" s="1">
        <f t="shared" si="3"/>
        <v>0.330318248</v>
      </c>
      <c r="I138" s="28">
        <f t="shared" ref="I138:I157" si="34">(O138-S138)</f>
        <v>239454366042</v>
      </c>
      <c r="J138" s="26">
        <f t="shared" si="5"/>
        <v>28.87878964</v>
      </c>
      <c r="K138" s="6">
        <f t="shared" si="6"/>
        <v>0.004952311755</v>
      </c>
      <c r="L138" s="29">
        <f t="shared" si="7"/>
        <v>1.098599238</v>
      </c>
      <c r="M138" s="1">
        <f t="shared" si="8"/>
        <v>1.249564953</v>
      </c>
      <c r="N138" s="7">
        <f t="shared" ref="N138:N150" si="35">(AB138-AB139)/AB139</f>
        <v>0.1815916493</v>
      </c>
      <c r="O138" s="8">
        <v>2.66801640716E12</v>
      </c>
      <c r="P138" s="29">
        <v>0.0</v>
      </c>
      <c r="Q138" s="4">
        <v>1.724673781E10</v>
      </c>
      <c r="R138" s="4">
        <v>3.482563026083E12</v>
      </c>
      <c r="S138" s="8">
        <v>2.428562041118E12</v>
      </c>
      <c r="T138" s="8">
        <v>1.052275284849E12</v>
      </c>
      <c r="U138" s="4">
        <v>2.178945551571E12</v>
      </c>
      <c r="V138" s="4">
        <v>4.0658111969E10</v>
      </c>
      <c r="W138" s="37">
        <v>7.20735195644E11</v>
      </c>
      <c r="X138" s="31">
        <f t="shared" si="10"/>
        <v>2899680747215</v>
      </c>
      <c r="Y138" s="28">
        <f t="shared" si="11"/>
        <v>724920186804</v>
      </c>
      <c r="Z138" s="28">
        <f t="shared" si="12"/>
        <v>277450457943</v>
      </c>
      <c r="AA138" s="28">
        <f t="shared" si="13"/>
        <v>724920186804</v>
      </c>
      <c r="AB138" s="8">
        <v>1.314886316932E12</v>
      </c>
      <c r="AC138" s="8"/>
      <c r="AD138" s="4">
        <f t="shared" si="14"/>
        <v>447469728861</v>
      </c>
      <c r="AG138" s="26"/>
    </row>
    <row r="139" ht="12.75" customHeight="1">
      <c r="A139" s="26">
        <v>137.0</v>
      </c>
      <c r="C139" s="3"/>
      <c r="D139" s="1" t="s">
        <v>60</v>
      </c>
      <c r="E139" s="1">
        <v>2020.0</v>
      </c>
      <c r="F139" s="27">
        <f t="shared" si="30"/>
        <v>27.1844783</v>
      </c>
      <c r="G139" s="27">
        <f t="shared" si="2"/>
        <v>3.421319991</v>
      </c>
      <c r="H139" s="1">
        <f t="shared" si="3"/>
        <v>1.246896654</v>
      </c>
      <c r="I139" s="28">
        <f t="shared" si="34"/>
        <v>639836366316</v>
      </c>
      <c r="J139" s="26">
        <f t="shared" si="5"/>
        <v>28.70303256</v>
      </c>
      <c r="K139" s="6">
        <f t="shared" si="6"/>
        <v>0.00358980174</v>
      </c>
      <c r="L139" s="29">
        <f t="shared" si="7"/>
        <v>1.339724104</v>
      </c>
      <c r="M139" s="1">
        <f t="shared" si="8"/>
        <v>1.075083743</v>
      </c>
      <c r="N139" s="7">
        <f t="shared" si="35"/>
        <v>0.3348450409</v>
      </c>
      <c r="O139" s="8">
        <v>2.523236333264E12</v>
      </c>
      <c r="P139" s="29">
        <v>0.0</v>
      </c>
      <c r="Q139" s="4">
        <v>1.0486706639E10</v>
      </c>
      <c r="R139" s="4">
        <v>2.921249527844E12</v>
      </c>
      <c r="S139" s="8">
        <v>1.883399966948E12</v>
      </c>
      <c r="T139" s="8">
        <v>1.035090918346E12</v>
      </c>
      <c r="U139" s="4">
        <v>1.458311022016E12</v>
      </c>
      <c r="V139" s="4">
        <v>3.780478821E10</v>
      </c>
      <c r="W139" s="37">
        <v>5.94261224078E11</v>
      </c>
      <c r="X139" s="31">
        <f t="shared" si="10"/>
        <v>2052572246094</v>
      </c>
      <c r="Y139" s="28">
        <f t="shared" si="11"/>
        <v>513143061524</v>
      </c>
      <c r="Z139" s="28">
        <f t="shared" si="12"/>
        <v>187014476278</v>
      </c>
      <c r="AA139" s="28">
        <f t="shared" si="13"/>
        <v>513143061524</v>
      </c>
      <c r="AB139" s="8">
        <v>1.112809419152E12</v>
      </c>
      <c r="AC139" s="8"/>
      <c r="AD139" s="4">
        <f t="shared" si="14"/>
        <v>326128585245</v>
      </c>
      <c r="AG139" s="26"/>
    </row>
    <row r="140" ht="12.75" customHeight="1">
      <c r="A140" s="26">
        <v>138.0</v>
      </c>
      <c r="C140" s="3"/>
      <c r="D140" s="1" t="s">
        <v>60</v>
      </c>
      <c r="E140" s="1">
        <v>2019.0</v>
      </c>
      <c r="F140" s="27">
        <f t="shared" si="30"/>
        <v>26.63693486</v>
      </c>
      <c r="G140" s="27">
        <f t="shared" si="2"/>
        <v>2.446256034</v>
      </c>
      <c r="H140" s="1">
        <f t="shared" si="3"/>
        <v>1.079589636</v>
      </c>
      <c r="I140" s="28">
        <f t="shared" si="34"/>
        <v>370061430336</v>
      </c>
      <c r="J140" s="26">
        <f t="shared" si="5"/>
        <v>28.36154327</v>
      </c>
      <c r="K140" s="6">
        <f t="shared" si="6"/>
        <v>0.004049501985</v>
      </c>
      <c r="L140" s="29">
        <f t="shared" si="7"/>
        <v>1.296130876</v>
      </c>
      <c r="M140" s="1">
        <f t="shared" si="8"/>
        <v>1.010902044</v>
      </c>
      <c r="N140" s="7">
        <f t="shared" si="35"/>
        <v>0.4700412161</v>
      </c>
      <c r="O140" s="8">
        <v>1.619716434001E12</v>
      </c>
      <c r="P140" s="29">
        <v>0.0</v>
      </c>
      <c r="Q140" s="4">
        <v>8.407431876E9</v>
      </c>
      <c r="R140" s="4">
        <v>2.076164403947E12</v>
      </c>
      <c r="S140" s="8">
        <v>1.249655003665E12</v>
      </c>
      <c r="T140" s="8">
        <v>8.24671271988E11</v>
      </c>
      <c r="U140" s="4">
        <v>1.180213875466E12</v>
      </c>
      <c r="V140" s="4">
        <v>2.9999365184E10</v>
      </c>
      <c r="W140" s="37">
        <v>1.90904993956E11</v>
      </c>
      <c r="X140" s="31">
        <f t="shared" si="10"/>
        <v>1371118869422</v>
      </c>
      <c r="Y140" s="28">
        <f t="shared" si="11"/>
        <v>342779717356</v>
      </c>
      <c r="Z140" s="28">
        <f t="shared" si="12"/>
        <v>151276655081</v>
      </c>
      <c r="AA140" s="28">
        <f t="shared" si="13"/>
        <v>342779717356</v>
      </c>
      <c r="AB140" s="8">
        <v>8.33661874646E11</v>
      </c>
      <c r="AC140" s="8"/>
      <c r="AD140" s="4">
        <f t="shared" si="14"/>
        <v>191503062274</v>
      </c>
      <c r="AG140" s="26"/>
    </row>
    <row r="141" ht="12.75" customHeight="1">
      <c r="A141" s="26">
        <v>139.0</v>
      </c>
      <c r="C141" s="3"/>
      <c r="D141" s="1" t="s">
        <v>60</v>
      </c>
      <c r="E141" s="1">
        <v>2018.0</v>
      </c>
      <c r="F141" s="27">
        <f t="shared" si="30"/>
        <v>26.82422755</v>
      </c>
      <c r="G141" s="27">
        <f t="shared" si="2"/>
        <v>3.80589703</v>
      </c>
      <c r="H141" s="1">
        <f t="shared" si="3"/>
        <v>1.524422795</v>
      </c>
      <c r="I141" s="28">
        <f t="shared" si="34"/>
        <v>446286761634</v>
      </c>
      <c r="J141" s="26">
        <f t="shared" si="5"/>
        <v>28.29419838</v>
      </c>
      <c r="K141" s="6">
        <f t="shared" si="6"/>
        <v>0.002872079261</v>
      </c>
      <c r="L141" s="29">
        <f t="shared" si="7"/>
        <v>1.400411197</v>
      </c>
      <c r="M141" s="1">
        <f t="shared" si="8"/>
        <v>0.6945004021</v>
      </c>
      <c r="N141" s="7">
        <f t="shared" si="35"/>
        <v>0.3770731542</v>
      </c>
      <c r="O141" s="8">
        <v>1.560857895296E12</v>
      </c>
      <c r="P141" s="29">
        <v>0.0</v>
      </c>
      <c r="Q141" s="4">
        <v>5.57456067E9</v>
      </c>
      <c r="R141" s="4">
        <v>1.940949452681E12</v>
      </c>
      <c r="S141" s="8">
        <v>1.114571133662E12</v>
      </c>
      <c r="T141" s="8">
        <v>8.16559672749E11</v>
      </c>
      <c r="U141" s="4">
        <v>9.02616182842E11</v>
      </c>
      <c r="V141" s="4">
        <v>3.5479111023E10</v>
      </c>
      <c r="W141" s="37">
        <v>2.68415274214E11</v>
      </c>
      <c r="X141" s="31">
        <f t="shared" si="10"/>
        <v>1171031457056</v>
      </c>
      <c r="Y141" s="28">
        <f t="shared" si="11"/>
        <v>292757864264</v>
      </c>
      <c r="Z141" s="28">
        <f t="shared" si="12"/>
        <v>117261911733</v>
      </c>
      <c r="AA141" s="28">
        <f t="shared" si="13"/>
        <v>292757864264</v>
      </c>
      <c r="AB141" s="8">
        <v>5.67101021068E11</v>
      </c>
      <c r="AC141" s="8"/>
      <c r="AD141" s="4">
        <f t="shared" si="14"/>
        <v>175495952531</v>
      </c>
      <c r="AG141" s="26"/>
    </row>
    <row r="142" ht="12.75" customHeight="1">
      <c r="A142" s="26">
        <v>140.0</v>
      </c>
      <c r="C142" s="3"/>
      <c r="D142" s="1" t="s">
        <v>60</v>
      </c>
      <c r="E142" s="1">
        <v>2017.0</v>
      </c>
      <c r="F142" s="27">
        <f t="shared" si="30"/>
        <v>26.46051679</v>
      </c>
      <c r="G142" s="27">
        <f t="shared" si="2"/>
        <v>3.686632644</v>
      </c>
      <c r="H142" s="1">
        <f t="shared" si="3"/>
        <v>1.485332819</v>
      </c>
      <c r="I142" s="28">
        <f t="shared" si="34"/>
        <v>310210454697</v>
      </c>
      <c r="J142" s="26">
        <f t="shared" si="5"/>
        <v>28.15096788</v>
      </c>
      <c r="K142" s="6">
        <f t="shared" si="6"/>
        <v>0.009533341309</v>
      </c>
      <c r="L142" s="29">
        <f t="shared" si="7"/>
        <v>1.362812987</v>
      </c>
      <c r="M142" s="1">
        <f t="shared" si="8"/>
        <v>0.4984353427</v>
      </c>
      <c r="N142" s="7">
        <f t="shared" si="35"/>
        <v>0.5387809952</v>
      </c>
      <c r="O142" s="8">
        <v>1.165225203189E12</v>
      </c>
      <c r="P142" s="29">
        <v>0.0</v>
      </c>
      <c r="Q142" s="4">
        <v>1.6034490032E10</v>
      </c>
      <c r="R142" s="4">
        <v>1.681938106794E12</v>
      </c>
      <c r="S142" s="8">
        <v>8.55014748492E11</v>
      </c>
      <c r="T142" s="8">
        <v>8.26217877609E11</v>
      </c>
      <c r="U142" s="4">
        <v>6.37713272735E11</v>
      </c>
      <c r="V142" s="4">
        <v>3.5444016623E10</v>
      </c>
      <c r="W142" s="37">
        <v>1.97683213899E11</v>
      </c>
      <c r="X142" s="31">
        <f t="shared" si="10"/>
        <v>835396486634</v>
      </c>
      <c r="Y142" s="28">
        <f t="shared" si="11"/>
        <v>208849121659</v>
      </c>
      <c r="Z142" s="28">
        <f t="shared" si="12"/>
        <v>84144661170</v>
      </c>
      <c r="AA142" s="28">
        <f t="shared" si="13"/>
        <v>208849121659</v>
      </c>
      <c r="AB142" s="8">
        <v>4.11816190974E11</v>
      </c>
      <c r="AC142" s="8"/>
      <c r="AD142" s="4">
        <f t="shared" si="14"/>
        <v>124704460489</v>
      </c>
      <c r="AG142" s="26"/>
    </row>
    <row r="143" ht="12.75" customHeight="1">
      <c r="A143" s="26">
        <v>141.0</v>
      </c>
      <c r="C143" s="3"/>
      <c r="D143" s="1" t="s">
        <v>60</v>
      </c>
      <c r="E143" s="1">
        <v>2016.0</v>
      </c>
      <c r="F143" s="27">
        <f t="shared" si="30"/>
        <v>26.44392702</v>
      </c>
      <c r="G143" s="27">
        <f t="shared" si="2"/>
        <v>4.954950444</v>
      </c>
      <c r="H143" s="1">
        <f t="shared" si="3"/>
        <v>1.999086543</v>
      </c>
      <c r="I143" s="28">
        <f t="shared" si="34"/>
        <v>305106586118</v>
      </c>
      <c r="J143" s="26">
        <f t="shared" si="5"/>
        <v>27.70348975</v>
      </c>
      <c r="K143" s="6">
        <f t="shared" si="6"/>
        <v>0.005409756442</v>
      </c>
      <c r="L143" s="29">
        <f t="shared" si="7"/>
        <v>1.548912828</v>
      </c>
      <c r="M143" s="1">
        <f t="shared" si="8"/>
        <v>0.5189457519</v>
      </c>
      <c r="N143" s="7">
        <f t="shared" si="35"/>
        <v>0.5510634534</v>
      </c>
      <c r="O143" s="8">
        <v>8.6094454529E11</v>
      </c>
      <c r="P143" s="29">
        <v>0.0</v>
      </c>
      <c r="Q143" s="4">
        <v>5.816348744E9</v>
      </c>
      <c r="R143" s="4">
        <v>1.075159077283E12</v>
      </c>
      <c r="S143" s="8">
        <v>5.55837959172E11</v>
      </c>
      <c r="T143" s="8">
        <v>5.15708918884E11</v>
      </c>
      <c r="U143" s="4">
        <v>4.62313723074E11</v>
      </c>
      <c r="V143" s="4">
        <v>3.0295177116E10</v>
      </c>
      <c r="W143" s="4">
        <v>1.48178278319E11</v>
      </c>
      <c r="X143" s="31">
        <f t="shared" si="10"/>
        <v>610492001393</v>
      </c>
      <c r="Y143" s="28">
        <f t="shared" si="11"/>
        <v>152623000348</v>
      </c>
      <c r="Z143" s="28">
        <f t="shared" si="12"/>
        <v>61576112524</v>
      </c>
      <c r="AA143" s="28">
        <f t="shared" si="13"/>
        <v>152623000348</v>
      </c>
      <c r="AB143" s="8">
        <v>2.67624952647E11</v>
      </c>
      <c r="AC143" s="8"/>
      <c r="AD143" s="4">
        <f t="shared" si="14"/>
        <v>91046887825</v>
      </c>
      <c r="AG143" s="26"/>
    </row>
    <row r="144" ht="12.75" customHeight="1">
      <c r="A144" s="26">
        <v>142.0</v>
      </c>
      <c r="C144" s="3"/>
      <c r="D144" s="1" t="s">
        <v>60</v>
      </c>
      <c r="E144" s="1">
        <v>2015.0</v>
      </c>
      <c r="F144" s="27">
        <f t="shared" si="30"/>
        <v>26.34811044</v>
      </c>
      <c r="G144" s="27">
        <f t="shared" si="2"/>
        <v>6.64967515</v>
      </c>
      <c r="H144" s="1">
        <f t="shared" si="3"/>
        <v>2.456601071</v>
      </c>
      <c r="I144" s="28">
        <f t="shared" si="34"/>
        <v>277229199936</v>
      </c>
      <c r="J144" s="26">
        <f t="shared" si="5"/>
        <v>27.61264108</v>
      </c>
      <c r="K144" s="6">
        <f t="shared" si="6"/>
        <v>0.006381372414</v>
      </c>
      <c r="L144" s="29">
        <f t="shared" si="7"/>
        <v>1.597840973</v>
      </c>
      <c r="M144" s="1">
        <f t="shared" si="8"/>
        <v>0.3344862445</v>
      </c>
      <c r="N144" s="7">
        <f t="shared" si="35"/>
        <v>0.1505805807</v>
      </c>
      <c r="O144" s="8">
        <v>7.40946496883E11</v>
      </c>
      <c r="P144" s="29">
        <v>0.0</v>
      </c>
      <c r="Q144" s="4">
        <v>6.265153864E9</v>
      </c>
      <c r="R144" s="4">
        <v>9.81787844034E11</v>
      </c>
      <c r="S144" s="8">
        <v>4.63717296947E11</v>
      </c>
      <c r="T144" s="8">
        <v>5.15844466311E11</v>
      </c>
      <c r="U144" s="4">
        <v>3.07734580089E11</v>
      </c>
      <c r="V144" s="4">
        <v>2.5790524417E10</v>
      </c>
      <c r="W144" s="4">
        <v>1.43668300369E11</v>
      </c>
      <c r="X144" s="31">
        <f t="shared" si="10"/>
        <v>451402880458</v>
      </c>
      <c r="Y144" s="28">
        <f t="shared" si="11"/>
        <v>112850720115</v>
      </c>
      <c r="Z144" s="28">
        <f t="shared" si="12"/>
        <v>41690638063</v>
      </c>
      <c r="AA144" s="28">
        <f t="shared" si="13"/>
        <v>112850720115</v>
      </c>
      <c r="AB144" s="8">
        <v>1.72542878279E11</v>
      </c>
      <c r="AC144" s="8"/>
      <c r="AD144" s="4">
        <f t="shared" si="14"/>
        <v>71160082051</v>
      </c>
      <c r="AG144" s="26"/>
    </row>
    <row r="145" ht="12.75" customHeight="1">
      <c r="A145" s="26">
        <v>143.0</v>
      </c>
      <c r="C145" s="3"/>
      <c r="D145" s="1" t="s">
        <v>60</v>
      </c>
      <c r="E145" s="1">
        <v>2014.0</v>
      </c>
      <c r="F145" s="27">
        <f t="shared" si="30"/>
        <v>27.42865732</v>
      </c>
      <c r="G145" s="27">
        <f t="shared" si="2"/>
        <v>16.04909198</v>
      </c>
      <c r="H145" s="1">
        <f t="shared" si="3"/>
        <v>5.196614515</v>
      </c>
      <c r="I145" s="28">
        <f t="shared" si="34"/>
        <v>816797727368</v>
      </c>
      <c r="J145" s="26">
        <f t="shared" si="5"/>
        <v>27.67086956</v>
      </c>
      <c r="K145" s="6">
        <f t="shared" si="6"/>
        <v>0.02877138135</v>
      </c>
      <c r="L145" s="29">
        <f t="shared" si="7"/>
        <v>5.740207873</v>
      </c>
      <c r="M145" s="1">
        <f t="shared" si="8"/>
        <v>0.2794137275</v>
      </c>
      <c r="N145" s="7">
        <f t="shared" si="35"/>
        <v>0.02676381784</v>
      </c>
      <c r="O145" s="8">
        <v>9.89110366251E11</v>
      </c>
      <c r="P145" s="29">
        <v>0.0</v>
      </c>
      <c r="Q145" s="4">
        <v>2.9941025476E10</v>
      </c>
      <c r="R145" s="4">
        <v>1.040653040162E12</v>
      </c>
      <c r="S145" s="8">
        <v>1.72312638883E11</v>
      </c>
      <c r="T145" s="8">
        <v>5.3670082094E11</v>
      </c>
      <c r="U145" s="4">
        <v>3.76760022449E11</v>
      </c>
      <c r="V145" s="4">
        <v>3.0389604917E10</v>
      </c>
      <c r="W145" s="4">
        <v>2.51955249805E11</v>
      </c>
      <c r="X145" s="31">
        <f t="shared" si="10"/>
        <v>628715272254</v>
      </c>
      <c r="Y145" s="28">
        <f t="shared" si="11"/>
        <v>157178818064</v>
      </c>
      <c r="Z145" s="28">
        <f t="shared" si="12"/>
        <v>50893703421</v>
      </c>
      <c r="AA145" s="28">
        <f t="shared" si="13"/>
        <v>157178818064</v>
      </c>
      <c r="AB145" s="8">
        <v>1.49961576942E11</v>
      </c>
      <c r="AC145" s="8"/>
      <c r="AD145" s="4">
        <f t="shared" si="14"/>
        <v>106285114643</v>
      </c>
      <c r="AG145" s="26"/>
    </row>
    <row r="146" ht="12.75" customHeight="1">
      <c r="A146" s="26">
        <v>144.0</v>
      </c>
      <c r="C146" s="3"/>
      <c r="D146" s="1" t="s">
        <v>60</v>
      </c>
      <c r="E146" s="1">
        <v>2013.0</v>
      </c>
      <c r="F146" s="27">
        <f t="shared" si="30"/>
        <v>27.24762324</v>
      </c>
      <c r="G146" s="27">
        <f t="shared" si="2"/>
        <v>11.28623352</v>
      </c>
      <c r="H146" s="1">
        <f t="shared" si="3"/>
        <v>3.687770349</v>
      </c>
      <c r="I146" s="28">
        <f t="shared" si="34"/>
        <v>681541677646</v>
      </c>
      <c r="J146" s="26">
        <f t="shared" si="5"/>
        <v>27.57243106</v>
      </c>
      <c r="K146" s="6">
        <f t="shared" si="6"/>
        <v>0.02650861265</v>
      </c>
      <c r="L146" s="29">
        <f t="shared" si="7"/>
        <v>4.254228408</v>
      </c>
      <c r="M146" s="1">
        <f t="shared" si="8"/>
        <v>0.2750467426</v>
      </c>
      <c r="N146" s="7">
        <f t="shared" si="35"/>
        <v>-0.1593640121</v>
      </c>
      <c r="O146" s="8">
        <v>8.90974327185E11</v>
      </c>
      <c r="P146" s="29">
        <v>0.0</v>
      </c>
      <c r="Q146" s="4">
        <v>2.5000095059E10</v>
      </c>
      <c r="R146" s="4">
        <v>9.43093302966E11</v>
      </c>
      <c r="S146" s="8">
        <v>2.09432649539E11</v>
      </c>
      <c r="T146" s="8">
        <v>5.31010289464E11</v>
      </c>
      <c r="U146" s="4">
        <v>4.40796580593E11</v>
      </c>
      <c r="V146" s="4">
        <v>4.2299344212E10</v>
      </c>
      <c r="W146" s="4">
        <v>2.98448668619E11</v>
      </c>
      <c r="X146" s="31">
        <f t="shared" si="10"/>
        <v>739245249212</v>
      </c>
      <c r="Y146" s="28">
        <f t="shared" si="11"/>
        <v>184811312303</v>
      </c>
      <c r="Z146" s="28">
        <f t="shared" si="12"/>
        <v>60386990601</v>
      </c>
      <c r="AA146" s="28">
        <f t="shared" si="13"/>
        <v>184811312303</v>
      </c>
      <c r="AB146" s="41">
        <v>1.46052650411E11</v>
      </c>
      <c r="AC146" s="8">
        <v>1.45925864505E11</v>
      </c>
      <c r="AD146" s="4">
        <f t="shared" si="14"/>
        <v>124424321702</v>
      </c>
      <c r="AG146" s="26"/>
    </row>
    <row r="147" ht="12.0" customHeight="1">
      <c r="A147" s="26">
        <v>145.0</v>
      </c>
      <c r="C147" s="3"/>
      <c r="D147" s="1" t="s">
        <v>60</v>
      </c>
      <c r="E147" s="1">
        <v>2012.0</v>
      </c>
      <c r="F147" s="27">
        <f t="shared" si="30"/>
        <v>27.16719575</v>
      </c>
      <c r="G147" s="27">
        <f t="shared" si="2"/>
        <v>10.44620741</v>
      </c>
      <c r="H147" s="1">
        <f t="shared" si="3"/>
        <v>3.247261028</v>
      </c>
      <c r="I147" s="28">
        <f t="shared" si="34"/>
        <v>628873366013</v>
      </c>
      <c r="J147" s="26">
        <f t="shared" si="5"/>
        <v>27.62392462</v>
      </c>
      <c r="K147" s="6">
        <f t="shared" si="6"/>
        <v>0.03831102392</v>
      </c>
      <c r="L147" s="29">
        <f t="shared" si="7"/>
        <v>3.6382314</v>
      </c>
      <c r="M147" s="1">
        <f t="shared" si="8"/>
        <v>0.3209755353</v>
      </c>
      <c r="N147" s="7">
        <f t="shared" si="35"/>
        <v>-0.2132957645</v>
      </c>
      <c r="O147" s="8">
        <v>8.67242663695E11</v>
      </c>
      <c r="P147" s="29">
        <v>0.0</v>
      </c>
      <c r="Q147" s="4">
        <v>3.8040112129E10</v>
      </c>
      <c r="R147" s="4">
        <v>9.92928620379E11</v>
      </c>
      <c r="S147" s="8">
        <v>2.38369297682E11</v>
      </c>
      <c r="T147" s="8">
        <v>5.41289412405E11</v>
      </c>
      <c r="U147" s="4">
        <v>4.4757542632E11</v>
      </c>
      <c r="V147" s="4">
        <v>3.4033518334E10</v>
      </c>
      <c r="W147" s="4">
        <v>3.27075407873E11</v>
      </c>
      <c r="X147" s="31">
        <f t="shared" si="10"/>
        <v>774650834193</v>
      </c>
      <c r="Y147" s="28">
        <f t="shared" si="11"/>
        <v>193662708548</v>
      </c>
      <c r="Z147" s="28">
        <f t="shared" si="12"/>
        <v>60201118082</v>
      </c>
      <c r="AA147" s="28">
        <f t="shared" si="13"/>
        <v>193662708548</v>
      </c>
      <c r="AB147" s="8">
        <v>1.73740658884E11</v>
      </c>
      <c r="AC147" s="8"/>
      <c r="AD147" s="4">
        <f t="shared" si="14"/>
        <v>133461590467</v>
      </c>
      <c r="AE147" s="3" t="s">
        <v>61</v>
      </c>
      <c r="AG147" s="26"/>
    </row>
    <row r="148" ht="12.75" customHeight="1">
      <c r="A148" s="26">
        <v>146.0</v>
      </c>
      <c r="C148" s="3"/>
      <c r="D148" s="1" t="s">
        <v>60</v>
      </c>
      <c r="E148" s="1">
        <v>2011.0</v>
      </c>
      <c r="F148" s="27">
        <f t="shared" si="30"/>
        <v>27.21072651</v>
      </c>
      <c r="G148" s="27">
        <f t="shared" si="2"/>
        <v>8.409866348</v>
      </c>
      <c r="H148" s="1">
        <f t="shared" si="3"/>
        <v>2.651524899</v>
      </c>
      <c r="I148" s="28">
        <f t="shared" si="34"/>
        <v>656853281073</v>
      </c>
      <c r="J148" s="26">
        <f t="shared" si="5"/>
        <v>27.59383533</v>
      </c>
      <c r="K148" s="6">
        <f t="shared" si="6"/>
        <v>0.009381356337</v>
      </c>
      <c r="L148" s="29">
        <f t="shared" si="7"/>
        <v>4.157926603</v>
      </c>
      <c r="M148" s="1">
        <f t="shared" si="8"/>
        <v>0.4311798802</v>
      </c>
      <c r="N148" s="7">
        <f t="shared" si="35"/>
        <v>0.3971433463</v>
      </c>
      <c r="O148" s="8">
        <v>8.64854721142E11</v>
      </c>
      <c r="P148" s="29">
        <v>0.0</v>
      </c>
      <c r="Q148" s="4">
        <v>9.038909753E9</v>
      </c>
      <c r="R148" s="4">
        <v>9.63497113684E11</v>
      </c>
      <c r="S148" s="8">
        <v>2.08001440069E11</v>
      </c>
      <c r="T148" s="8">
        <v>5.12190463781E11</v>
      </c>
      <c r="U148" s="4">
        <v>5.92771201678E11</v>
      </c>
      <c r="V148" s="4">
        <v>3.2069435639E10</v>
      </c>
      <c r="W148" s="4">
        <v>3.98135248075E11</v>
      </c>
      <c r="X148" s="31">
        <f t="shared" si="10"/>
        <v>990906449753</v>
      </c>
      <c r="Y148" s="28">
        <f t="shared" si="11"/>
        <v>247726612438</v>
      </c>
      <c r="Z148" s="28">
        <f t="shared" si="12"/>
        <v>78105079665</v>
      </c>
      <c r="AA148" s="28">
        <f t="shared" si="13"/>
        <v>247726612438</v>
      </c>
      <c r="AB148" s="8">
        <v>2.20846222824E11</v>
      </c>
      <c r="AC148" s="8"/>
      <c r="AD148" s="4">
        <f t="shared" si="14"/>
        <v>169621532774</v>
      </c>
      <c r="AE148" s="3"/>
      <c r="AG148" s="26"/>
    </row>
    <row r="149" ht="12.75" customHeight="1">
      <c r="A149" s="26">
        <v>147.0</v>
      </c>
      <c r="C149" s="3"/>
      <c r="D149" s="1" t="s">
        <v>60</v>
      </c>
      <c r="E149" s="1">
        <v>2010.0</v>
      </c>
      <c r="F149" s="27">
        <f t="shared" si="30"/>
        <v>27.14812424</v>
      </c>
      <c r="G149" s="27">
        <f t="shared" si="2"/>
        <v>9.802769124</v>
      </c>
      <c r="H149" s="1">
        <f t="shared" si="3"/>
        <v>3.297693675</v>
      </c>
      <c r="I149" s="28">
        <f t="shared" si="34"/>
        <v>616993447474</v>
      </c>
      <c r="J149" s="26">
        <f t="shared" si="5"/>
        <v>27.58018156</v>
      </c>
      <c r="K149" s="6">
        <f t="shared" si="6"/>
        <v>0.03622647288</v>
      </c>
      <c r="L149" s="29">
        <f t="shared" si="7"/>
        <v>4.249646131</v>
      </c>
      <c r="M149" s="1">
        <f t="shared" si="8"/>
        <v>0.294896613</v>
      </c>
      <c r="N149" s="7">
        <f t="shared" si="35"/>
        <v>2.048976782</v>
      </c>
      <c r="O149" s="8">
        <v>8.06858258177E11</v>
      </c>
      <c r="P149" s="29">
        <v>0.0</v>
      </c>
      <c r="Q149" s="4">
        <v>3.4430768241E10</v>
      </c>
      <c r="R149" s="4">
        <v>9.50431148893E11</v>
      </c>
      <c r="S149" s="8">
        <v>1.89864810703E11</v>
      </c>
      <c r="T149" s="8">
        <v>5.36017815509E11</v>
      </c>
      <c r="U149" s="4">
        <v>4.8286782213E11</v>
      </c>
      <c r="V149" s="4">
        <v>2.0658020146E10</v>
      </c>
      <c r="W149" s="4">
        <v>2.65526065525E11</v>
      </c>
      <c r="X149" s="31">
        <f t="shared" si="10"/>
        <v>748393887655</v>
      </c>
      <c r="Y149" s="28">
        <f t="shared" si="11"/>
        <v>187098471914</v>
      </c>
      <c r="Z149" s="28">
        <f t="shared" si="12"/>
        <v>62940730285</v>
      </c>
      <c r="AA149" s="28">
        <f t="shared" si="13"/>
        <v>187098471914</v>
      </c>
      <c r="AB149" s="8">
        <v>1.58069838289E11</v>
      </c>
      <c r="AC149" s="8"/>
      <c r="AD149" s="4">
        <f t="shared" si="14"/>
        <v>124157741629</v>
      </c>
      <c r="AE149" s="3"/>
      <c r="AG149" s="26"/>
    </row>
    <row r="150" ht="12.75" customHeight="1">
      <c r="A150" s="26">
        <v>148.0</v>
      </c>
      <c r="C150" s="3"/>
      <c r="D150" s="1" t="s">
        <v>60</v>
      </c>
      <c r="E150" s="1">
        <v>2009.0</v>
      </c>
      <c r="F150" s="27">
        <f t="shared" si="30"/>
        <v>26.97420597</v>
      </c>
      <c r="G150" s="27">
        <f t="shared" si="2"/>
        <v>13.39397421</v>
      </c>
      <c r="H150" s="1">
        <f t="shared" si="3"/>
        <v>4.018046564</v>
      </c>
      <c r="I150" s="28">
        <f t="shared" si="34"/>
        <v>518500054197</v>
      </c>
      <c r="J150" s="26">
        <f t="shared" si="5"/>
        <v>27.39783691</v>
      </c>
      <c r="K150" s="6">
        <f t="shared" si="6"/>
        <v>0.03285302474</v>
      </c>
      <c r="L150" s="29">
        <f t="shared" si="7"/>
        <v>4.931422502</v>
      </c>
      <c r="M150" s="1">
        <f t="shared" si="8"/>
        <v>0.09767783859</v>
      </c>
      <c r="N150" s="7">
        <f t="shared" si="35"/>
        <v>22.14808711</v>
      </c>
      <c r="O150" s="8">
        <v>6.5038617274E11</v>
      </c>
      <c r="P150" s="29">
        <v>0.0</v>
      </c>
      <c r="Q150" s="4">
        <v>2.6019847579E10</v>
      </c>
      <c r="R150" s="4">
        <v>7.92007669982E11</v>
      </c>
      <c r="S150" s="8">
        <v>1.31886118543E11</v>
      </c>
      <c r="T150" s="8">
        <v>5.30760813209E11</v>
      </c>
      <c r="U150" s="4">
        <v>3.00907411122E11</v>
      </c>
      <c r="V150" s="4">
        <v>8.784123859E9</v>
      </c>
      <c r="W150" s="4">
        <v>2.15263863602E11</v>
      </c>
      <c r="X150" s="31">
        <f t="shared" si="10"/>
        <v>516171274724</v>
      </c>
      <c r="Y150" s="28">
        <f t="shared" si="11"/>
        <v>129042818681</v>
      </c>
      <c r="Z150" s="28">
        <f t="shared" si="12"/>
        <v>38711441873</v>
      </c>
      <c r="AA150" s="28">
        <f t="shared" si="13"/>
        <v>129042818681</v>
      </c>
      <c r="AB150" s="8">
        <v>5.1843569041E10</v>
      </c>
      <c r="AC150" s="8"/>
      <c r="AD150" s="4">
        <f t="shared" si="14"/>
        <v>90331376808</v>
      </c>
      <c r="AE150" s="3"/>
      <c r="AG150" s="26"/>
    </row>
    <row r="151" ht="12.75" customHeight="1">
      <c r="A151" s="26">
        <v>149.0</v>
      </c>
      <c r="C151" s="3"/>
      <c r="D151" s="1" t="s">
        <v>60</v>
      </c>
      <c r="E151" s="1">
        <v>2008.0</v>
      </c>
      <c r="F151" s="27">
        <f t="shared" si="30"/>
        <v>26.57090725</v>
      </c>
      <c r="G151" s="27">
        <f t="shared" si="2"/>
        <v>38.06704606</v>
      </c>
      <c r="H151" s="1">
        <f t="shared" si="3"/>
        <v>10.04047723</v>
      </c>
      <c r="I151" s="28">
        <f t="shared" si="34"/>
        <v>346416361945</v>
      </c>
      <c r="J151" s="26">
        <f t="shared" si="5"/>
        <v>27.22014442</v>
      </c>
      <c r="K151" s="6">
        <f t="shared" si="6"/>
        <v>0.04466691028</v>
      </c>
      <c r="L151" s="29">
        <f t="shared" si="7"/>
        <v>3.230336816</v>
      </c>
      <c r="M151" s="1">
        <f t="shared" si="8"/>
        <v>0.004460618716</v>
      </c>
      <c r="N151" s="42"/>
      <c r="O151" s="8">
        <v>5.01736562682E11</v>
      </c>
      <c r="P151" s="29">
        <v>0.0</v>
      </c>
      <c r="Q151" s="4">
        <v>2.961722962E10</v>
      </c>
      <c r="R151" s="4">
        <v>6.6306868857E11</v>
      </c>
      <c r="S151" s="8">
        <v>1.55320200737E11</v>
      </c>
      <c r="T151" s="8">
        <v>5.02093595225E11</v>
      </c>
      <c r="U151" s="4">
        <v>7.2246703142E10</v>
      </c>
      <c r="V151" s="4">
        <v>5.54608814E8</v>
      </c>
      <c r="W151" s="4">
        <v>6.5761223817E10</v>
      </c>
      <c r="X151" s="31">
        <f t="shared" si="10"/>
        <v>138007926959</v>
      </c>
      <c r="Y151" s="28">
        <f t="shared" si="11"/>
        <v>34501981740</v>
      </c>
      <c r="Z151" s="28">
        <f t="shared" si="12"/>
        <v>9100163995</v>
      </c>
      <c r="AA151" s="28">
        <f t="shared" si="13"/>
        <v>34501981740</v>
      </c>
      <c r="AB151" s="8">
        <v>2.239648088E9</v>
      </c>
      <c r="AC151" s="8"/>
      <c r="AD151" s="4">
        <f t="shared" si="14"/>
        <v>25401817745</v>
      </c>
      <c r="AE151" s="3"/>
      <c r="AG151" s="26"/>
    </row>
    <row r="152" ht="12.75" customHeight="1">
      <c r="A152" s="26">
        <v>150.0</v>
      </c>
      <c r="B152" s="1">
        <v>13.0</v>
      </c>
      <c r="C152" s="43" t="s">
        <v>62</v>
      </c>
      <c r="D152" s="1" t="s">
        <v>63</v>
      </c>
      <c r="E152" s="1">
        <v>2020.0</v>
      </c>
      <c r="F152" s="27">
        <f t="shared" si="30"/>
        <v>25.83937832</v>
      </c>
      <c r="G152" s="27">
        <f t="shared" si="2"/>
        <v>0.5323255088</v>
      </c>
      <c r="H152" s="1">
        <f t="shared" si="3"/>
        <v>0.2599628383</v>
      </c>
      <c r="I152" s="28">
        <f t="shared" si="34"/>
        <v>166686114008</v>
      </c>
      <c r="J152" s="26">
        <f t="shared" si="5"/>
        <v>28.90017267</v>
      </c>
      <c r="K152" s="6">
        <f t="shared" si="6"/>
        <v>0.004878800724</v>
      </c>
      <c r="L152" s="29">
        <f t="shared" si="7"/>
        <v>1.066042098</v>
      </c>
      <c r="M152" s="1">
        <f t="shared" si="8"/>
        <v>1.629748189</v>
      </c>
      <c r="N152" s="7">
        <f t="shared" ref="N152:N156" si="36">(AB152-AB153)/AB153</f>
        <v>0.7479829703</v>
      </c>
      <c r="O152" s="8">
        <v>2.67998349165E12</v>
      </c>
      <c r="P152" s="29">
        <v>7.02681553E8</v>
      </c>
      <c r="Q152" s="4">
        <v>1.7357956564E10</v>
      </c>
      <c r="R152" s="4">
        <v>3.557832661131E12</v>
      </c>
      <c r="S152" s="8">
        <v>2.513297377642E12</v>
      </c>
      <c r="T152" s="8">
        <v>1.043781781517E12</v>
      </c>
      <c r="U152" s="4">
        <v>2.373341667923E12</v>
      </c>
      <c r="V152" s="4">
        <v>1.31683716225E11</v>
      </c>
      <c r="W152" s="4">
        <v>1.91426667353E11</v>
      </c>
      <c r="X152" s="31">
        <f t="shared" si="10"/>
        <v>2564768335276</v>
      </c>
      <c r="Y152" s="28">
        <f t="shared" si="11"/>
        <v>641192083819</v>
      </c>
      <c r="Z152" s="28">
        <f t="shared" si="12"/>
        <v>313128173019</v>
      </c>
      <c r="AA152" s="28">
        <f t="shared" si="13"/>
        <v>641192083819</v>
      </c>
      <c r="AB152" s="8">
        <v>1.701101468329E12</v>
      </c>
      <c r="AC152" s="8"/>
      <c r="AD152" s="4">
        <f t="shared" si="14"/>
        <v>328063910801</v>
      </c>
      <c r="AE152" s="3"/>
    </row>
    <row r="153" ht="12.75" customHeight="1">
      <c r="A153" s="26">
        <v>151.0</v>
      </c>
      <c r="C153" s="43"/>
      <c r="D153" s="1" t="s">
        <v>63</v>
      </c>
      <c r="E153" s="1">
        <v>2019.0</v>
      </c>
      <c r="F153" s="27">
        <f t="shared" si="30"/>
        <v>26.79337445</v>
      </c>
      <c r="G153" s="27">
        <f t="shared" si="2"/>
        <v>2.266918894</v>
      </c>
      <c r="H153" s="1">
        <f t="shared" si="3"/>
        <v>1.041228204</v>
      </c>
      <c r="I153" s="28">
        <f t="shared" si="34"/>
        <v>432727678094</v>
      </c>
      <c r="J153" s="26">
        <f t="shared" ref="J153:J155" si="37">LN(R152)</f>
        <v>28.90017267</v>
      </c>
      <c r="K153" s="6">
        <f t="shared" si="6"/>
        <v>0.004603861004</v>
      </c>
      <c r="L153" s="29">
        <f t="shared" si="7"/>
        <v>1.284063736</v>
      </c>
      <c r="M153" s="1">
        <f t="shared" si="8"/>
        <v>0.9465994602</v>
      </c>
      <c r="N153" s="7">
        <f t="shared" si="36"/>
        <v>0.6295862927</v>
      </c>
      <c r="O153" s="8">
        <v>1.953474342751E12</v>
      </c>
      <c r="P153" s="29">
        <v>7.38699636E8</v>
      </c>
      <c r="Q153" s="4">
        <v>1.173661611E10</v>
      </c>
      <c r="R153" s="4">
        <v>2.549298534203E12</v>
      </c>
      <c r="S153" s="8">
        <v>1.520746664657E12</v>
      </c>
      <c r="T153" s="8">
        <v>1.028079666676E12</v>
      </c>
      <c r="U153" s="4">
        <v>1.463323845065E12</v>
      </c>
      <c r="V153" s="4">
        <v>6.3780381851E10</v>
      </c>
      <c r="W153" s="4">
        <v>1.99050171873E11</v>
      </c>
      <c r="X153" s="31">
        <f t="shared" si="10"/>
        <v>1662374016938</v>
      </c>
      <c r="Y153" s="28">
        <f t="shared" si="11"/>
        <v>415593504235</v>
      </c>
      <c r="Z153" s="28">
        <f t="shared" si="12"/>
        <v>190888028365</v>
      </c>
      <c r="AA153" s="28">
        <f t="shared" si="13"/>
        <v>415593504235</v>
      </c>
      <c r="AB153" s="8">
        <v>9.73179657483E11</v>
      </c>
      <c r="AC153" s="8"/>
      <c r="AD153" s="4">
        <f t="shared" si="14"/>
        <v>224705475870</v>
      </c>
      <c r="AE153" s="3"/>
    </row>
    <row r="154" ht="12.75" customHeight="1">
      <c r="A154" s="26">
        <v>152.0</v>
      </c>
      <c r="C154" s="43"/>
      <c r="D154" s="1" t="s">
        <v>63</v>
      </c>
      <c r="E154" s="1">
        <v>2018.0</v>
      </c>
      <c r="F154" s="27">
        <f t="shared" si="30"/>
        <v>26.66872558</v>
      </c>
      <c r="G154" s="27">
        <f t="shared" si="2"/>
        <v>3.376461104</v>
      </c>
      <c r="H154" s="1">
        <f t="shared" si="3"/>
        <v>1.44761912</v>
      </c>
      <c r="I154" s="28">
        <f t="shared" si="34"/>
        <v>382014951488</v>
      </c>
      <c r="J154" s="26">
        <f t="shared" si="37"/>
        <v>28.56683935</v>
      </c>
      <c r="K154" s="6">
        <f t="shared" si="6"/>
        <v>0.002131952154</v>
      </c>
      <c r="L154" s="29">
        <f t="shared" si="7"/>
        <v>1.356029509</v>
      </c>
      <c r="M154" s="1">
        <f t="shared" si="8"/>
        <v>0.5874583812</v>
      </c>
      <c r="N154" s="7">
        <f t="shared" si="36"/>
        <v>0.2368369287</v>
      </c>
      <c r="O154" s="8">
        <v>1.453365748492E12</v>
      </c>
      <c r="P154" s="29">
        <v>5.82453613E8</v>
      </c>
      <c r="Q154" s="4">
        <v>4.452539875E9</v>
      </c>
      <c r="R154" s="4">
        <v>2.08848020665E12</v>
      </c>
      <c r="S154" s="8">
        <v>1.071350797004E12</v>
      </c>
      <c r="T154" s="8">
        <v>1.016572963447E12</v>
      </c>
      <c r="U154" s="4">
        <v>8.71192893507E11</v>
      </c>
      <c r="V154" s="4">
        <v>3.3932182186E10</v>
      </c>
      <c r="W154" s="4">
        <v>1.84374682557E11</v>
      </c>
      <c r="X154" s="31">
        <f t="shared" si="10"/>
        <v>1055567576064</v>
      </c>
      <c r="Y154" s="28">
        <f t="shared" si="11"/>
        <v>263891894016</v>
      </c>
      <c r="Z154" s="28">
        <f t="shared" si="12"/>
        <v>113140634462</v>
      </c>
      <c r="AA154" s="28">
        <f t="shared" si="13"/>
        <v>263891894016</v>
      </c>
      <c r="AB154" s="8">
        <v>5.97194307433E11</v>
      </c>
      <c r="AC154" s="8"/>
      <c r="AD154" s="4">
        <f t="shared" si="14"/>
        <v>150751259554</v>
      </c>
      <c r="AE154" s="3"/>
    </row>
    <row r="155" ht="12.75" customHeight="1">
      <c r="A155" s="26">
        <v>153.0</v>
      </c>
      <c r="C155" s="43"/>
      <c r="D155" s="1" t="s">
        <v>63</v>
      </c>
      <c r="E155" s="1">
        <v>2017.0</v>
      </c>
      <c r="F155" s="27">
        <f t="shared" si="30"/>
        <v>26.68094574</v>
      </c>
      <c r="G155" s="27">
        <f t="shared" si="2"/>
        <v>4.925941275</v>
      </c>
      <c r="H155" s="1">
        <f t="shared" si="3"/>
        <v>2.223842218</v>
      </c>
      <c r="I155" s="28">
        <f t="shared" si="34"/>
        <v>386711872047</v>
      </c>
      <c r="J155" s="26">
        <f t="shared" si="37"/>
        <v>28.36745774</v>
      </c>
      <c r="K155" s="6">
        <f t="shared" si="6"/>
        <v>0.002250672332</v>
      </c>
      <c r="L155" s="29">
        <f t="shared" si="7"/>
        <v>1.548649217</v>
      </c>
      <c r="M155" s="1">
        <f t="shared" si="8"/>
        <v>0.4767413159</v>
      </c>
      <c r="N155" s="7">
        <f t="shared" si="36"/>
        <v>0.3209074247</v>
      </c>
      <c r="O155" s="8">
        <v>1.090697358685E12</v>
      </c>
      <c r="P155" s="29">
        <v>4.70786246E8</v>
      </c>
      <c r="Q155" s="4">
        <v>3.865216398E9</v>
      </c>
      <c r="R155" s="4">
        <v>1.717360782867E12</v>
      </c>
      <c r="S155" s="8">
        <v>7.03985486638E11</v>
      </c>
      <c r="T155" s="8">
        <v>1.01279237915E12</v>
      </c>
      <c r="U155" s="4">
        <v>6.01603980518E11</v>
      </c>
      <c r="V155" s="4">
        <v>2.6437403543E10</v>
      </c>
      <c r="W155" s="4">
        <v>9.3970316848E10</v>
      </c>
      <c r="X155" s="31">
        <f t="shared" si="10"/>
        <v>695574297366</v>
      </c>
      <c r="Y155" s="28">
        <f t="shared" si="11"/>
        <v>173893574342</v>
      </c>
      <c r="Z155" s="28">
        <f t="shared" si="12"/>
        <v>78505173008</v>
      </c>
      <c r="AA155" s="28">
        <f t="shared" si="13"/>
        <v>173893574342</v>
      </c>
      <c r="AB155" s="8">
        <v>4.82839971538E11</v>
      </c>
      <c r="AC155" s="8"/>
      <c r="AD155" s="4">
        <f t="shared" si="14"/>
        <v>95388401334</v>
      </c>
      <c r="AE155" s="3"/>
    </row>
    <row r="156" ht="12.75" customHeight="1">
      <c r="A156" s="26">
        <v>154.0</v>
      </c>
      <c r="C156" s="43"/>
      <c r="D156" s="1" t="s">
        <v>63</v>
      </c>
      <c r="E156" s="1">
        <v>2016.0</v>
      </c>
      <c r="F156" s="27">
        <f t="shared" si="30"/>
        <v>26.6157412</v>
      </c>
      <c r="G156" s="27">
        <f t="shared" si="2"/>
        <v>6.031441304</v>
      </c>
      <c r="H156" s="1">
        <f t="shared" si="3"/>
        <v>2.673875155</v>
      </c>
      <c r="I156" s="28">
        <f t="shared" si="34"/>
        <v>362301002502</v>
      </c>
      <c r="J156" s="26">
        <f t="shared" ref="J156:J206" si="38">LN(R156)</f>
        <v>27.92614514</v>
      </c>
      <c r="K156" s="6">
        <f t="shared" si="6"/>
        <v>0.02154834327</v>
      </c>
      <c r="L156" s="29">
        <f t="shared" si="7"/>
        <v>1.595832403</v>
      </c>
      <c r="M156" s="1">
        <f t="shared" si="8"/>
        <v>0.4963659126</v>
      </c>
      <c r="N156" s="7">
        <f t="shared" si="36"/>
        <v>0.1986102566</v>
      </c>
      <c r="O156" s="8">
        <v>9.69168336398E11</v>
      </c>
      <c r="P156" s="29">
        <v>7.09780923E8</v>
      </c>
      <c r="Q156" s="4">
        <v>2.8945737537E10</v>
      </c>
      <c r="R156" s="4">
        <v>1.343292947308E12</v>
      </c>
      <c r="S156" s="8">
        <v>6.06867333896E11</v>
      </c>
      <c r="T156" s="8">
        <v>7.36425613412E11</v>
      </c>
      <c r="U156" s="4">
        <v>4.60402829769E11</v>
      </c>
      <c r="V156" s="4">
        <v>2.0146988045E10</v>
      </c>
      <c r="W156" s="4">
        <v>8.1583585484E10</v>
      </c>
      <c r="X156" s="31">
        <f t="shared" si="10"/>
        <v>541986415253</v>
      </c>
      <c r="Y156" s="28">
        <f t="shared" si="11"/>
        <v>135496603813</v>
      </c>
      <c r="Z156" s="28">
        <f t="shared" si="12"/>
        <v>60068727227</v>
      </c>
      <c r="AA156" s="28">
        <f t="shared" si="13"/>
        <v>135496603813</v>
      </c>
      <c r="AB156" s="8">
        <v>3.65536571695E11</v>
      </c>
      <c r="AC156" s="8"/>
      <c r="AD156" s="4">
        <f t="shared" si="14"/>
        <v>75427876587</v>
      </c>
      <c r="AE156" s="3"/>
    </row>
    <row r="157" ht="12.75" customHeight="1">
      <c r="A157" s="26">
        <v>155.0</v>
      </c>
      <c r="C157" s="43"/>
      <c r="D157" s="1" t="s">
        <v>63</v>
      </c>
      <c r="E157" s="1">
        <v>2015.0</v>
      </c>
      <c r="F157" s="27">
        <f t="shared" si="30"/>
        <v>26.31621587</v>
      </c>
      <c r="G157" s="27">
        <f t="shared" si="2"/>
        <v>5.262866941</v>
      </c>
      <c r="H157" s="1">
        <f t="shared" si="3"/>
        <v>2.465092993</v>
      </c>
      <c r="I157" s="28">
        <f t="shared" si="34"/>
        <v>268526613617</v>
      </c>
      <c r="J157" s="26">
        <f t="shared" si="38"/>
        <v>27.89176681</v>
      </c>
      <c r="K157" s="6">
        <f t="shared" si="6"/>
        <v>0.00872160302</v>
      </c>
      <c r="L157" s="29">
        <f t="shared" si="7"/>
        <v>1.462581523</v>
      </c>
      <c r="M157" s="1">
        <f t="shared" si="8"/>
        <v>0.4246069562</v>
      </c>
      <c r="N157" s="35"/>
      <c r="O157" s="8">
        <v>8.48190537886E11</v>
      </c>
      <c r="P157" s="29">
        <v>3.84792502E8</v>
      </c>
      <c r="Q157" s="4">
        <v>1.131974728E10</v>
      </c>
      <c r="R157" s="4">
        <v>1.29789756006E12</v>
      </c>
      <c r="S157" s="8">
        <v>5.79663924269E11</v>
      </c>
      <c r="T157" s="8">
        <v>7.18233635791E11</v>
      </c>
      <c r="U157" s="4">
        <v>3.71157372514E11</v>
      </c>
      <c r="V157" s="4">
        <v>3.7025645019E10</v>
      </c>
      <c r="W157" s="4">
        <v>6.4569173053E10</v>
      </c>
      <c r="X157" s="31">
        <f t="shared" si="10"/>
        <v>435726545567</v>
      </c>
      <c r="Y157" s="28">
        <f t="shared" si="11"/>
        <v>108931636392</v>
      </c>
      <c r="Z157" s="28">
        <f t="shared" si="12"/>
        <v>51022877192</v>
      </c>
      <c r="AA157" s="28">
        <f t="shared" si="13"/>
        <v>108931636392</v>
      </c>
      <c r="AB157" s="8">
        <v>3.04966997969E11</v>
      </c>
      <c r="AC157" s="8"/>
      <c r="AD157" s="4">
        <f t="shared" si="14"/>
        <v>57908759200</v>
      </c>
      <c r="AE157" s="3"/>
      <c r="AG157" s="26"/>
    </row>
    <row r="158" ht="12.75" customHeight="1">
      <c r="A158" s="26">
        <v>156.0</v>
      </c>
      <c r="C158" s="43"/>
      <c r="D158" s="1" t="s">
        <v>63</v>
      </c>
      <c r="E158" s="1">
        <v>2013.0</v>
      </c>
      <c r="F158" s="27">
        <f t="shared" si="30"/>
        <v>26.87185905</v>
      </c>
      <c r="G158" s="27">
        <f t="shared" si="2"/>
        <v>15.74433452</v>
      </c>
      <c r="H158" s="1">
        <f t="shared" si="3"/>
        <v>6.908659599</v>
      </c>
      <c r="I158" s="8">
        <f t="shared" ref="I158:I162" si="39">ABS(O158-S158)</f>
        <v>468058466946</v>
      </c>
      <c r="J158" s="26">
        <f t="shared" si="38"/>
        <v>27.05153591</v>
      </c>
      <c r="K158" s="6">
        <f t="shared" si="6"/>
        <v>0.02208145412</v>
      </c>
      <c r="L158" s="29">
        <f t="shared" si="7"/>
        <v>11.94713361</v>
      </c>
      <c r="M158" s="1">
        <f t="shared" si="8"/>
        <v>0.6659564142</v>
      </c>
      <c r="N158" s="35"/>
      <c r="O158" s="8">
        <v>5.10814724741E11</v>
      </c>
      <c r="P158" s="29">
        <v>0.0</v>
      </c>
      <c r="Q158" s="4">
        <v>1.2369736347E10</v>
      </c>
      <c r="R158" s="4">
        <v>5.6018667429E11</v>
      </c>
      <c r="S158" s="8">
        <v>4.2756257795E10</v>
      </c>
      <c r="T158" s="8">
        <v>3.17389040273E11</v>
      </c>
      <c r="U158" s="4">
        <v>2.18127859221E11</v>
      </c>
      <c r="V158" s="4">
        <v>1.9701674438E10</v>
      </c>
      <c r="W158" s="4">
        <v>5.2870275943E10</v>
      </c>
      <c r="X158" s="31">
        <f t="shared" si="10"/>
        <v>270998135164</v>
      </c>
      <c r="Y158" s="28">
        <f t="shared" si="11"/>
        <v>67749533791</v>
      </c>
      <c r="Z158" s="28">
        <f t="shared" si="12"/>
        <v>29728691707</v>
      </c>
      <c r="AA158" s="28">
        <f t="shared" si="13"/>
        <v>67749533791</v>
      </c>
      <c r="AB158" s="8">
        <f>U158+V158-55427032661+28964766157</f>
        <v>211367267155</v>
      </c>
      <c r="AC158" s="8"/>
      <c r="AD158" s="4">
        <f t="shared" si="14"/>
        <v>38020842084</v>
      </c>
      <c r="AG158" s="26"/>
    </row>
    <row r="159" ht="12.75" customHeight="1">
      <c r="A159" s="26">
        <v>157.0</v>
      </c>
      <c r="C159" s="43"/>
      <c r="D159" s="1" t="s">
        <v>63</v>
      </c>
      <c r="E159" s="1">
        <v>2012.0</v>
      </c>
      <c r="F159" s="27">
        <f t="shared" si="30"/>
        <v>26.63046115</v>
      </c>
      <c r="G159" s="27">
        <f t="shared" si="2"/>
        <v>8.524651245</v>
      </c>
      <c r="H159" s="1">
        <f t="shared" si="3"/>
        <v>3.639516349</v>
      </c>
      <c r="I159" s="8">
        <f t="shared" si="39"/>
        <v>367673499833</v>
      </c>
      <c r="J159" s="26">
        <f t="shared" si="38"/>
        <v>27.08549934</v>
      </c>
      <c r="K159" s="6">
        <f t="shared" si="6"/>
        <v>0.03868402252</v>
      </c>
      <c r="L159" s="29">
        <f t="shared" si="7"/>
        <v>8.100843164</v>
      </c>
      <c r="M159" s="1">
        <f t="shared" si="8"/>
        <v>0.7758308149</v>
      </c>
      <c r="N159" s="7">
        <f t="shared" ref="N159:N161" si="40">(AB159-AB160)/AB160</f>
        <v>-0.02691830332</v>
      </c>
      <c r="O159" s="8">
        <v>4.19452350784E11</v>
      </c>
      <c r="P159" s="29">
        <v>0.0</v>
      </c>
      <c r="Q159" s="4">
        <v>2.2418911912E10</v>
      </c>
      <c r="R159" s="4">
        <v>5.79539314991E11</v>
      </c>
      <c r="S159" s="8">
        <v>5.1778850951E10</v>
      </c>
      <c r="T159" s="8">
        <v>3.23559518662E11</v>
      </c>
      <c r="U159" s="4">
        <v>3.12822909455E11</v>
      </c>
      <c r="V159" s="4">
        <v>3.2222056524E10</v>
      </c>
      <c r="W159" s="4">
        <v>9.1267595544E10</v>
      </c>
      <c r="X159" s="31">
        <f t="shared" si="10"/>
        <v>404090504999</v>
      </c>
      <c r="Y159" s="28">
        <f t="shared" si="11"/>
        <v>101022626250</v>
      </c>
      <c r="Z159" s="28">
        <f t="shared" si="12"/>
        <v>43130620747</v>
      </c>
      <c r="AA159" s="28">
        <f t="shared" si="13"/>
        <v>101022626250</v>
      </c>
      <c r="AB159" s="8">
        <f>U159+V159-93077033576-940487383</f>
        <v>251027445020</v>
      </c>
      <c r="AC159" s="8"/>
      <c r="AD159" s="4">
        <f t="shared" si="14"/>
        <v>57892005502</v>
      </c>
      <c r="AG159" s="26"/>
    </row>
    <row r="160" ht="12.75" customHeight="1">
      <c r="A160" s="26">
        <v>158.0</v>
      </c>
      <c r="C160" s="43"/>
      <c r="D160" s="1" t="s">
        <v>63</v>
      </c>
      <c r="E160" s="1">
        <v>2011.0</v>
      </c>
      <c r="F160" s="27">
        <f t="shared" si="30"/>
        <v>26.59405369</v>
      </c>
      <c r="G160" s="27">
        <f t="shared" si="2"/>
        <v>8.679558685</v>
      </c>
      <c r="H160" s="1">
        <f t="shared" si="3"/>
        <v>3.671858945</v>
      </c>
      <c r="I160" s="8">
        <f t="shared" si="39"/>
        <v>354528186745</v>
      </c>
      <c r="J160" s="26">
        <f t="shared" si="38"/>
        <v>27.06219413</v>
      </c>
      <c r="K160" s="6">
        <f t="shared" si="6"/>
        <v>0.06710855542</v>
      </c>
      <c r="L160" s="29">
        <f t="shared" si="7"/>
        <v>10.0810228</v>
      </c>
      <c r="M160" s="1">
        <f t="shared" si="8"/>
        <v>0.7747291155</v>
      </c>
      <c r="N160" s="7">
        <f t="shared" si="40"/>
        <v>0.4916583531</v>
      </c>
      <c r="O160" s="8">
        <v>3.93568743579E11</v>
      </c>
      <c r="P160" s="29">
        <v>0.0</v>
      </c>
      <c r="Q160" s="4">
        <v>3.7996138955E10</v>
      </c>
      <c r="R160" s="4">
        <v>5.66189194781E11</v>
      </c>
      <c r="S160" s="8">
        <v>3.9040556834E10</v>
      </c>
      <c r="T160" s="8">
        <v>3.32982971371E11</v>
      </c>
      <c r="U160" s="4">
        <v>3.12303244626E11</v>
      </c>
      <c r="V160" s="4">
        <v>1.4467458471E10</v>
      </c>
      <c r="W160" s="4">
        <v>7.3907872979E10</v>
      </c>
      <c r="X160" s="31">
        <f t="shared" si="10"/>
        <v>386211117605</v>
      </c>
      <c r="Y160" s="28">
        <f t="shared" si="11"/>
        <v>96552779401</v>
      </c>
      <c r="Z160" s="28">
        <f t="shared" si="12"/>
        <v>40846337887</v>
      </c>
      <c r="AA160" s="28">
        <f t="shared" si="13"/>
        <v>96552779401</v>
      </c>
      <c r="AB160" s="8">
        <f>U159+V159-9418714893-77654648212</f>
        <v>257971602874</v>
      </c>
      <c r="AC160" s="8"/>
      <c r="AD160" s="4">
        <f t="shared" si="14"/>
        <v>55706441514</v>
      </c>
    </row>
    <row r="161" ht="12.75" customHeight="1">
      <c r="A161" s="26">
        <v>159.0</v>
      </c>
      <c r="C161" s="43"/>
      <c r="D161" s="1" t="s">
        <v>63</v>
      </c>
      <c r="E161" s="1">
        <v>2010.0</v>
      </c>
      <c r="F161" s="27">
        <f t="shared" si="30"/>
        <v>26.33232625</v>
      </c>
      <c r="G161" s="27">
        <f t="shared" si="2"/>
        <v>7.703574493</v>
      </c>
      <c r="H161" s="1">
        <f t="shared" si="3"/>
        <v>3.16048166</v>
      </c>
      <c r="I161" s="8">
        <f t="shared" si="39"/>
        <v>272887715408</v>
      </c>
      <c r="J161" s="26">
        <f t="shared" si="38"/>
        <v>26.96618203</v>
      </c>
      <c r="K161" s="6">
        <f t="shared" si="6"/>
        <v>0.03735809383</v>
      </c>
      <c r="L161" s="29">
        <f t="shared" si="7"/>
        <v>7.188597788</v>
      </c>
      <c r="M161" s="1">
        <f t="shared" si="8"/>
        <v>0.54032403</v>
      </c>
      <c r="N161" s="7">
        <f t="shared" si="40"/>
        <v>1.668388101</v>
      </c>
      <c r="O161" s="8">
        <v>3.16982957135E11</v>
      </c>
      <c r="P161" s="29">
        <v>0.0</v>
      </c>
      <c r="Q161" s="4">
        <v>1.9215370488E10</v>
      </c>
      <c r="R161" s="4">
        <v>5.1435628849E11</v>
      </c>
      <c r="S161" s="8">
        <v>4.4095241727E10</v>
      </c>
      <c r="T161" s="8">
        <v>3.20072421261E11</v>
      </c>
      <c r="U161" s="4">
        <v>2.75314550609E11</v>
      </c>
      <c r="V161" s="4">
        <v>8.073599307E9</v>
      </c>
      <c r="W161" s="4">
        <v>7.0060293771E10</v>
      </c>
      <c r="X161" s="31">
        <f t="shared" si="10"/>
        <v>345374844380</v>
      </c>
      <c r="Y161" s="28">
        <f t="shared" si="11"/>
        <v>86343711095</v>
      </c>
      <c r="Z161" s="28">
        <f t="shared" si="12"/>
        <v>35423518740</v>
      </c>
      <c r="AA161" s="28">
        <f t="shared" si="13"/>
        <v>86343711095</v>
      </c>
      <c r="AB161" s="8">
        <f>U161+V161-59632323487-50813005884</f>
        <v>172942820545</v>
      </c>
      <c r="AC161" s="8"/>
      <c r="AD161" s="4">
        <f t="shared" si="14"/>
        <v>50920192356</v>
      </c>
      <c r="AG161" s="26"/>
    </row>
    <row r="162" ht="12.75" customHeight="1">
      <c r="A162" s="26">
        <v>160.0</v>
      </c>
      <c r="C162" s="44"/>
      <c r="D162" s="1" t="s">
        <v>63</v>
      </c>
      <c r="E162" s="1">
        <v>2009.0</v>
      </c>
      <c r="F162" s="27">
        <f t="shared" si="30"/>
        <v>26.44565486</v>
      </c>
      <c r="G162" s="27">
        <f t="shared" si="2"/>
        <v>16.54061134</v>
      </c>
      <c r="H162" s="1">
        <f t="shared" si="3"/>
        <v>8.576499036</v>
      </c>
      <c r="I162" s="8">
        <f t="shared" si="39"/>
        <v>305634219165</v>
      </c>
      <c r="J162" s="26">
        <f t="shared" si="38"/>
        <v>26.69382226</v>
      </c>
      <c r="K162" s="6">
        <f t="shared" si="6"/>
        <v>0.02104937192</v>
      </c>
      <c r="L162" s="29">
        <f t="shared" si="7"/>
        <v>23.4295059</v>
      </c>
      <c r="M162" s="1">
        <f t="shared" si="8"/>
        <v>0.2103753153</v>
      </c>
      <c r="N162" s="35"/>
      <c r="O162" s="8">
        <v>3.1925510402E11</v>
      </c>
      <c r="P162" s="29">
        <v>1.24501928E8</v>
      </c>
      <c r="Q162" s="4">
        <v>8.245535193E9</v>
      </c>
      <c r="R162" s="4">
        <v>3.9172357371E11</v>
      </c>
      <c r="S162" s="8">
        <v>1.3620884855E10</v>
      </c>
      <c r="T162" s="8">
        <v>3.08076635193E11</v>
      </c>
      <c r="U162" s="4">
        <v>1.42544979192E11</v>
      </c>
      <c r="V162" s="4">
        <v>5.277474492E9</v>
      </c>
      <c r="W162" s="4"/>
      <c r="X162" s="31">
        <f t="shared" si="10"/>
        <v>142544979192</v>
      </c>
      <c r="Y162" s="28">
        <f t="shared" si="11"/>
        <v>35636244798</v>
      </c>
      <c r="Z162" s="28">
        <f t="shared" si="12"/>
        <v>18477806711</v>
      </c>
      <c r="AA162" s="28">
        <f t="shared" si="13"/>
        <v>35636244798</v>
      </c>
      <c r="AB162" s="8">
        <f>U162+V162-28225860049-54784874356</f>
        <v>64811719279</v>
      </c>
      <c r="AC162" s="8"/>
      <c r="AD162" s="4">
        <f t="shared" si="14"/>
        <v>17158438088</v>
      </c>
      <c r="AG162" s="26"/>
    </row>
    <row r="163" ht="12.75" customHeight="1">
      <c r="A163" s="26">
        <v>161.0</v>
      </c>
      <c r="B163" s="1">
        <v>14.0</v>
      </c>
      <c r="C163" s="43" t="s">
        <v>64</v>
      </c>
      <c r="D163" s="1" t="s">
        <v>65</v>
      </c>
      <c r="E163" s="1">
        <v>2012.0</v>
      </c>
      <c r="F163" s="27">
        <f t="shared" si="30"/>
        <v>27.7342255</v>
      </c>
      <c r="G163" s="27">
        <f t="shared" si="2"/>
        <v>17.21290451</v>
      </c>
      <c r="H163" s="1">
        <f t="shared" si="3"/>
        <v>6.055877148</v>
      </c>
      <c r="I163" s="28">
        <f t="shared" ref="I163:I206" si="41">(O163-S163)</f>
        <v>1108717988902</v>
      </c>
      <c r="J163" s="26">
        <f t="shared" si="38"/>
        <v>28.00290254</v>
      </c>
      <c r="K163" s="6">
        <f t="shared" si="6"/>
        <v>0.02375588665</v>
      </c>
      <c r="L163" s="29">
        <f t="shared" si="7"/>
        <v>5.326646566</v>
      </c>
      <c r="M163" s="1">
        <f t="shared" si="8"/>
        <v>0.3725887824</v>
      </c>
      <c r="N163" s="7">
        <f t="shared" ref="N163:N167" si="42">(AB163-AB164)/AB164</f>
        <v>0.1437400764</v>
      </c>
      <c r="O163" s="8">
        <v>1.364836061141E12</v>
      </c>
      <c r="P163" s="29">
        <v>5.85611115E8</v>
      </c>
      <c r="Q163" s="4">
        <v>3.4456986747E10</v>
      </c>
      <c r="R163" s="4">
        <v>1.450460985061E12</v>
      </c>
      <c r="S163" s="8">
        <v>2.56118072239E11</v>
      </c>
      <c r="T163" s="8">
        <v>7.20848249743E11</v>
      </c>
      <c r="U163" s="4">
        <v>4.91137612665E11</v>
      </c>
      <c r="V163" s="4">
        <v>2.4158565676E10</v>
      </c>
      <c r="W163" s="4">
        <v>2.41187671859E11</v>
      </c>
      <c r="X163" s="31">
        <f t="shared" si="10"/>
        <v>732325284524</v>
      </c>
      <c r="Y163" s="28">
        <f t="shared" si="11"/>
        <v>183081321131</v>
      </c>
      <c r="Z163" s="28">
        <f t="shared" si="12"/>
        <v>64412022293</v>
      </c>
      <c r="AA163" s="28">
        <f t="shared" si="13"/>
        <v>183081321131</v>
      </c>
      <c r="AB163" s="8">
        <f>U163+V163-245742126700-974079960</f>
        <v>268579971681</v>
      </c>
      <c r="AC163" s="8"/>
      <c r="AD163" s="4">
        <f t="shared" si="14"/>
        <v>118669298838</v>
      </c>
    </row>
    <row r="164" ht="12.75" customHeight="1">
      <c r="A164" s="26">
        <v>162.0</v>
      </c>
      <c r="C164" s="43"/>
      <c r="D164" s="1" t="s">
        <v>65</v>
      </c>
      <c r="E164" s="1">
        <v>2011.0</v>
      </c>
      <c r="F164" s="27">
        <f t="shared" si="30"/>
        <v>27.72554864</v>
      </c>
      <c r="G164" s="27">
        <f t="shared" si="2"/>
        <v>17.88264458</v>
      </c>
      <c r="H164" s="1">
        <f t="shared" si="3"/>
        <v>6.266855797</v>
      </c>
      <c r="I164" s="28">
        <f t="shared" si="41"/>
        <v>1099139413304</v>
      </c>
      <c r="J164" s="26">
        <f t="shared" si="38"/>
        <v>28.02587038</v>
      </c>
      <c r="K164" s="6">
        <f t="shared" si="6"/>
        <v>0.02456372719</v>
      </c>
      <c r="L164" s="29">
        <f t="shared" si="7"/>
        <v>4.665234553</v>
      </c>
      <c r="M164" s="1">
        <f t="shared" si="8"/>
        <v>0.3502455844</v>
      </c>
      <c r="N164" s="7">
        <f t="shared" si="42"/>
        <v>0.2382159786</v>
      </c>
      <c r="O164" s="8">
        <v>1.398830623221E12</v>
      </c>
      <c r="P164" s="29">
        <v>7.0083555E8</v>
      </c>
      <c r="Q164" s="4">
        <v>3.6456512513E10</v>
      </c>
      <c r="R164" s="4">
        <v>1.484160454773E12</v>
      </c>
      <c r="S164" s="8">
        <v>2.99691209917E11</v>
      </c>
      <c r="T164" s="8">
        <v>6.70461147462E11</v>
      </c>
      <c r="U164" s="4">
        <v>4.7242341484E11</v>
      </c>
      <c r="V164" s="4">
        <v>1.9288829841E10</v>
      </c>
      <c r="W164" s="4">
        <v>2.29133760826E11</v>
      </c>
      <c r="X164" s="31">
        <f t="shared" si="10"/>
        <v>701557175666</v>
      </c>
      <c r="Y164" s="28">
        <f t="shared" si="11"/>
        <v>175389293917</v>
      </c>
      <c r="Z164" s="28">
        <f t="shared" si="12"/>
        <v>61464030585</v>
      </c>
      <c r="AA164" s="28">
        <f t="shared" si="13"/>
        <v>175389293917</v>
      </c>
      <c r="AB164" s="8">
        <f>U164+V164-230313345723-26572842574</f>
        <v>234826056384</v>
      </c>
      <c r="AC164" s="8"/>
      <c r="AD164" s="4">
        <f t="shared" si="14"/>
        <v>113925263331</v>
      </c>
      <c r="AH164" s="45"/>
    </row>
    <row r="165" ht="12.0" customHeight="1">
      <c r="A165" s="26">
        <v>163.0</v>
      </c>
      <c r="C165" s="43"/>
      <c r="D165" s="1" t="s">
        <v>65</v>
      </c>
      <c r="E165" s="1">
        <v>2010.0</v>
      </c>
      <c r="F165" s="27">
        <f t="shared" si="30"/>
        <v>26.80616887</v>
      </c>
      <c r="G165" s="27">
        <f t="shared" si="2"/>
        <v>8.791520962</v>
      </c>
      <c r="H165" s="1">
        <f t="shared" si="3"/>
        <v>3.136991815</v>
      </c>
      <c r="I165" s="28">
        <f t="shared" si="41"/>
        <v>438299746141</v>
      </c>
      <c r="J165" s="26">
        <f t="shared" si="38"/>
        <v>27.19948654</v>
      </c>
      <c r="K165" s="6">
        <f t="shared" si="6"/>
        <v>0.04010488388</v>
      </c>
      <c r="L165" s="29">
        <f t="shared" si="7"/>
        <v>3.481342732</v>
      </c>
      <c r="M165" s="1">
        <f t="shared" si="8"/>
        <v>0.5145036344</v>
      </c>
      <c r="N165" s="7">
        <f t="shared" si="42"/>
        <v>0.3363565335</v>
      </c>
      <c r="O165" s="8">
        <v>6.13424483433E11</v>
      </c>
      <c r="P165" s="29">
        <v>3.755252001E9</v>
      </c>
      <c r="Q165" s="4">
        <v>2.6048587451E10</v>
      </c>
      <c r="R165" s="4">
        <v>6.4951160377E11</v>
      </c>
      <c r="S165" s="8">
        <v>1.75124737292E11</v>
      </c>
      <c r="T165" s="8">
        <v>3.68605179744E11</v>
      </c>
      <c r="U165" s="4">
        <v>3.7669195931E11</v>
      </c>
      <c r="V165" s="4">
        <v>2.2146647158E10</v>
      </c>
      <c r="W165" s="4">
        <v>1.82187083978E11</v>
      </c>
      <c r="X165" s="31">
        <f t="shared" si="10"/>
        <v>558879043288</v>
      </c>
      <c r="Y165" s="28">
        <f t="shared" si="11"/>
        <v>139719760822</v>
      </c>
      <c r="Z165" s="28">
        <f t="shared" si="12"/>
        <v>49854825809</v>
      </c>
      <c r="AA165" s="28">
        <f t="shared" si="13"/>
        <v>139719760822</v>
      </c>
      <c r="AB165" s="8">
        <f>U165+V165-214171396030+4981494184</f>
        <v>189648704622</v>
      </c>
      <c r="AC165" s="8"/>
      <c r="AD165" s="4">
        <f t="shared" si="14"/>
        <v>89864935014</v>
      </c>
      <c r="AF165" s="45"/>
      <c r="AG165" s="45"/>
    </row>
    <row r="166" ht="12.75" customHeight="1">
      <c r="A166" s="26">
        <v>164.0</v>
      </c>
      <c r="C166" s="3"/>
      <c r="D166" s="1" t="s">
        <v>65</v>
      </c>
      <c r="E166" s="1">
        <v>2009.0</v>
      </c>
      <c r="F166" s="27">
        <f t="shared" si="30"/>
        <v>26.466356</v>
      </c>
      <c r="G166" s="27">
        <f t="shared" si="2"/>
        <v>9.337038154</v>
      </c>
      <c r="H166" s="1">
        <f t="shared" si="3"/>
        <v>3.67222248</v>
      </c>
      <c r="I166" s="28">
        <f t="shared" si="41"/>
        <v>312027137077</v>
      </c>
      <c r="J166" s="26">
        <f t="shared" si="38"/>
        <v>26.98968188</v>
      </c>
      <c r="K166" s="6">
        <f t="shared" si="6"/>
        <v>0.0405251593</v>
      </c>
      <c r="L166" s="29">
        <f t="shared" si="7"/>
        <v>4.489605183</v>
      </c>
      <c r="M166" s="1">
        <f t="shared" si="8"/>
        <v>0.4109603805</v>
      </c>
      <c r="N166" s="7">
        <f t="shared" si="42"/>
        <v>0.5463630651</v>
      </c>
      <c r="O166" s="8">
        <v>4.00307750284E11</v>
      </c>
      <c r="P166" s="29">
        <v>3.962651689E9</v>
      </c>
      <c r="Q166" s="4">
        <v>2.1340011116E10</v>
      </c>
      <c r="R166" s="4">
        <v>5.2658672998E11</v>
      </c>
      <c r="S166" s="8">
        <v>8.8280613207E10</v>
      </c>
      <c r="T166" s="8">
        <v>3.45324653396E11</v>
      </c>
      <c r="U166" s="4">
        <v>2.47574434757E11</v>
      </c>
      <c r="V166" s="4">
        <v>1.9771275453E10</v>
      </c>
      <c r="W166" s="4">
        <v>9.2303814768E10</v>
      </c>
      <c r="X166" s="31">
        <f t="shared" si="10"/>
        <v>339878249525</v>
      </c>
      <c r="Y166" s="28">
        <f t="shared" si="11"/>
        <v>84969562381</v>
      </c>
      <c r="Z166" s="28">
        <f t="shared" si="12"/>
        <v>33418213776</v>
      </c>
      <c r="AA166" s="28">
        <f t="shared" si="13"/>
        <v>84969562381</v>
      </c>
      <c r="AB166" s="8">
        <f>U166+V166-97652019286-27778939984</f>
        <v>141914750940</v>
      </c>
      <c r="AC166" s="8"/>
      <c r="AD166" s="4">
        <f t="shared" si="14"/>
        <v>51551348605</v>
      </c>
    </row>
    <row r="167" ht="12.75" customHeight="1">
      <c r="A167" s="26">
        <v>165.0</v>
      </c>
      <c r="C167" s="43"/>
      <c r="D167" s="1" t="s">
        <v>65</v>
      </c>
      <c r="E167" s="1">
        <v>2008.0</v>
      </c>
      <c r="F167" s="27">
        <f t="shared" si="30"/>
        <v>26.36580667</v>
      </c>
      <c r="G167" s="27">
        <f t="shared" si="2"/>
        <v>10.75446913</v>
      </c>
      <c r="H167" s="1">
        <f t="shared" si="3"/>
        <v>3.980566006</v>
      </c>
      <c r="I167" s="28">
        <f t="shared" si="41"/>
        <v>282178776846</v>
      </c>
      <c r="J167" s="26">
        <f t="shared" si="38"/>
        <v>26.85421146</v>
      </c>
      <c r="K167" s="6">
        <f t="shared" si="6"/>
        <v>0.0313827662</v>
      </c>
      <c r="L167" s="29">
        <f t="shared" ref="L167:L168" si="43">(O167-R167)/S167</f>
        <v>-2.408404307</v>
      </c>
      <c r="M167" s="1">
        <f t="shared" si="8"/>
        <v>0.2631956529</v>
      </c>
      <c r="N167" s="7">
        <f t="shared" si="42"/>
        <v>2.124596877</v>
      </c>
      <c r="O167" s="8">
        <v>3.34312275543E11</v>
      </c>
      <c r="P167" s="4">
        <v>2.311326315E9</v>
      </c>
      <c r="Q167" s="4">
        <v>1.4432018373E10</v>
      </c>
      <c r="R167" s="30">
        <v>4.59870818366E11</v>
      </c>
      <c r="S167" s="8">
        <v>5.2133498697E10</v>
      </c>
      <c r="T167" s="8">
        <v>3.48688287286E11</v>
      </c>
      <c r="U167" s="4">
        <v>1.93369829697E11</v>
      </c>
      <c r="V167" s="4">
        <v>1.6536413678E10</v>
      </c>
      <c r="W167" s="4">
        <v>9.0186605671E10</v>
      </c>
      <c r="X167" s="31">
        <f t="shared" si="10"/>
        <v>283556435368</v>
      </c>
      <c r="Y167" s="28">
        <f t="shared" si="11"/>
        <v>70889108842</v>
      </c>
      <c r="Z167" s="28">
        <f t="shared" si="12"/>
        <v>26238280422</v>
      </c>
      <c r="AA167" s="28">
        <f t="shared" si="13"/>
        <v>70889108842</v>
      </c>
      <c r="AB167" s="8">
        <f>110153178208-18346502593-33434167</f>
        <v>91773241448</v>
      </c>
      <c r="AC167" s="8"/>
      <c r="AD167" s="4">
        <f t="shared" si="14"/>
        <v>44650828420</v>
      </c>
    </row>
    <row r="168" ht="12.75" customHeight="1">
      <c r="A168" s="26">
        <v>166.0</v>
      </c>
      <c r="C168" s="43"/>
      <c r="D168" s="1" t="s">
        <v>65</v>
      </c>
      <c r="E168" s="1">
        <v>2007.0</v>
      </c>
      <c r="F168" s="27">
        <f t="shared" si="30"/>
        <v>26.24380784</v>
      </c>
      <c r="G168" s="27">
        <f t="shared" si="2"/>
        <v>16.67887928</v>
      </c>
      <c r="H168" s="1">
        <f t="shared" si="3"/>
        <v>5.68342147</v>
      </c>
      <c r="I168" s="28">
        <f t="shared" si="41"/>
        <v>249770376102</v>
      </c>
      <c r="J168" s="26">
        <f t="shared" si="38"/>
        <v>26.64348634</v>
      </c>
      <c r="K168" s="6">
        <f t="shared" si="6"/>
        <v>0.002808196043</v>
      </c>
      <c r="L168" s="29">
        <f t="shared" si="43"/>
        <v>-3.727439489</v>
      </c>
      <c r="M168" s="1">
        <f t="shared" si="8"/>
        <v>0.0931776841</v>
      </c>
      <c r="N168" s="7"/>
      <c r="O168" s="8">
        <v>2.75730193191E11</v>
      </c>
      <c r="P168" s="29">
        <v>4.53714879E8</v>
      </c>
      <c r="Q168" s="4">
        <v>1.046035729E9</v>
      </c>
      <c r="R168" s="4">
        <v>3.7249384053E11</v>
      </c>
      <c r="S168" s="8">
        <v>2.5959817089E10</v>
      </c>
      <c r="T168" s="8">
        <v>3.1521738727E11</v>
      </c>
      <c r="U168" s="4">
        <v>1.12818721259E11</v>
      </c>
      <c r="V168" s="4">
        <v>6.983273555E9</v>
      </c>
      <c r="W168" s="4">
        <v>6.2970019672E10</v>
      </c>
      <c r="X168" s="31">
        <f t="shared" si="10"/>
        <v>175788740931</v>
      </c>
      <c r="Y168" s="28">
        <f t="shared" si="11"/>
        <v>43947185233</v>
      </c>
      <c r="Z168" s="28">
        <f t="shared" si="12"/>
        <v>14975249352</v>
      </c>
      <c r="AA168" s="28">
        <f t="shared" si="13"/>
        <v>43947185233</v>
      </c>
      <c r="AB168" s="8">
        <f>39870914919-10347095682-152593103</f>
        <v>29371226134</v>
      </c>
      <c r="AC168" s="8"/>
      <c r="AD168" s="4">
        <f t="shared" si="14"/>
        <v>28971935881</v>
      </c>
    </row>
    <row r="169" ht="12.75" customHeight="1">
      <c r="A169" s="26">
        <v>167.0</v>
      </c>
      <c r="B169" s="1">
        <v>15.0</v>
      </c>
      <c r="C169" s="43" t="s">
        <v>66</v>
      </c>
      <c r="D169" s="1" t="s">
        <v>67</v>
      </c>
      <c r="E169" s="1">
        <v>2021.0</v>
      </c>
      <c r="F169" s="27">
        <f t="shared" si="30"/>
        <v>26.63727511</v>
      </c>
      <c r="G169" s="27">
        <f t="shared" si="2"/>
        <v>15.68922061</v>
      </c>
      <c r="H169" s="1">
        <f t="shared" si="3"/>
        <v>10.47286935</v>
      </c>
      <c r="I169" s="28">
        <f t="shared" si="41"/>
        <v>370187365274</v>
      </c>
      <c r="J169" s="26">
        <f t="shared" si="38"/>
        <v>27.55300537</v>
      </c>
      <c r="K169" s="6">
        <f t="shared" si="6"/>
        <v>0.09908452369</v>
      </c>
      <c r="L169" s="29">
        <f t="shared" ref="L169:L206" si="44">(O169-P169)/S169</f>
        <v>1.73125098</v>
      </c>
      <c r="M169" s="1">
        <f t="shared" si="8"/>
        <v>0.3638396899</v>
      </c>
      <c r="N169" s="7">
        <f t="shared" ref="N169:N170" si="45">(AB169-AB170)/AB170</f>
        <v>-0.0428315232</v>
      </c>
      <c r="O169" s="8">
        <v>8.75461327337E11</v>
      </c>
      <c r="P169" s="29">
        <v>7.05285455E8</v>
      </c>
      <c r="Q169" s="4">
        <v>9.1648216658E10</v>
      </c>
      <c r="R169" s="4">
        <v>9.2494986347E11</v>
      </c>
      <c r="S169" s="8">
        <v>5.05273962063E11</v>
      </c>
      <c r="T169" s="8">
        <v>4.19675901407E11</v>
      </c>
      <c r="U169" s="4">
        <v>1.88749634809E11</v>
      </c>
      <c r="V169" s="4">
        <v>1.0469694E7</v>
      </c>
      <c r="W169" s="4">
        <v>-4.7360545415E10</v>
      </c>
      <c r="X169" s="31">
        <f t="shared" si="10"/>
        <v>141389089394</v>
      </c>
      <c r="Y169" s="28">
        <f t="shared" si="11"/>
        <v>35347272349</v>
      </c>
      <c r="Z169" s="28">
        <f t="shared" si="12"/>
        <v>23595013063</v>
      </c>
      <c r="AA169" s="28">
        <f t="shared" si="13"/>
        <v>35347272349</v>
      </c>
      <c r="AB169" s="8">
        <f>171394575520-18699825683</f>
        <v>152694749837</v>
      </c>
      <c r="AC169" s="8"/>
      <c r="AD169" s="4">
        <f t="shared" si="14"/>
        <v>11752259286</v>
      </c>
    </row>
    <row r="170" ht="12.75" customHeight="1">
      <c r="A170" s="26">
        <v>168.0</v>
      </c>
      <c r="C170" s="43"/>
      <c r="D170" s="1" t="s">
        <v>67</v>
      </c>
      <c r="E170" s="1">
        <v>2020.0</v>
      </c>
      <c r="F170" s="27">
        <f t="shared" si="30"/>
        <v>26.35335831</v>
      </c>
      <c r="G170" s="27">
        <f t="shared" si="2"/>
        <v>11.37348148</v>
      </c>
      <c r="H170" s="1">
        <f t="shared" si="3"/>
        <v>7.351652749</v>
      </c>
      <c r="I170" s="28">
        <f t="shared" si="41"/>
        <v>278687887932</v>
      </c>
      <c r="J170" s="26">
        <f t="shared" si="38"/>
        <v>27.04712515</v>
      </c>
      <c r="K170" s="6">
        <f t="shared" si="6"/>
        <v>-0.1954494816</v>
      </c>
      <c r="L170" s="29">
        <f t="shared" si="44"/>
        <v>2.216220876</v>
      </c>
      <c r="M170" s="1">
        <f t="shared" si="8"/>
        <v>0.4863234585</v>
      </c>
      <c r="N170" s="7">
        <f t="shared" si="45"/>
        <v>-0.2061308979</v>
      </c>
      <c r="O170" s="8">
        <v>5.07424822534E11</v>
      </c>
      <c r="P170" s="29">
        <v>4.93252894E8</v>
      </c>
      <c r="Q170" s="4">
        <v>-1.09006331963E11</v>
      </c>
      <c r="R170" s="4">
        <v>5.57721264166E11</v>
      </c>
      <c r="S170" s="8">
        <v>2.28736934602E11</v>
      </c>
      <c r="T170" s="8">
        <v>3.28027684749E11</v>
      </c>
      <c r="U170" s="4">
        <v>1.96010211159E11</v>
      </c>
      <c r="V170" s="4">
        <v>1.6230459E7</v>
      </c>
      <c r="W170" s="4">
        <v>-4.4377430104E10</v>
      </c>
      <c r="X170" s="31">
        <f t="shared" si="10"/>
        <v>151632781055</v>
      </c>
      <c r="Y170" s="28">
        <f t="shared" si="11"/>
        <v>37908195264</v>
      </c>
      <c r="Z170" s="28">
        <f t="shared" si="12"/>
        <v>24503305202</v>
      </c>
      <c r="AA170" s="28">
        <f t="shared" si="13"/>
        <v>37908195264</v>
      </c>
      <c r="AB170" s="8">
        <f>172239356643-12711798499</f>
        <v>159527558144</v>
      </c>
      <c r="AC170" s="8"/>
      <c r="AD170" s="4">
        <f t="shared" si="14"/>
        <v>13404890062</v>
      </c>
    </row>
    <row r="171" ht="12.75" customHeight="1">
      <c r="A171" s="26">
        <v>169.0</v>
      </c>
      <c r="B171" s="45"/>
      <c r="C171" s="46"/>
      <c r="D171" s="45" t="s">
        <v>67</v>
      </c>
      <c r="E171" s="45">
        <v>2019.0</v>
      </c>
      <c r="F171" s="27">
        <f t="shared" si="30"/>
        <v>26.13157933</v>
      </c>
      <c r="G171" s="27">
        <f t="shared" si="2"/>
        <v>8.184517781</v>
      </c>
      <c r="H171" s="1">
        <f t="shared" si="3"/>
        <v>5.108891509</v>
      </c>
      <c r="I171" s="47">
        <f t="shared" si="41"/>
        <v>223254748450</v>
      </c>
      <c r="J171" s="48">
        <f t="shared" si="38"/>
        <v>27.25798891</v>
      </c>
      <c r="K171" s="49">
        <f t="shared" si="6"/>
        <v>0.03232681675</v>
      </c>
      <c r="L171" s="50">
        <f t="shared" si="44"/>
        <v>1.890218375</v>
      </c>
      <c r="M171" s="45">
        <f t="shared" si="8"/>
        <v>0.4598027629</v>
      </c>
      <c r="N171" s="35"/>
      <c r="O171" s="51">
        <v>4.73323543922E11</v>
      </c>
      <c r="P171" s="50">
        <v>6.38911649E8</v>
      </c>
      <c r="Q171" s="37">
        <v>2.2261637832E10</v>
      </c>
      <c r="R171" s="37">
        <v>6.88643054514E11</v>
      </c>
      <c r="S171" s="51">
        <v>2.50068795472E11</v>
      </c>
      <c r="T171" s="51">
        <v>4.37034016712E11</v>
      </c>
      <c r="U171" s="37">
        <v>2.1820203888E11</v>
      </c>
      <c r="V171" s="37">
        <v>1.9490528E7</v>
      </c>
      <c r="W171" s="37">
        <v>-4.3405022315E10</v>
      </c>
      <c r="X171" s="31">
        <f t="shared" si="10"/>
        <v>174797016565</v>
      </c>
      <c r="Y171" s="28">
        <f t="shared" si="11"/>
        <v>43699254141</v>
      </c>
      <c r="Z171" s="47">
        <f t="shared" si="12"/>
        <v>27277691176</v>
      </c>
      <c r="AA171" s="28">
        <f t="shared" si="13"/>
        <v>43699254141</v>
      </c>
      <c r="AB171" s="51">
        <v>2.00949448363E11</v>
      </c>
      <c r="AC171" s="51"/>
      <c r="AD171" s="4">
        <f t="shared" si="14"/>
        <v>16421562965</v>
      </c>
      <c r="AE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</row>
    <row r="172" ht="12.75" customHeight="1">
      <c r="A172" s="26">
        <v>170.0</v>
      </c>
      <c r="C172" s="43"/>
      <c r="D172" s="1" t="s">
        <v>67</v>
      </c>
      <c r="E172" s="1">
        <v>2017.0</v>
      </c>
      <c r="F172" s="27"/>
      <c r="G172" s="27">
        <f t="shared" si="2"/>
        <v>-2.878333225</v>
      </c>
      <c r="H172" s="1">
        <f t="shared" si="3"/>
        <v>-1.635990023</v>
      </c>
      <c r="I172" s="28">
        <f t="shared" si="41"/>
        <v>-87554524596</v>
      </c>
      <c r="J172" s="26">
        <f t="shared" si="38"/>
        <v>26.84387233</v>
      </c>
      <c r="K172" s="6">
        <f t="shared" si="6"/>
        <v>-0.08440372672</v>
      </c>
      <c r="L172" s="29">
        <f t="shared" si="44"/>
        <v>0.7070961155</v>
      </c>
      <c r="M172" s="1">
        <f t="shared" si="8"/>
        <v>1.542177384</v>
      </c>
      <c r="N172" s="7">
        <f t="shared" ref="N172:N173" si="46">(AB172-AB173)/AB173</f>
        <v>-0.06641793442</v>
      </c>
      <c r="O172" s="8">
        <v>2.12530711219E11</v>
      </c>
      <c r="P172" s="29">
        <v>3.41606666E8</v>
      </c>
      <c r="Q172" s="4">
        <v>-3.8415567161E10</v>
      </c>
      <c r="R172" s="4">
        <v>4.55140651421E11</v>
      </c>
      <c r="S172" s="8">
        <v>3.00085235815E11</v>
      </c>
      <c r="T172" s="8">
        <v>1.51967562827E11</v>
      </c>
      <c r="U172" s="4">
        <v>2.42751894488E11</v>
      </c>
      <c r="V172" s="4">
        <v>5.95953768E8</v>
      </c>
      <c r="W172" s="4">
        <v>-2.8680846706E10</v>
      </c>
      <c r="X172" s="31">
        <f t="shared" si="10"/>
        <v>214071047782</v>
      </c>
      <c r="Y172" s="28">
        <f t="shared" si="11"/>
        <v>53517761946</v>
      </c>
      <c r="Z172" s="28">
        <f t="shared" si="12"/>
        <v>30418481032</v>
      </c>
      <c r="AA172" s="28">
        <f t="shared" si="13"/>
        <v>53517761946</v>
      </c>
      <c r="AB172" s="8">
        <f>246072166545-11711228003</f>
        <v>234360938542</v>
      </c>
      <c r="AC172" s="8"/>
      <c r="AD172" s="4">
        <f t="shared" si="14"/>
        <v>23099280914</v>
      </c>
    </row>
    <row r="173" ht="12.75" customHeight="1">
      <c r="A173" s="26">
        <v>171.0</v>
      </c>
      <c r="C173" s="43"/>
      <c r="D173" s="1" t="s">
        <v>67</v>
      </c>
      <c r="E173" s="1">
        <v>2016.0</v>
      </c>
      <c r="F173" s="27"/>
      <c r="G173" s="27">
        <f t="shared" si="2"/>
        <v>-1.537032974</v>
      </c>
      <c r="H173" s="1">
        <f t="shared" si="3"/>
        <v>-0.8582519665</v>
      </c>
      <c r="I173" s="28">
        <f t="shared" si="41"/>
        <v>-54013790108</v>
      </c>
      <c r="J173" s="26">
        <f t="shared" si="38"/>
        <v>26.99418157</v>
      </c>
      <c r="K173" s="6">
        <f t="shared" si="6"/>
        <v>-0.2676633736</v>
      </c>
      <c r="L173" s="29">
        <f t="shared" si="44"/>
        <v>0.8378278336</v>
      </c>
      <c r="M173" s="1">
        <f t="shared" si="8"/>
        <v>1.318573265</v>
      </c>
      <c r="N173" s="7">
        <f t="shared" si="46"/>
        <v>-0.1369603108</v>
      </c>
      <c r="O173" s="8">
        <v>2.81372231127E11</v>
      </c>
      <c r="P173" s="29">
        <v>3.7648752E8</v>
      </c>
      <c r="Q173" s="4">
        <v>-1.41583631842E11</v>
      </c>
      <c r="R173" s="4">
        <v>5.28961545763E11</v>
      </c>
      <c r="S173" s="8">
        <v>3.35386021235E11</v>
      </c>
      <c r="T173" s="8">
        <v>1.90383129988E11</v>
      </c>
      <c r="U173" s="4">
        <v>2.80207643171E11</v>
      </c>
      <c r="V173" s="4">
        <v>9.25115957E8</v>
      </c>
      <c r="W173" s="4">
        <v>-2.8469029274E10</v>
      </c>
      <c r="X173" s="31">
        <f t="shared" si="10"/>
        <v>251738613897</v>
      </c>
      <c r="Y173" s="28">
        <f t="shared" si="11"/>
        <v>62934653474</v>
      </c>
      <c r="Z173" s="28">
        <f t="shared" si="12"/>
        <v>35141594891</v>
      </c>
      <c r="AA173" s="28">
        <f t="shared" si="13"/>
        <v>62934653474</v>
      </c>
      <c r="AB173" s="8">
        <f> 257606954391-6572849108</f>
        <v>251034105283</v>
      </c>
      <c r="AC173" s="8"/>
      <c r="AD173" s="4">
        <f t="shared" si="14"/>
        <v>27793058583</v>
      </c>
      <c r="AH173" s="52"/>
    </row>
    <row r="174" ht="12.75" customHeight="1">
      <c r="A174" s="26">
        <v>172.0</v>
      </c>
      <c r="C174" s="43"/>
      <c r="D174" s="1" t="s">
        <v>67</v>
      </c>
      <c r="E174" s="1">
        <v>2015.0</v>
      </c>
      <c r="F174" s="27">
        <f t="shared" ref="F174:F206" si="47">LN(I174)</f>
        <v>26.30718222</v>
      </c>
      <c r="G174" s="27">
        <f t="shared" si="2"/>
        <v>7.862213129</v>
      </c>
      <c r="H174" s="1">
        <f t="shared" si="3"/>
        <v>4.428805483</v>
      </c>
      <c r="I174" s="28">
        <f t="shared" si="41"/>
        <v>266111764251</v>
      </c>
      <c r="J174" s="26">
        <f t="shared" si="38"/>
        <v>27.19703079</v>
      </c>
      <c r="K174" s="6">
        <f t="shared" si="6"/>
        <v>-0.04419088159</v>
      </c>
      <c r="L174" s="29">
        <f t="shared" si="44"/>
        <v>4.009549475</v>
      </c>
      <c r="M174" s="1">
        <f t="shared" si="8"/>
        <v>0.9345666153</v>
      </c>
      <c r="N174" s="7"/>
      <c r="O174" s="8">
        <v>3.54124507972E11</v>
      </c>
      <c r="P174" s="29">
        <v>1.23305757E9</v>
      </c>
      <c r="Q174" s="4">
        <v>-2.8632090637E10</v>
      </c>
      <c r="R174" s="4">
        <v>6.47918520886E11</v>
      </c>
      <c r="S174" s="8">
        <v>8.8012743721E10</v>
      </c>
      <c r="T174" s="8">
        <v>3.11237341447E11</v>
      </c>
      <c r="U174" s="4">
        <v>2.66670109996E11</v>
      </c>
      <c r="V174" s="4">
        <v>4.105316588E9</v>
      </c>
      <c r="W174" s="4">
        <v>-2.6323799662E10</v>
      </c>
      <c r="X174" s="31">
        <f t="shared" si="10"/>
        <v>240346310334</v>
      </c>
      <c r="Y174" s="28">
        <f t="shared" si="11"/>
        <v>60086577584</v>
      </c>
      <c r="Z174" s="28">
        <f t="shared" si="12"/>
        <v>33846928323</v>
      </c>
      <c r="AA174" s="28">
        <f t="shared" si="13"/>
        <v>60086577584</v>
      </c>
      <c r="AB174" s="8">
        <f>297108323184-6236294442</f>
        <v>290872028742</v>
      </c>
      <c r="AC174" s="8"/>
      <c r="AD174" s="4">
        <f t="shared" si="14"/>
        <v>26239649261</v>
      </c>
    </row>
    <row r="175" ht="13.5" customHeight="1">
      <c r="A175" s="26">
        <v>173.0</v>
      </c>
      <c r="B175" s="1">
        <v>16.0</v>
      </c>
      <c r="C175" s="3" t="s">
        <v>68</v>
      </c>
      <c r="D175" s="1" t="s">
        <v>69</v>
      </c>
      <c r="E175" s="1">
        <v>2021.0</v>
      </c>
      <c r="F175" s="27">
        <f t="shared" si="47"/>
        <v>25.93215551</v>
      </c>
      <c r="G175" s="27">
        <f t="shared" si="2"/>
        <v>0.5931217178</v>
      </c>
      <c r="H175" s="1">
        <f t="shared" si="3"/>
        <v>0.4228910199</v>
      </c>
      <c r="I175" s="28">
        <f t="shared" si="41"/>
        <v>182890876883</v>
      </c>
      <c r="J175" s="26">
        <f t="shared" si="38"/>
        <v>29.12417204</v>
      </c>
      <c r="K175" s="6">
        <f t="shared" si="6"/>
        <v>0.0365991153</v>
      </c>
      <c r="L175" s="29">
        <f t="shared" si="44"/>
        <v>1.057509768</v>
      </c>
      <c r="M175" s="1">
        <f t="shared" si="8"/>
        <v>1.424507589</v>
      </c>
      <c r="N175" s="7">
        <f t="shared" ref="N175:N179" si="48">(AB175-AB176)/AB176</f>
        <v>0.05247768398</v>
      </c>
      <c r="O175" s="8">
        <v>3.30201912362E12</v>
      </c>
      <c r="P175" s="29">
        <v>3.510533955E9</v>
      </c>
      <c r="Q175" s="4">
        <v>1.62906268644E11</v>
      </c>
      <c r="R175" s="4">
        <v>4.451098538825E12</v>
      </c>
      <c r="S175" s="8">
        <v>3.119128246737E12</v>
      </c>
      <c r="T175" s="8">
        <v>1.331850362088E12</v>
      </c>
      <c r="U175" s="4">
        <v>2.307358881999E12</v>
      </c>
      <c r="V175" s="4">
        <v>1.59465331543E11</v>
      </c>
      <c r="W175" s="4">
        <v>-5.77448637576E11</v>
      </c>
      <c r="X175" s="31">
        <f t="shared" si="10"/>
        <v>1729910244423</v>
      </c>
      <c r="Y175" s="28">
        <f t="shared" si="11"/>
        <v>432477561106</v>
      </c>
      <c r="Z175" s="28">
        <f t="shared" si="12"/>
        <v>308353026693</v>
      </c>
      <c r="AA175" s="28">
        <f t="shared" si="13"/>
        <v>432477561106</v>
      </c>
      <c r="AB175" s="8">
        <f>2010101211323-112870263398</f>
        <v>1897230947925</v>
      </c>
      <c r="AC175" s="8"/>
      <c r="AD175" s="4">
        <f t="shared" si="14"/>
        <v>124124534413</v>
      </c>
    </row>
    <row r="176" ht="12.0" customHeight="1">
      <c r="A176" s="26">
        <v>174.0</v>
      </c>
      <c r="C176" s="3"/>
      <c r="D176" s="1" t="s">
        <v>69</v>
      </c>
      <c r="E176" s="1">
        <v>2020.0</v>
      </c>
      <c r="F176" s="27">
        <f t="shared" si="47"/>
        <v>27.00266322</v>
      </c>
      <c r="G176" s="27">
        <f t="shared" si="2"/>
        <v>1.91960376</v>
      </c>
      <c r="H176" s="1">
        <f t="shared" si="3"/>
        <v>1.271905549</v>
      </c>
      <c r="I176" s="28">
        <f t="shared" si="41"/>
        <v>533467089128</v>
      </c>
      <c r="J176" s="26">
        <f t="shared" si="38"/>
        <v>28.93335347</v>
      </c>
      <c r="K176" s="6">
        <f t="shared" si="6"/>
        <v>0.03290818928</v>
      </c>
      <c r="L176" s="29">
        <f t="shared" si="44"/>
        <v>1.277212895</v>
      </c>
      <c r="M176" s="1">
        <f t="shared" si="8"/>
        <v>1.416458817</v>
      </c>
      <c r="N176" s="7">
        <f t="shared" si="48"/>
        <v>0.2373248599</v>
      </c>
      <c r="O176" s="8">
        <v>2.442832209564E12</v>
      </c>
      <c r="P176" s="29">
        <v>4.16645683E9</v>
      </c>
      <c r="Q176" s="4">
        <v>1.21031869379E11</v>
      </c>
      <c r="R176" s="4">
        <v>3.677864751549E12</v>
      </c>
      <c r="S176" s="8">
        <v>1.909365120436E12</v>
      </c>
      <c r="T176" s="8">
        <v>1.272633502705E12</v>
      </c>
      <c r="U176" s="4">
        <v>2.06928459477E12</v>
      </c>
      <c r="V176" s="4">
        <v>1.5395376379E11</v>
      </c>
      <c r="W176" s="4">
        <v>-3.91590557191E11</v>
      </c>
      <c r="X176" s="31">
        <f t="shared" si="10"/>
        <v>1677694037579</v>
      </c>
      <c r="Y176" s="28">
        <f t="shared" si="11"/>
        <v>419423509395</v>
      </c>
      <c r="Z176" s="28">
        <f t="shared" si="12"/>
        <v>277904794820</v>
      </c>
      <c r="AA176" s="28">
        <f t="shared" si="13"/>
        <v>419423509395</v>
      </c>
      <c r="AB176" s="8">
        <f>1883019182685-80386236817</f>
        <v>1802632945868</v>
      </c>
      <c r="AC176" s="8"/>
      <c r="AD176" s="4">
        <f t="shared" si="14"/>
        <v>141518714575</v>
      </c>
    </row>
    <row r="177" ht="12.0" customHeight="1">
      <c r="A177" s="26">
        <v>175.0</v>
      </c>
      <c r="C177" s="3"/>
      <c r="D177" s="1" t="s">
        <v>69</v>
      </c>
      <c r="E177" s="1">
        <v>2019.0</v>
      </c>
      <c r="F177" s="27">
        <f t="shared" si="47"/>
        <v>26.11236873</v>
      </c>
      <c r="G177" s="27">
        <f t="shared" si="2"/>
        <v>0.8624893</v>
      </c>
      <c r="H177" s="1">
        <f t="shared" si="3"/>
        <v>0.5425445952</v>
      </c>
      <c r="I177" s="28">
        <f t="shared" si="41"/>
        <v>219006824714</v>
      </c>
      <c r="J177" s="26">
        <f t="shared" si="38"/>
        <v>28.78050376</v>
      </c>
      <c r="K177" s="6">
        <f t="shared" si="6"/>
        <v>0.03286887905</v>
      </c>
      <c r="L177" s="29">
        <f t="shared" si="44"/>
        <v>1.089937207</v>
      </c>
      <c r="M177" s="1">
        <f t="shared" si="8"/>
        <v>1.168341189</v>
      </c>
      <c r="N177" s="7">
        <f t="shared" si="48"/>
        <v>0.4492431953</v>
      </c>
      <c r="O177" s="8">
        <v>2.623838306477E12</v>
      </c>
      <c r="P177" s="29">
        <v>2.722998965E9</v>
      </c>
      <c r="Q177" s="4">
        <v>1.03752570195E11</v>
      </c>
      <c r="R177" s="4">
        <v>3.156559432309E12</v>
      </c>
      <c r="S177" s="8">
        <v>2.404831481763E12</v>
      </c>
      <c r="T177" s="8">
        <v>1.246963891463E12</v>
      </c>
      <c r="U177" s="4">
        <v>1.891599012101E12</v>
      </c>
      <c r="V177" s="4">
        <v>1.39793838392E11</v>
      </c>
      <c r="W177" s="4">
        <v>-2.76934878243E11</v>
      </c>
      <c r="X177" s="31">
        <f t="shared" si="10"/>
        <v>1614664133858</v>
      </c>
      <c r="Y177" s="28">
        <f t="shared" si="11"/>
        <v>403666033465</v>
      </c>
      <c r="Z177" s="28">
        <f t="shared" si="12"/>
        <v>253924106312</v>
      </c>
      <c r="AA177" s="28">
        <f t="shared" si="13"/>
        <v>403666033465</v>
      </c>
      <c r="AB177" s="8">
        <f>1531334427282-74455151442</f>
        <v>1456879275840</v>
      </c>
      <c r="AC177" s="8"/>
      <c r="AD177" s="4">
        <f t="shared" si="14"/>
        <v>149741927153</v>
      </c>
    </row>
    <row r="178" ht="12.0" customHeight="1">
      <c r="A178" s="26">
        <v>176.0</v>
      </c>
      <c r="C178" s="3"/>
      <c r="D178" s="1" t="s">
        <v>69</v>
      </c>
      <c r="E178" s="1">
        <v>2018.0</v>
      </c>
      <c r="F178" s="27">
        <f t="shared" si="47"/>
        <v>26.2476285</v>
      </c>
      <c r="G178" s="27">
        <f t="shared" si="2"/>
        <v>1.239049067</v>
      </c>
      <c r="H178" s="1">
        <f t="shared" si="3"/>
        <v>0.8349835667</v>
      </c>
      <c r="I178" s="28">
        <f t="shared" si="41"/>
        <v>250726490825</v>
      </c>
      <c r="J178" s="26">
        <f t="shared" si="38"/>
        <v>28.37882024</v>
      </c>
      <c r="K178" s="6">
        <f t="shared" si="6"/>
        <v>0.0382503479</v>
      </c>
      <c r="L178" s="29">
        <f t="shared" si="44"/>
        <v>1.162352597</v>
      </c>
      <c r="M178" s="1">
        <f t="shared" si="8"/>
        <v>1.722071011</v>
      </c>
      <c r="N178" s="7">
        <f t="shared" si="48"/>
        <v>0.5597362124</v>
      </c>
      <c r="O178" s="8">
        <v>1.778991683521E12</v>
      </c>
      <c r="P178" s="29">
        <v>2.60866824E9</v>
      </c>
      <c r="Q178" s="4">
        <v>8.0797964818E10</v>
      </c>
      <c r="R178" s="4">
        <v>2.112345880594E12</v>
      </c>
      <c r="S178" s="8">
        <v>1.528265192696E12</v>
      </c>
      <c r="T178" s="8">
        <v>5.83755841738E11</v>
      </c>
      <c r="U178" s="4">
        <v>1.475885041704E12</v>
      </c>
      <c r="V178" s="4">
        <v>1.42946673539E11</v>
      </c>
      <c r="W178" s="4">
        <v>-2.74776417116E11</v>
      </c>
      <c r="X178" s="31">
        <f t="shared" si="10"/>
        <v>1201108624588</v>
      </c>
      <c r="Y178" s="28">
        <f t="shared" si="11"/>
        <v>300277156147</v>
      </c>
      <c r="Z178" s="28">
        <f t="shared" si="12"/>
        <v>202353964405</v>
      </c>
      <c r="AA178" s="28">
        <f t="shared" si="13"/>
        <v>300277156147</v>
      </c>
      <c r="AB178" s="8">
        <f>1081333288939-76064276434</f>
        <v>1005269012505</v>
      </c>
      <c r="AC178" s="8"/>
      <c r="AD178" s="4">
        <f t="shared" si="14"/>
        <v>97923191742</v>
      </c>
    </row>
    <row r="179" ht="12.0" customHeight="1">
      <c r="A179" s="26">
        <v>177.0</v>
      </c>
      <c r="C179" s="3"/>
      <c r="D179" s="1" t="s">
        <v>69</v>
      </c>
      <c r="E179" s="1">
        <v>2017.0</v>
      </c>
      <c r="F179" s="27">
        <f t="shared" si="47"/>
        <v>25.51352311</v>
      </c>
      <c r="G179" s="27">
        <f t="shared" si="2"/>
        <v>0.9535437686</v>
      </c>
      <c r="H179" s="1">
        <f t="shared" si="3"/>
        <v>0.5813346653</v>
      </c>
      <c r="I179" s="28">
        <f t="shared" si="41"/>
        <v>120332322381</v>
      </c>
      <c r="J179" s="26">
        <f t="shared" si="38"/>
        <v>28.16024652</v>
      </c>
      <c r="K179" s="6">
        <f t="shared" si="6"/>
        <v>0.03973583326</v>
      </c>
      <c r="L179" s="29">
        <f t="shared" si="44"/>
        <v>1.109723843</v>
      </c>
      <c r="M179" s="1">
        <f t="shared" si="8"/>
        <v>1.050151114</v>
      </c>
      <c r="N179" s="7">
        <f t="shared" si="48"/>
        <v>0.5104336332</v>
      </c>
      <c r="O179" s="8">
        <v>1.204163705198E12</v>
      </c>
      <c r="P179" s="29">
        <v>1.410178304E9</v>
      </c>
      <c r="Q179" s="4">
        <f>17877804203+49578415095</f>
        <v>67456219298</v>
      </c>
      <c r="R179" s="4">
        <v>1.697616829965E12</v>
      </c>
      <c r="S179" s="8">
        <v>1.083831382817E12</v>
      </c>
      <c r="T179" s="8">
        <v>6.13732812148E11</v>
      </c>
      <c r="U179" s="4">
        <f>301433421541+588478596928</f>
        <v>889912018469</v>
      </c>
      <c r="V179" s="4">
        <f>35855822063+83791039414</f>
        <v>119646861477</v>
      </c>
      <c r="W179" s="4">
        <v>-6.1939220326E10</v>
      </c>
      <c r="X179" s="31">
        <f t="shared" si="10"/>
        <v>827972798143</v>
      </c>
      <c r="Y179" s="28">
        <f t="shared" si="11"/>
        <v>206993199536</v>
      </c>
      <c r="Z179" s="28">
        <f t="shared" si="12"/>
        <v>126194859993</v>
      </c>
      <c r="AA179" s="28">
        <f t="shared" si="13"/>
        <v>206993199536</v>
      </c>
      <c r="AB179" s="8">
        <f>240027431476+481967556060-22221964906-55260825962</f>
        <v>644512196668</v>
      </c>
      <c r="AC179" s="8"/>
      <c r="AD179" s="4">
        <f t="shared" si="14"/>
        <v>80798339543</v>
      </c>
    </row>
    <row r="180" ht="12.0" customHeight="1">
      <c r="A180" s="26">
        <v>178.0</v>
      </c>
      <c r="C180" s="3"/>
      <c r="D180" s="1" t="s">
        <v>69</v>
      </c>
      <c r="E180" s="1">
        <v>2016.0</v>
      </c>
      <c r="F180" s="27">
        <f t="shared" si="47"/>
        <v>25.59403464</v>
      </c>
      <c r="G180" s="27">
        <f t="shared" si="2"/>
        <v>1.55200996</v>
      </c>
      <c r="H180" s="1">
        <f t="shared" si="3"/>
        <v>1.247780605</v>
      </c>
      <c r="I180" s="28">
        <f t="shared" si="41"/>
        <v>130421146456</v>
      </c>
      <c r="J180" s="26">
        <f t="shared" si="38"/>
        <v>28.09838428</v>
      </c>
      <c r="K180" s="6">
        <f t="shared" si="6"/>
        <v>0.01120317019</v>
      </c>
      <c r="L180" s="29">
        <f t="shared" si="44"/>
        <v>1.129720651</v>
      </c>
      <c r="M180" s="1">
        <f t="shared" si="8"/>
        <v>0.7161251049</v>
      </c>
      <c r="N180" s="7"/>
      <c r="O180" s="8">
        <v>1.13034696669E12</v>
      </c>
      <c r="P180" s="29">
        <v>7.10118575E8</v>
      </c>
      <c r="Q180" s="4">
        <v>1.7877804203E10</v>
      </c>
      <c r="R180" s="4">
        <v>1.595780828179E12</v>
      </c>
      <c r="S180" s="8">
        <v>9.99925820234E11</v>
      </c>
      <c r="T180" s="8">
        <v>5.95855007945E11</v>
      </c>
      <c r="U180" s="4">
        <v>5.88478596928E11</v>
      </c>
      <c r="V180" s="4">
        <v>8.3791039414E10</v>
      </c>
      <c r="W180" s="4">
        <v>-1.7038860278E11</v>
      </c>
      <c r="X180" s="31">
        <f t="shared" si="10"/>
        <v>418089994148</v>
      </c>
      <c r="Y180" s="28">
        <f t="shared" si="11"/>
        <v>104522498537</v>
      </c>
      <c r="Z180" s="28">
        <f t="shared" si="12"/>
        <v>84033704543</v>
      </c>
      <c r="AA180" s="28">
        <f t="shared" si="13"/>
        <v>104522498537</v>
      </c>
      <c r="AB180" s="8">
        <v>4.26706730098E11</v>
      </c>
      <c r="AC180" s="8"/>
      <c r="AD180" s="4"/>
    </row>
    <row r="181" ht="12.0" customHeight="1">
      <c r="A181" s="26">
        <v>179.0</v>
      </c>
      <c r="C181" s="3"/>
      <c r="D181" s="1" t="s">
        <v>69</v>
      </c>
      <c r="E181" s="1">
        <v>2013.0</v>
      </c>
      <c r="F181" s="27">
        <f t="shared" si="47"/>
        <v>27.07774864</v>
      </c>
      <c r="G181" s="27">
        <f t="shared" si="2"/>
        <v>26.38531116</v>
      </c>
      <c r="H181" s="1">
        <f t="shared" si="3"/>
        <v>26.38531116</v>
      </c>
      <c r="I181" s="28">
        <f t="shared" si="41"/>
        <v>575064844172</v>
      </c>
      <c r="J181" s="26">
        <f t="shared" si="38"/>
        <v>27.45569898</v>
      </c>
      <c r="K181" s="6">
        <f t="shared" si="6"/>
        <v>0.04297005895</v>
      </c>
      <c r="L181" s="29">
        <f t="shared" si="44"/>
        <v>5.16670056</v>
      </c>
      <c r="M181" s="1">
        <f t="shared" si="8"/>
        <v>0.1330035904</v>
      </c>
      <c r="N181" s="7">
        <f t="shared" ref="N181:N185" si="49">(AB181-AB182)/AB182</f>
        <v>0.1105647614</v>
      </c>
      <c r="O181" s="8">
        <v>7.12894187961E11</v>
      </c>
      <c r="P181" s="29">
        <v>7.71240273E8</v>
      </c>
      <c r="Q181" s="4">
        <v>3.605989955E10</v>
      </c>
      <c r="R181" s="4">
        <v>8.39186643796E11</v>
      </c>
      <c r="S181" s="8">
        <v>1.37829343789E11</v>
      </c>
      <c r="T181" s="8">
        <v>5.55306800599E11</v>
      </c>
      <c r="U181" s="4">
        <v>1.46094657826E11</v>
      </c>
      <c r="V181" s="4">
        <v>2.8264428798E10</v>
      </c>
      <c r="W181" s="4">
        <v>-7.1022771327E10</v>
      </c>
      <c r="X181" s="31">
        <f t="shared" si="10"/>
        <v>75071886499</v>
      </c>
      <c r="Y181" s="28">
        <f t="shared" si="11"/>
        <v>18767971625</v>
      </c>
      <c r="Z181" s="28">
        <f t="shared" si="12"/>
        <v>21794885828</v>
      </c>
      <c r="AA181" s="28">
        <f t="shared" si="13"/>
        <v>21794885828</v>
      </c>
      <c r="AB181" s="8">
        <f>90593582079-16691764422-44019416</f>
        <v>73857798241</v>
      </c>
      <c r="AC181" s="7">
        <f>(N181-N182)/N182</f>
        <v>-1.345620503</v>
      </c>
      <c r="AD181" s="4">
        <f t="shared" ref="AD181:AD206" si="50">Y181-Z181</f>
        <v>-3026914203</v>
      </c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</row>
    <row r="182" ht="12.0" customHeight="1">
      <c r="A182" s="26">
        <v>180.0</v>
      </c>
      <c r="C182" s="3"/>
      <c r="D182" s="1" t="s">
        <v>69</v>
      </c>
      <c r="E182" s="1">
        <v>2012.0</v>
      </c>
      <c r="F182" s="27">
        <f t="shared" si="47"/>
        <v>27.03348438</v>
      </c>
      <c r="G182" s="27">
        <f t="shared" si="2"/>
        <v>30.15749053</v>
      </c>
      <c r="H182" s="1">
        <f t="shared" si="3"/>
        <v>30.15749053</v>
      </c>
      <c r="I182" s="28">
        <f t="shared" si="41"/>
        <v>550165173163</v>
      </c>
      <c r="J182" s="26">
        <f t="shared" si="38"/>
        <v>27.34766993</v>
      </c>
      <c r="K182" s="6">
        <f t="shared" si="6"/>
        <v>0.06236646193</v>
      </c>
      <c r="L182" s="29">
        <f t="shared" si="44"/>
        <v>7.032286171</v>
      </c>
      <c r="M182" s="1">
        <f t="shared" si="8"/>
        <v>0.1189331996</v>
      </c>
      <c r="N182" s="7">
        <f t="shared" si="49"/>
        <v>-0.3199022067</v>
      </c>
      <c r="O182" s="8">
        <v>6.41368600451E11</v>
      </c>
      <c r="P182" s="29">
        <v>0.0</v>
      </c>
      <c r="Q182" s="4">
        <v>4.6977862412E10</v>
      </c>
      <c r="R182" s="4">
        <v>7.53255210584E11</v>
      </c>
      <c r="S182" s="8">
        <v>9.1203427288E10</v>
      </c>
      <c r="T182" s="8">
        <v>5.59177084099E11</v>
      </c>
      <c r="U182" s="4">
        <v>1.21061232442E11</v>
      </c>
      <c r="V182" s="4">
        <v>2.4883317602E10</v>
      </c>
      <c r="W182" s="4">
        <v>-1.02413463374E11</v>
      </c>
      <c r="X182" s="31">
        <f t="shared" si="10"/>
        <v>18647769068</v>
      </c>
      <c r="Y182" s="28">
        <f t="shared" si="11"/>
        <v>4661942267</v>
      </c>
      <c r="Z182" s="28">
        <f t="shared" si="12"/>
        <v>18243068756</v>
      </c>
      <c r="AA182" s="28">
        <f t="shared" si="13"/>
        <v>18243068756</v>
      </c>
      <c r="AB182" s="8">
        <f>94022359588-20074376-27497565447</f>
        <v>66504719765</v>
      </c>
      <c r="AC182" s="8"/>
      <c r="AD182" s="4">
        <f t="shared" si="50"/>
        <v>-13581126489</v>
      </c>
    </row>
    <row r="183" ht="12.0" customHeight="1">
      <c r="A183" s="26">
        <v>181.0</v>
      </c>
      <c r="C183" s="3"/>
      <c r="D183" s="1" t="s">
        <v>69</v>
      </c>
      <c r="E183" s="1">
        <v>2011.0</v>
      </c>
      <c r="F183" s="27">
        <f t="shared" si="47"/>
        <v>26.81507278</v>
      </c>
      <c r="G183" s="27">
        <f t="shared" si="2"/>
        <v>20.56240689</v>
      </c>
      <c r="H183" s="1">
        <f t="shared" si="3"/>
        <v>20.56240689</v>
      </c>
      <c r="I183" s="28">
        <f t="shared" si="41"/>
        <v>442219757693</v>
      </c>
      <c r="J183" s="26">
        <f t="shared" si="38"/>
        <v>27.2739076</v>
      </c>
      <c r="K183" s="6">
        <f t="shared" si="6"/>
        <v>0.06492091769</v>
      </c>
      <c r="L183" s="29">
        <f t="shared" si="44"/>
        <v>7.162084508</v>
      </c>
      <c r="M183" s="1">
        <f t="shared" si="8"/>
        <v>0.1776063709</v>
      </c>
      <c r="N183" s="7">
        <f t="shared" si="49"/>
        <v>0.3356498032</v>
      </c>
      <c r="O183" s="8">
        <v>5.13984394667E11</v>
      </c>
      <c r="P183" s="29">
        <v>0.0</v>
      </c>
      <c r="Q183" s="4">
        <v>4.5424716122E10</v>
      </c>
      <c r="R183" s="4">
        <v>6.99693068704E11</v>
      </c>
      <c r="S183" s="8">
        <v>7.1764636974E10</v>
      </c>
      <c r="T183" s="8">
        <v>5.50582700894E11</v>
      </c>
      <c r="U183" s="4">
        <v>1.51412398905E11</v>
      </c>
      <c r="V183" s="4">
        <v>2.063740441E10</v>
      </c>
      <c r="W183" s="4">
        <v>-7.6118956566E10</v>
      </c>
      <c r="X183" s="31">
        <f t="shared" si="10"/>
        <v>75293442339</v>
      </c>
      <c r="Y183" s="28">
        <f t="shared" si="11"/>
        <v>18823360585</v>
      </c>
      <c r="Z183" s="28">
        <f t="shared" si="12"/>
        <v>21506225414</v>
      </c>
      <c r="AA183" s="28">
        <f t="shared" si="13"/>
        <v>21506225414</v>
      </c>
      <c r="AB183" s="8">
        <f>115649560009-25940504-17836624134</f>
        <v>97786995371</v>
      </c>
      <c r="AC183" s="8"/>
      <c r="AD183" s="4">
        <f t="shared" si="50"/>
        <v>-2682864830</v>
      </c>
    </row>
    <row r="184" ht="12.0" customHeight="1">
      <c r="A184" s="26">
        <v>182.0</v>
      </c>
      <c r="C184" s="3"/>
      <c r="D184" s="1" t="s">
        <v>69</v>
      </c>
      <c r="E184" s="1">
        <v>2010.0</v>
      </c>
      <c r="F184" s="27">
        <f t="shared" si="47"/>
        <v>26.23363327</v>
      </c>
      <c r="G184" s="27">
        <f t="shared" si="2"/>
        <v>13.5567508</v>
      </c>
      <c r="H184" s="1">
        <f t="shared" si="3"/>
        <v>10.98091219</v>
      </c>
      <c r="I184" s="28">
        <f t="shared" si="41"/>
        <v>247241956077</v>
      </c>
      <c r="J184" s="26">
        <f t="shared" si="38"/>
        <v>27.01118608</v>
      </c>
      <c r="K184" s="6">
        <f t="shared" si="6"/>
        <v>0.04652676202</v>
      </c>
      <c r="L184" s="29">
        <f t="shared" si="44"/>
        <v>2.892583138</v>
      </c>
      <c r="M184" s="1">
        <f t="shared" si="8"/>
        <v>0.222320225</v>
      </c>
      <c r="N184" s="7">
        <f t="shared" si="49"/>
        <v>1.185671855</v>
      </c>
      <c r="O184" s="8">
        <v>3.77879258639E11</v>
      </c>
      <c r="P184" s="29">
        <v>0.0</v>
      </c>
      <c r="Q184" s="4">
        <v>2.5032942031E10</v>
      </c>
      <c r="R184" s="4">
        <v>5.38033186611E11</v>
      </c>
      <c r="S184" s="8">
        <v>1.30637302562E11</v>
      </c>
      <c r="T184" s="8">
        <v>3.29313492126E11</v>
      </c>
      <c r="U184" s="4">
        <v>1.32598679721E11</v>
      </c>
      <c r="V184" s="4">
        <v>1.3301741238E10</v>
      </c>
      <c r="W184" s="4">
        <v>-4.2536232491E10</v>
      </c>
      <c r="X184" s="31">
        <f t="shared" si="10"/>
        <v>90062447230</v>
      </c>
      <c r="Y184" s="28">
        <f t="shared" si="11"/>
        <v>22515611808</v>
      </c>
      <c r="Z184" s="28">
        <f t="shared" si="12"/>
        <v>18237552620</v>
      </c>
      <c r="AA184" s="28">
        <f t="shared" si="13"/>
        <v>22515611808</v>
      </c>
      <c r="AB184" s="8">
        <f>83300107043-24844869-10062212511</f>
        <v>73213049663</v>
      </c>
      <c r="AC184" s="8"/>
      <c r="AD184" s="4">
        <f t="shared" si="50"/>
        <v>4278059188</v>
      </c>
    </row>
    <row r="185" ht="12.0" customHeight="1">
      <c r="A185" s="26">
        <v>183.0</v>
      </c>
      <c r="C185" s="3"/>
      <c r="D185" s="1" t="s">
        <v>69</v>
      </c>
      <c r="E185" s="1">
        <v>2009.0</v>
      </c>
      <c r="F185" s="27">
        <f t="shared" si="47"/>
        <v>25.73473119</v>
      </c>
      <c r="G185" s="27">
        <f t="shared" si="2"/>
        <v>15.26588215</v>
      </c>
      <c r="H185" s="1">
        <f t="shared" si="3"/>
        <v>15.08941722</v>
      </c>
      <c r="I185" s="28">
        <f t="shared" si="41"/>
        <v>150124560351</v>
      </c>
      <c r="J185" s="26">
        <f t="shared" si="38"/>
        <v>26.84311279</v>
      </c>
      <c r="K185" s="6">
        <f t="shared" si="6"/>
        <v>0.07010793954</v>
      </c>
      <c r="L185" s="29">
        <f t="shared" si="44"/>
        <v>2.610570326</v>
      </c>
      <c r="M185" s="1">
        <f t="shared" si="8"/>
        <v>0.1005795561</v>
      </c>
      <c r="N185" s="7">
        <f t="shared" si="49"/>
        <v>2.23617616</v>
      </c>
      <c r="O185" s="8">
        <v>2.43336609476E11</v>
      </c>
      <c r="P185" s="29">
        <v>0.0</v>
      </c>
      <c r="Q185" s="4">
        <v>3.1884746261E10</v>
      </c>
      <c r="R185" s="4">
        <v>4.54795084143E11</v>
      </c>
      <c r="S185" s="8">
        <v>9.3212049125E10</v>
      </c>
      <c r="T185" s="8">
        <v>3.3303802567E11</v>
      </c>
      <c r="U185" s="4">
        <v>6.7354929925E10</v>
      </c>
      <c r="V185" s="4">
        <v>1.1317004741E10</v>
      </c>
      <c r="W185" s="4">
        <v>-2.7558943605E10</v>
      </c>
      <c r="X185" s="31">
        <f t="shared" si="10"/>
        <v>39795986320</v>
      </c>
      <c r="Y185" s="28">
        <f t="shared" si="11"/>
        <v>9948996580</v>
      </c>
      <c r="Z185" s="28">
        <f t="shared" si="12"/>
        <v>9833991833</v>
      </c>
      <c r="AA185" s="28">
        <f t="shared" si="13"/>
        <v>9948996580</v>
      </c>
      <c r="AB185" s="8">
        <f>41181557480-7664010726-20729969</f>
        <v>33496816785</v>
      </c>
      <c r="AC185" s="8"/>
      <c r="AD185" s="4">
        <f t="shared" si="50"/>
        <v>115004746.8</v>
      </c>
    </row>
    <row r="186" ht="12.0" customHeight="1">
      <c r="A186" s="26">
        <v>184.0</v>
      </c>
      <c r="C186" s="3"/>
      <c r="D186" s="1" t="s">
        <v>69</v>
      </c>
      <c r="E186" s="1">
        <v>2008.0</v>
      </c>
      <c r="F186" s="27">
        <f t="shared" si="47"/>
        <v>25.34639019</v>
      </c>
      <c r="G186" s="27">
        <f t="shared" si="2"/>
        <v>25.77948925</v>
      </c>
      <c r="H186" s="1">
        <f t="shared" si="3"/>
        <v>25.77948925</v>
      </c>
      <c r="I186" s="28">
        <f t="shared" si="41"/>
        <v>101811631022</v>
      </c>
      <c r="J186" s="26">
        <f t="shared" si="38"/>
        <v>25.55734973</v>
      </c>
      <c r="K186" s="6">
        <f t="shared" si="6"/>
        <v>0.03283612657</v>
      </c>
      <c r="L186" s="29">
        <f t="shared" si="44"/>
        <v>8.454320124</v>
      </c>
      <c r="M186" s="1">
        <f t="shared" si="8"/>
        <v>0.1019107856</v>
      </c>
      <c r="N186" s="7"/>
      <c r="O186" s="8">
        <v>1.15469701689E11</v>
      </c>
      <c r="P186" s="29">
        <v>0.0</v>
      </c>
      <c r="Q186" s="4">
        <v>4.128267984E9</v>
      </c>
      <c r="R186" s="4">
        <v>1.2572335457E11</v>
      </c>
      <c r="S186" s="8">
        <v>1.3658070667E10</v>
      </c>
      <c r="T186" s="8">
        <v>1.01566674739E11</v>
      </c>
      <c r="U186" s="4">
        <v>2.3825605426E10</v>
      </c>
      <c r="V186" s="4">
        <v>7.769009976E9</v>
      </c>
      <c r="W186" s="4">
        <v>-1.5166201716E10</v>
      </c>
      <c r="X186" s="31">
        <f t="shared" si="10"/>
        <v>8659403710</v>
      </c>
      <c r="Y186" s="28">
        <f t="shared" si="11"/>
        <v>2164850928</v>
      </c>
      <c r="Z186" s="28">
        <f t="shared" si="12"/>
        <v>3949326925</v>
      </c>
      <c r="AA186" s="28">
        <f t="shared" si="13"/>
        <v>3949326925</v>
      </c>
      <c r="AB186" s="8">
        <f>14604911704-12105449-4242066637</f>
        <v>10350739618</v>
      </c>
      <c r="AC186" s="8"/>
      <c r="AD186" s="4">
        <f t="shared" si="50"/>
        <v>-1784475998</v>
      </c>
    </row>
    <row r="187" ht="12.0" customHeight="1">
      <c r="A187" s="26">
        <v>185.0</v>
      </c>
      <c r="B187" s="1">
        <v>17.0</v>
      </c>
      <c r="C187" s="3" t="s">
        <v>70</v>
      </c>
      <c r="D187" s="1" t="s">
        <v>71</v>
      </c>
      <c r="E187" s="1">
        <v>2021.0</v>
      </c>
      <c r="F187" s="27">
        <f t="shared" si="47"/>
        <v>27.5472011</v>
      </c>
      <c r="G187" s="27">
        <f t="shared" si="2"/>
        <v>6.956457976</v>
      </c>
      <c r="H187" s="1">
        <f t="shared" si="3"/>
        <v>6.956457976</v>
      </c>
      <c r="I187" s="28">
        <f t="shared" si="41"/>
        <v>919596752810</v>
      </c>
      <c r="J187" s="26">
        <f t="shared" si="38"/>
        <v>28.32709031</v>
      </c>
      <c r="K187" s="6">
        <f t="shared" si="6"/>
        <v>0.07612256969</v>
      </c>
      <c r="L187" s="29">
        <f t="shared" si="44"/>
        <v>1.922324682</v>
      </c>
      <c r="M187" s="1">
        <f t="shared" si="8"/>
        <v>0.3595088494</v>
      </c>
      <c r="N187" s="7">
        <f t="shared" ref="N187:N189" si="51">(AB187-AB188)/AB188</f>
        <v>0.07889348674</v>
      </c>
      <c r="O187" s="8">
        <v>1.916639086378E12</v>
      </c>
      <c r="P187" s="29">
        <v>0.0</v>
      </c>
      <c r="Q187" s="4">
        <v>1.52690652075E11</v>
      </c>
      <c r="R187" s="4">
        <v>2.00585257044E12</v>
      </c>
      <c r="S187" s="8">
        <v>9.97042333568E11</v>
      </c>
      <c r="T187" s="8">
        <v>1.006632031055E12</v>
      </c>
      <c r="U187" s="4">
        <v>1.01157989432E12</v>
      </c>
      <c r="V187" s="4">
        <v>4.5966064773E10</v>
      </c>
      <c r="W187" s="4">
        <v>-6.81484006952E11</v>
      </c>
      <c r="X187" s="31">
        <f t="shared" si="10"/>
        <v>330095887368</v>
      </c>
      <c r="Y187" s="28">
        <f t="shared" si="11"/>
        <v>82523971842</v>
      </c>
      <c r="Z187" s="28">
        <f t="shared" si="12"/>
        <v>132193244887</v>
      </c>
      <c r="AA187" s="28">
        <f t="shared" si="13"/>
        <v>132193244887</v>
      </c>
      <c r="AB187" s="8">
        <f>474617380568-112724257293</f>
        <v>361893123275</v>
      </c>
      <c r="AC187" s="8"/>
      <c r="AD187" s="4">
        <f t="shared" si="50"/>
        <v>-49669273045</v>
      </c>
      <c r="AG187" s="26"/>
    </row>
    <row r="188" ht="12.75" customHeight="1">
      <c r="A188" s="26">
        <v>186.0</v>
      </c>
      <c r="C188" s="3"/>
      <c r="D188" s="1" t="s">
        <v>71</v>
      </c>
      <c r="E188" s="1">
        <v>2020.0</v>
      </c>
      <c r="F188" s="27">
        <f t="shared" si="47"/>
        <v>27.33067469</v>
      </c>
      <c r="G188" s="27">
        <f t="shared" si="2"/>
        <v>6.081905249</v>
      </c>
      <c r="H188" s="1">
        <f t="shared" si="3"/>
        <v>6.081905249</v>
      </c>
      <c r="I188" s="28">
        <f t="shared" si="41"/>
        <v>740561627505</v>
      </c>
      <c r="J188" s="26">
        <f t="shared" si="38"/>
        <v>28.25140966</v>
      </c>
      <c r="K188" s="6">
        <f t="shared" si="6"/>
        <v>0.07169683433</v>
      </c>
      <c r="L188" s="29">
        <f t="shared" si="44"/>
        <v>1.7894401</v>
      </c>
      <c r="M188" s="1">
        <f t="shared" si="8"/>
        <v>0.3643573096</v>
      </c>
      <c r="N188" s="7">
        <f t="shared" si="51"/>
        <v>0.08682181349</v>
      </c>
      <c r="O188" s="8">
        <v>1.678646262239E12</v>
      </c>
      <c r="P188" s="29">
        <v>0.0</v>
      </c>
      <c r="Q188" s="4">
        <v>1.33331050427E11</v>
      </c>
      <c r="R188" s="4">
        <v>1.859650452918E12</v>
      </c>
      <c r="S188" s="8">
        <v>9.38084634734E11</v>
      </c>
      <c r="T188" s="8">
        <v>9.20607E11</v>
      </c>
      <c r="U188" s="4">
        <v>9.38880267513E11</v>
      </c>
      <c r="V188" s="4">
        <v>3.5237673707E10</v>
      </c>
      <c r="W188" s="4">
        <v>-6.25624775946E11</v>
      </c>
      <c r="X188" s="31">
        <f t="shared" si="10"/>
        <v>313255491567</v>
      </c>
      <c r="Y188" s="28">
        <f t="shared" si="11"/>
        <v>78313872892</v>
      </c>
      <c r="Z188" s="28">
        <f t="shared" si="12"/>
        <v>121764742653</v>
      </c>
      <c r="AA188" s="28">
        <f t="shared" si="13"/>
        <v>121764742653</v>
      </c>
      <c r="AB188" s="8">
        <f>442823405079-107393515360</f>
        <v>335429889719</v>
      </c>
      <c r="AC188" s="8"/>
      <c r="AD188" s="4">
        <f t="shared" si="50"/>
        <v>-43450869761</v>
      </c>
      <c r="AG188" s="26"/>
    </row>
    <row r="189" ht="12.75" customHeight="1">
      <c r="A189" s="26">
        <v>187.0</v>
      </c>
      <c r="C189" s="3"/>
      <c r="D189" s="1" t="s">
        <v>71</v>
      </c>
      <c r="E189" s="1">
        <v>2019.0</v>
      </c>
      <c r="F189" s="27">
        <f t="shared" si="47"/>
        <v>27.24839076</v>
      </c>
      <c r="G189" s="27">
        <f t="shared" si="2"/>
        <v>6.02344614</v>
      </c>
      <c r="H189" s="1">
        <f t="shared" si="3"/>
        <v>6.02344614</v>
      </c>
      <c r="I189" s="28">
        <f t="shared" si="41"/>
        <v>682064977199</v>
      </c>
      <c r="J189" s="26">
        <f t="shared" si="38"/>
        <v>28.32668237</v>
      </c>
      <c r="K189" s="6">
        <f t="shared" si="6"/>
        <v>0.05496023399</v>
      </c>
      <c r="L189" s="29">
        <f t="shared" si="44"/>
        <v>1.587772936</v>
      </c>
      <c r="M189" s="1">
        <f t="shared" si="8"/>
        <v>0.366385218</v>
      </c>
      <c r="N189" s="7">
        <f t="shared" si="51"/>
        <v>0.07660846301</v>
      </c>
      <c r="O189" s="8">
        <v>1.842487541104E12</v>
      </c>
      <c r="P189" s="29">
        <v>0.0</v>
      </c>
      <c r="Q189" s="4">
        <v>1.10197164336E11</v>
      </c>
      <c r="R189" s="4">
        <v>2.005034482789E12</v>
      </c>
      <c r="S189" s="8">
        <v>1.160422563905E12</v>
      </c>
      <c r="T189" s="8">
        <v>8.42375E11</v>
      </c>
      <c r="U189" s="4">
        <v>8.82755309822E11</v>
      </c>
      <c r="V189" s="4">
        <v>2.3124761249E10</v>
      </c>
      <c r="W189" s="4">
        <v>-5.81929919777E11</v>
      </c>
      <c r="X189" s="31">
        <f t="shared" si="10"/>
        <v>300825390045</v>
      </c>
      <c r="Y189" s="28">
        <f t="shared" si="11"/>
        <v>75206347511</v>
      </c>
      <c r="Z189" s="28">
        <f t="shared" si="12"/>
        <v>113235008884</v>
      </c>
      <c r="AA189" s="28">
        <f t="shared" si="13"/>
        <v>113235008884</v>
      </c>
      <c r="AB189" s="8">
        <f>419017836373-110384088361</f>
        <v>308633748012</v>
      </c>
      <c r="AC189" s="8"/>
      <c r="AD189" s="4">
        <f t="shared" si="50"/>
        <v>-38028661373</v>
      </c>
      <c r="AG189" s="26"/>
    </row>
    <row r="190" ht="12.0" customHeight="1">
      <c r="A190" s="26">
        <v>188.0</v>
      </c>
      <c r="C190" s="3"/>
      <c r="D190" s="1" t="s">
        <v>71</v>
      </c>
      <c r="E190" s="1">
        <v>2018.0</v>
      </c>
      <c r="F190" s="27">
        <f t="shared" si="47"/>
        <v>27.20108487</v>
      </c>
      <c r="G190" s="27">
        <f t="shared" si="2"/>
        <v>6.420625445</v>
      </c>
      <c r="H190" s="1">
        <f t="shared" si="3"/>
        <v>6.420625445</v>
      </c>
      <c r="I190" s="28">
        <f t="shared" si="41"/>
        <v>650550570793</v>
      </c>
      <c r="J190" s="26">
        <f t="shared" si="38"/>
        <v>28.44101869</v>
      </c>
      <c r="K190" s="6">
        <f t="shared" si="6"/>
        <v>0.0414351791</v>
      </c>
      <c r="L190" s="29">
        <f t="shared" si="44"/>
        <v>1.433940899</v>
      </c>
      <c r="M190" s="1">
        <f t="shared" si="8"/>
        <v>0.3842023901</v>
      </c>
      <c r="N190" s="7"/>
      <c r="O190" s="8">
        <v>2.149719172938E12</v>
      </c>
      <c r="P190" s="29">
        <v>0.0</v>
      </c>
      <c r="Q190" s="4">
        <v>9.314224407E10</v>
      </c>
      <c r="R190" s="4">
        <v>2.247902533182E12</v>
      </c>
      <c r="S190" s="8">
        <v>1.499168602145E12</v>
      </c>
      <c r="T190" s="8">
        <v>7.46149E11</v>
      </c>
      <c r="U190" s="4">
        <v>7.92194868952E11</v>
      </c>
      <c r="V190" s="4">
        <v>1.8381080474E10</v>
      </c>
      <c r="W190" s="4">
        <v>-5.1903230727E11</v>
      </c>
      <c r="X190" s="31">
        <f t="shared" si="10"/>
        <v>273162561682</v>
      </c>
      <c r="Y190" s="28">
        <f t="shared" si="11"/>
        <v>68290640421</v>
      </c>
      <c r="Z190" s="28">
        <f t="shared" si="12"/>
        <v>101321993678</v>
      </c>
      <c r="AA190" s="28">
        <f t="shared" si="13"/>
        <v>101321993678</v>
      </c>
      <c r="AB190" s="8">
        <f>379446815038-92774585888</f>
        <v>286672229150</v>
      </c>
      <c r="AC190" s="8"/>
      <c r="AD190" s="4">
        <f t="shared" si="50"/>
        <v>-33031353258</v>
      </c>
      <c r="AG190" s="26"/>
    </row>
    <row r="191" ht="14.25" customHeight="1">
      <c r="A191" s="26">
        <v>189.0</v>
      </c>
      <c r="B191" s="1">
        <v>18.0</v>
      </c>
      <c r="C191" s="3" t="s">
        <v>72</v>
      </c>
      <c r="D191" s="1" t="s">
        <v>72</v>
      </c>
      <c r="E191" s="1">
        <v>2021.0</v>
      </c>
      <c r="F191" s="27">
        <f t="shared" si="47"/>
        <v>26.59814198</v>
      </c>
      <c r="G191" s="27">
        <f t="shared" si="2"/>
        <v>5.723905046</v>
      </c>
      <c r="H191" s="1">
        <f t="shared" si="3"/>
        <v>1.54114236</v>
      </c>
      <c r="I191" s="28">
        <f t="shared" si="41"/>
        <v>355980566808</v>
      </c>
      <c r="J191" s="26">
        <f t="shared" si="38"/>
        <v>27.57716161</v>
      </c>
      <c r="K191" s="6">
        <f t="shared" si="6"/>
        <v>0.04489854382</v>
      </c>
      <c r="L191" s="29">
        <f t="shared" si="44"/>
        <v>2.020663159</v>
      </c>
      <c r="M191" s="1">
        <f t="shared" si="8"/>
        <v>0.0586009675</v>
      </c>
      <c r="N191" s="7">
        <f>(AB191-AB192)/AB192</f>
        <v>-0.1940821317</v>
      </c>
      <c r="O191" s="8">
        <v>7.04754365193E11</v>
      </c>
      <c r="P191" s="29">
        <v>0.0</v>
      </c>
      <c r="Q191" s="4">
        <v>4.2544298604E10</v>
      </c>
      <c r="R191" s="8">
        <v>9.47565221043E11</v>
      </c>
      <c r="S191" s="8">
        <v>3.48773798385E11</v>
      </c>
      <c r="T191" s="8">
        <v>5.93513030033E11</v>
      </c>
      <c r="U191" s="4">
        <v>4.6145074793E11</v>
      </c>
      <c r="V191" s="4">
        <v>3.6084503186E10</v>
      </c>
      <c r="W191" s="4">
        <f>--462488729780</f>
        <v>462488729780</v>
      </c>
      <c r="X191" s="31">
        <f t="shared" si="10"/>
        <v>923939477710</v>
      </c>
      <c r="Y191" s="28">
        <f t="shared" si="11"/>
        <v>230984869428</v>
      </c>
      <c r="Z191" s="28">
        <f t="shared" si="12"/>
        <v>62191906390</v>
      </c>
      <c r="AA191" s="28">
        <f t="shared" si="13"/>
        <v>230984869428</v>
      </c>
      <c r="AB191" s="8">
        <f>119495636114-84715198331</f>
        <v>34780437783</v>
      </c>
      <c r="AC191" s="8"/>
      <c r="AD191" s="4">
        <f t="shared" si="50"/>
        <v>168792963038</v>
      </c>
      <c r="AG191" s="26"/>
    </row>
    <row r="192" ht="12.75" customHeight="1">
      <c r="A192" s="26">
        <v>190.0</v>
      </c>
      <c r="C192" s="3"/>
      <c r="D192" s="1" t="s">
        <v>72</v>
      </c>
      <c r="E192" s="1">
        <v>2020.0</v>
      </c>
      <c r="F192" s="27">
        <f t="shared" si="47"/>
        <v>26.57664637</v>
      </c>
      <c r="G192" s="27">
        <f t="shared" si="2"/>
        <v>7.108976152</v>
      </c>
      <c r="H192" s="1">
        <f t="shared" si="3"/>
        <v>7.108976152</v>
      </c>
      <c r="I192" s="28">
        <f t="shared" si="41"/>
        <v>348410204252</v>
      </c>
      <c r="J192" s="26">
        <f t="shared" si="38"/>
        <v>27.47229677</v>
      </c>
      <c r="K192" s="6">
        <f t="shared" si="6"/>
        <v>0.0534248576</v>
      </c>
      <c r="L192" s="29">
        <f t="shared" si="44"/>
        <v>2.171778909</v>
      </c>
      <c r="M192" s="1">
        <f t="shared" si="8"/>
        <v>0.07832804858</v>
      </c>
      <c r="N192" s="7"/>
      <c r="O192" s="8">
        <v>6.45744625946E11</v>
      </c>
      <c r="P192" s="29"/>
      <c r="Q192" s="4">
        <v>4.5583772483E10</v>
      </c>
      <c r="R192" s="8">
        <v>8.53231520584E11</v>
      </c>
      <c r="S192" s="8">
        <v>2.97334421694E11</v>
      </c>
      <c r="T192" s="8">
        <v>5.50968731429E11</v>
      </c>
      <c r="U192" s="4">
        <v>3.60126498329E11</v>
      </c>
      <c r="V192" s="4">
        <v>3.1952694871E10</v>
      </c>
      <c r="W192" s="4">
        <v>-3.51325194931E11</v>
      </c>
      <c r="X192" s="31">
        <f t="shared" si="10"/>
        <v>8801303398</v>
      </c>
      <c r="Y192" s="28">
        <f t="shared" si="11"/>
        <v>2200325850</v>
      </c>
      <c r="Z192" s="28">
        <f t="shared" si="12"/>
        <v>49009899150</v>
      </c>
      <c r="AA192" s="28">
        <f t="shared" si="13"/>
        <v>49009899150</v>
      </c>
      <c r="AB192" s="8">
        <f>119951348728-76795043164</f>
        <v>43156305564</v>
      </c>
      <c r="AC192" s="8"/>
      <c r="AD192" s="4">
        <f t="shared" si="50"/>
        <v>-46809573301</v>
      </c>
      <c r="AG192" s="26"/>
    </row>
    <row r="193" ht="12.75" customHeight="1">
      <c r="A193" s="26">
        <v>191.0</v>
      </c>
      <c r="B193" s="1">
        <v>19.0</v>
      </c>
      <c r="C193" s="3" t="s">
        <v>73</v>
      </c>
      <c r="D193" s="1" t="s">
        <v>74</v>
      </c>
      <c r="E193" s="1">
        <v>2021.0</v>
      </c>
      <c r="F193" s="27">
        <f t="shared" si="47"/>
        <v>31.98466001</v>
      </c>
      <c r="G193" s="27">
        <f t="shared" si="2"/>
        <v>15.6822483</v>
      </c>
      <c r="H193" s="1">
        <f t="shared" si="3"/>
        <v>8.780169091</v>
      </c>
      <c r="I193" s="28">
        <f t="shared" si="41"/>
        <v>77760912624637</v>
      </c>
      <c r="J193" s="26">
        <f t="shared" si="38"/>
        <v>32.76389837</v>
      </c>
      <c r="K193" s="6">
        <f t="shared" si="6"/>
        <v>0.01181929474</v>
      </c>
      <c r="L193" s="29">
        <f t="shared" si="44"/>
        <v>4.575762393</v>
      </c>
      <c r="M193" s="1">
        <f t="shared" si="8"/>
        <v>1.629488651</v>
      </c>
      <c r="N193" s="7">
        <f t="shared" ref="N193:N205" si="52">(AB193-AB194)/AB194</f>
        <v>0.07321655244</v>
      </c>
      <c r="O193" s="8">
        <v>9.9467964400489E13</v>
      </c>
      <c r="P193" s="29">
        <v>1.41653223444E11</v>
      </c>
      <c r="Q193" s="4">
        <v>2.003419189382E12</v>
      </c>
      <c r="R193" s="4">
        <v>1.69504122977005E14</v>
      </c>
      <c r="S193" s="8">
        <v>2.1707051775852E13</v>
      </c>
      <c r="T193" s="8">
        <v>2.2026730364385E13</v>
      </c>
      <c r="U193" s="4">
        <v>3.950360813987E13</v>
      </c>
      <c r="V193" s="4">
        <v>1.64638985503E11</v>
      </c>
      <c r="W193" s="4">
        <v>-4.077906508695E12</v>
      </c>
      <c r="X193" s="31">
        <f t="shared" si="10"/>
        <v>35425701631175</v>
      </c>
      <c r="Y193" s="28">
        <f t="shared" si="11"/>
        <v>8856425407794</v>
      </c>
      <c r="Z193" s="28">
        <f t="shared" si="12"/>
        <v>4958530890672</v>
      </c>
      <c r="AA193" s="28">
        <f t="shared" si="13"/>
        <v>8856425407794</v>
      </c>
      <c r="AB193" s="8">
        <v>3.5892307150556E13</v>
      </c>
      <c r="AC193" s="8">
        <v>2.003419189382E12</v>
      </c>
      <c r="AD193" s="4">
        <f t="shared" si="50"/>
        <v>3897894517122</v>
      </c>
      <c r="AG193" s="26"/>
    </row>
    <row r="194" ht="12.75" customHeight="1">
      <c r="A194" s="26">
        <v>192.0</v>
      </c>
      <c r="C194" s="3"/>
      <c r="D194" s="1" t="s">
        <v>74</v>
      </c>
      <c r="E194" s="1">
        <v>2020.0</v>
      </c>
      <c r="F194" s="27">
        <f t="shared" si="47"/>
        <v>31.90899393</v>
      </c>
      <c r="G194" s="27">
        <f t="shared" si="2"/>
        <v>15.21526372</v>
      </c>
      <c r="H194" s="1">
        <f t="shared" si="3"/>
        <v>8.580682629</v>
      </c>
      <c r="I194" s="28">
        <f t="shared" si="41"/>
        <v>72094143751995</v>
      </c>
      <c r="J194" s="26">
        <f t="shared" si="38"/>
        <v>32.61745115</v>
      </c>
      <c r="K194" s="6">
        <f t="shared" si="6"/>
        <v>0.01126846125</v>
      </c>
      <c r="L194" s="29">
        <f t="shared" si="44"/>
        <v>4.644508829</v>
      </c>
      <c r="M194" s="1">
        <f t="shared" si="8"/>
        <v>1.606188274</v>
      </c>
      <c r="N194" s="7">
        <f t="shared" si="52"/>
        <v>0.02179449827</v>
      </c>
      <c r="O194" s="8">
        <v>9.1841581344776E13</v>
      </c>
      <c r="P194" s="29">
        <v>1.2443308739E11</v>
      </c>
      <c r="Q194" s="4">
        <v>1.649846972925E12</v>
      </c>
      <c r="R194" s="4">
        <v>1.4641280081836E14</v>
      </c>
      <c r="S194" s="8">
        <v>1.9747437592781E13</v>
      </c>
      <c r="T194" s="8">
        <v>2.0821766040844E13</v>
      </c>
      <c r="U194" s="4">
        <v>3.7727000410986E13</v>
      </c>
      <c r="V194" s="4">
        <v>1.79220641986E11</v>
      </c>
      <c r="W194" s="4">
        <v>-4.11935082409E12</v>
      </c>
      <c r="X194" s="31">
        <f t="shared" si="10"/>
        <v>33607649586896</v>
      </c>
      <c r="Y194" s="28">
        <f t="shared" si="11"/>
        <v>8401912396724</v>
      </c>
      <c r="Z194" s="28">
        <f t="shared" si="12"/>
        <v>4738277631622</v>
      </c>
      <c r="AA194" s="28">
        <f t="shared" si="13"/>
        <v>8401912396724</v>
      </c>
      <c r="AB194" s="8">
        <v>3.3443676459146E13</v>
      </c>
      <c r="AC194" s="8"/>
      <c r="AD194" s="4">
        <f t="shared" si="50"/>
        <v>3663634765103</v>
      </c>
      <c r="AG194" s="26"/>
    </row>
    <row r="195" ht="12.75" customHeight="1">
      <c r="A195" s="26">
        <v>193.0</v>
      </c>
      <c r="C195" s="3"/>
      <c r="D195" s="1" t="s">
        <v>74</v>
      </c>
      <c r="E195" s="1">
        <v>2019.0</v>
      </c>
      <c r="F195" s="27">
        <f t="shared" si="47"/>
        <v>31.70937583</v>
      </c>
      <c r="G195" s="27">
        <f t="shared" si="2"/>
        <v>13.13018646</v>
      </c>
      <c r="H195" s="1">
        <f t="shared" si="3"/>
        <v>7.295809414</v>
      </c>
      <c r="I195" s="28">
        <f t="shared" si="41"/>
        <v>59048238932278</v>
      </c>
      <c r="J195" s="26">
        <f t="shared" si="38"/>
        <v>32.48491089</v>
      </c>
      <c r="K195" s="6">
        <f t="shared" si="6"/>
        <v>0.009690593361</v>
      </c>
      <c r="L195" s="29">
        <f t="shared" si="44"/>
        <v>3.845481466</v>
      </c>
      <c r="M195" s="1">
        <f t="shared" si="8"/>
        <v>1.644524897</v>
      </c>
      <c r="N195" s="7">
        <f t="shared" si="52"/>
        <v>0.1554220346</v>
      </c>
      <c r="O195" s="8">
        <v>7.9755413497351E13</v>
      </c>
      <c r="P195" s="29">
        <v>1.2635748589E11</v>
      </c>
      <c r="Q195" s="4">
        <v>1.242704619582E12</v>
      </c>
      <c r="R195" s="4">
        <v>1.28238238184487E14</v>
      </c>
      <c r="S195" s="8">
        <v>2.0707174565073E13</v>
      </c>
      <c r="T195" s="8">
        <v>1.9902608518614E13</v>
      </c>
      <c r="U195" s="4">
        <v>3.5748172611052E13</v>
      </c>
      <c r="V195" s="4">
        <v>2.28918252103E11</v>
      </c>
      <c r="W195" s="4">
        <v>-3.374388930705E12</v>
      </c>
      <c r="X195" s="31">
        <f t="shared" si="10"/>
        <v>32373783680347</v>
      </c>
      <c r="Y195" s="28">
        <f t="shared" si="11"/>
        <v>8093445920087</v>
      </c>
      <c r="Z195" s="28">
        <f t="shared" si="12"/>
        <v>4497136357894</v>
      </c>
      <c r="AA195" s="28">
        <f t="shared" si="13"/>
        <v>8093445920087</v>
      </c>
      <c r="AB195" s="8">
        <v>3.2730335224702E13</v>
      </c>
      <c r="AC195" s="8"/>
      <c r="AD195" s="4">
        <f t="shared" si="50"/>
        <v>3596309562192</v>
      </c>
      <c r="AG195" s="26"/>
    </row>
    <row r="196" ht="12.75" customHeight="1">
      <c r="A196" s="26">
        <v>194.0</v>
      </c>
      <c r="C196" s="3"/>
      <c r="D196" s="1" t="s">
        <v>74</v>
      </c>
      <c r="E196" s="1">
        <v>2018.0</v>
      </c>
      <c r="F196" s="27">
        <f t="shared" si="47"/>
        <v>31.40460654</v>
      </c>
      <c r="G196" s="27">
        <f t="shared" si="2"/>
        <v>11.01781458</v>
      </c>
      <c r="H196" s="1">
        <f t="shared" si="3"/>
        <v>6.178551088</v>
      </c>
      <c r="I196" s="28">
        <f t="shared" si="41"/>
        <v>43535880143093</v>
      </c>
      <c r="J196" s="26">
        <f t="shared" si="38"/>
        <v>32.35995425</v>
      </c>
      <c r="K196" s="6">
        <f t="shared" si="6"/>
        <v>0.01037782862</v>
      </c>
      <c r="L196" s="29">
        <f t="shared" si="44"/>
        <v>2.681708639</v>
      </c>
      <c r="M196" s="1">
        <f t="shared" si="8"/>
        <v>1.423311005</v>
      </c>
      <c r="N196" s="7">
        <f t="shared" si="52"/>
        <v>0.2122913038</v>
      </c>
      <c r="O196" s="8">
        <v>6.9335209024327E13</v>
      </c>
      <c r="P196" s="29">
        <v>1.48925878756E11</v>
      </c>
      <c r="Q196" s="4">
        <v>1.174508216165E12</v>
      </c>
      <c r="R196" s="4">
        <v>1.13174755454063E14</v>
      </c>
      <c r="S196" s="8">
        <v>2.5799328881234E13</v>
      </c>
      <c r="T196" s="8">
        <v>1.9902608518614E13</v>
      </c>
      <c r="U196" s="4">
        <v>3.1365065577361E13</v>
      </c>
      <c r="V196" s="4">
        <v>2.46198035646E11</v>
      </c>
      <c r="W196" s="4">
        <v>-3.179894312402E12</v>
      </c>
      <c r="X196" s="31">
        <f t="shared" si="10"/>
        <v>28185171264959</v>
      </c>
      <c r="Y196" s="28">
        <f t="shared" si="11"/>
        <v>7046292816240</v>
      </c>
      <c r="Z196" s="28">
        <f t="shared" si="12"/>
        <v>3951407951626</v>
      </c>
      <c r="AA196" s="28">
        <f t="shared" si="13"/>
        <v>7046292816240</v>
      </c>
      <c r="AB196" s="8">
        <v>2.8327601729696E13</v>
      </c>
      <c r="AC196" s="8"/>
      <c r="AD196" s="4">
        <f t="shared" si="50"/>
        <v>3094884864614</v>
      </c>
      <c r="AG196" s="26"/>
    </row>
    <row r="197" ht="12.75" customHeight="1">
      <c r="A197" s="26">
        <v>195.0</v>
      </c>
      <c r="C197" s="3"/>
      <c r="D197" s="1" t="s">
        <v>74</v>
      </c>
      <c r="E197" s="1">
        <v>2017.0</v>
      </c>
      <c r="F197" s="27">
        <f t="shared" si="47"/>
        <v>30.75236337</v>
      </c>
      <c r="G197" s="27">
        <f t="shared" si="2"/>
        <v>7.03494381</v>
      </c>
      <c r="H197" s="1">
        <f t="shared" si="3"/>
        <v>3.841318433</v>
      </c>
      <c r="I197" s="28">
        <f t="shared" si="41"/>
        <v>22676797311968</v>
      </c>
      <c r="J197" s="26">
        <f t="shared" si="38"/>
        <v>32.14629215</v>
      </c>
      <c r="K197" s="6">
        <f t="shared" si="6"/>
        <v>0.01753889608</v>
      </c>
      <c r="L197" s="29">
        <f t="shared" si="44"/>
        <v>2.01104699</v>
      </c>
      <c r="M197" s="1">
        <f t="shared" si="8"/>
        <v>1.61514827</v>
      </c>
      <c r="N197" s="7">
        <f t="shared" si="52"/>
        <v>0.2509900122</v>
      </c>
      <c r="O197" s="8">
        <v>4.4962828647427E13</v>
      </c>
      <c r="P197" s="29">
        <v>1.44572406356E11</v>
      </c>
      <c r="Q197" s="4">
        <v>1.603096073974E12</v>
      </c>
      <c r="R197" s="4">
        <v>9.1402336076879E13</v>
      </c>
      <c r="S197" s="8">
        <v>2.2286031335459E13</v>
      </c>
      <c r="T197" s="8">
        <v>1.4467397747794E13</v>
      </c>
      <c r="U197" s="4">
        <v>2.5521511280522E13</v>
      </c>
      <c r="V197" s="4">
        <v>2.66097461444E11</v>
      </c>
      <c r="W197" s="4">
        <v>-1.90795493594E12</v>
      </c>
      <c r="X197" s="31">
        <f t="shared" si="10"/>
        <v>23613556344582</v>
      </c>
      <c r="Y197" s="28">
        <f t="shared" si="11"/>
        <v>5903389086146</v>
      </c>
      <c r="Z197" s="28">
        <f t="shared" si="12"/>
        <v>3223451092746</v>
      </c>
      <c r="AA197" s="28">
        <f t="shared" si="13"/>
        <v>5903389086146</v>
      </c>
      <c r="AB197" s="8">
        <v>2.3366992438233E13</v>
      </c>
      <c r="AC197" s="8"/>
      <c r="AD197" s="4">
        <f t="shared" si="50"/>
        <v>2679937993400</v>
      </c>
      <c r="AG197" s="26"/>
    </row>
    <row r="198" ht="12.75" customHeight="1">
      <c r="A198" s="26">
        <v>196.0</v>
      </c>
      <c r="C198" s="3"/>
      <c r="D198" s="1" t="s">
        <v>74</v>
      </c>
      <c r="E198" s="1">
        <v>2016.0</v>
      </c>
      <c r="F198" s="27">
        <f t="shared" si="47"/>
        <v>30.27498811</v>
      </c>
      <c r="G198" s="27">
        <f t="shared" si="2"/>
        <v>5.539108301</v>
      </c>
      <c r="H198" s="1">
        <f t="shared" si="3"/>
        <v>3.021414261</v>
      </c>
      <c r="I198" s="28">
        <f t="shared" si="41"/>
        <v>14068904346669</v>
      </c>
      <c r="J198" s="26">
        <f t="shared" si="38"/>
        <v>31.92143196</v>
      </c>
      <c r="K198" s="6">
        <f t="shared" si="6"/>
        <v>0.01595898002</v>
      </c>
      <c r="L198" s="29">
        <f t="shared" si="44"/>
        <v>1.859511512</v>
      </c>
      <c r="M198" s="1">
        <f t="shared" si="8"/>
        <v>1.364757355</v>
      </c>
      <c r="N198" s="7">
        <f t="shared" si="52"/>
        <v>0.2382389348</v>
      </c>
      <c r="O198" s="8">
        <v>3.0299175462459E13</v>
      </c>
      <c r="P198" s="29">
        <v>1.18799477849E11</v>
      </c>
      <c r="Q198" s="4">
        <v>1.164948927113E12</v>
      </c>
      <c r="R198" s="4">
        <v>7.2996452507836E13</v>
      </c>
      <c r="S198" s="8">
        <v>1.623027111579E13</v>
      </c>
      <c r="T198" s="8">
        <v>1.3686535625044E13</v>
      </c>
      <c r="U198" s="4">
        <v>2.0018586566154E13</v>
      </c>
      <c r="V198" s="4">
        <v>3.00791329949E11</v>
      </c>
      <c r="W198" s="4">
        <v>-1.39299850552E12</v>
      </c>
      <c r="X198" s="31">
        <f t="shared" si="10"/>
        <v>18625588060634</v>
      </c>
      <c r="Y198" s="28">
        <f t="shared" si="11"/>
        <v>4656397015159</v>
      </c>
      <c r="Z198" s="28">
        <f t="shared" si="12"/>
        <v>2539922237013</v>
      </c>
      <c r="AA198" s="28">
        <f t="shared" si="13"/>
        <v>4656397015159</v>
      </c>
      <c r="AB198" s="8">
        <v>1.8678800158072E13</v>
      </c>
      <c r="AC198" s="8"/>
      <c r="AD198" s="4">
        <f t="shared" si="50"/>
        <v>2116474778146</v>
      </c>
      <c r="AG198" s="26"/>
    </row>
    <row r="199" ht="12.75" customHeight="1">
      <c r="A199" s="26">
        <v>197.0</v>
      </c>
      <c r="C199" s="3"/>
      <c r="D199" s="1" t="s">
        <v>74</v>
      </c>
      <c r="E199" s="1">
        <v>2015.0</v>
      </c>
      <c r="F199" s="27">
        <f t="shared" si="47"/>
        <v>30.05647339</v>
      </c>
      <c r="G199" s="27">
        <f t="shared" si="2"/>
        <v>5.555595434</v>
      </c>
      <c r="H199" s="1">
        <f t="shared" si="3"/>
        <v>3.042106434</v>
      </c>
      <c r="I199" s="28">
        <f t="shared" si="41"/>
        <v>11307342230527</v>
      </c>
      <c r="J199" s="26">
        <f t="shared" si="38"/>
        <v>31.70094601</v>
      </c>
      <c r="K199" s="6">
        <f t="shared" si="6"/>
        <v>0.02006626746</v>
      </c>
      <c r="L199" s="29">
        <f t="shared" si="44"/>
        <v>2.032112852</v>
      </c>
      <c r="M199" s="1">
        <f t="shared" si="8"/>
        <v>1.142957555</v>
      </c>
      <c r="N199" s="7">
        <f t="shared" si="52"/>
        <v>0.1911589002</v>
      </c>
      <c r="O199" s="8">
        <v>2.2163065317844E13</v>
      </c>
      <c r="P199" s="29">
        <v>1.03010911121E11</v>
      </c>
      <c r="Q199" s="4">
        <v>1.174931420174E12</v>
      </c>
      <c r="R199" s="4">
        <v>5.8552564508777E13</v>
      </c>
      <c r="S199" s="8">
        <v>1.0855723087317E13</v>
      </c>
      <c r="T199" s="8">
        <v>1.3198191246848E13</v>
      </c>
      <c r="U199" s="4">
        <v>1.5943461828362E13</v>
      </c>
      <c r="V199" s="4">
        <v>3.38994106846E11</v>
      </c>
      <c r="W199" s="4">
        <v>-1.075681917652E12</v>
      </c>
      <c r="X199" s="31">
        <f t="shared" si="10"/>
        <v>14867779910710</v>
      </c>
      <c r="Y199" s="28">
        <f t="shared" si="11"/>
        <v>3716944977678</v>
      </c>
      <c r="Z199" s="28">
        <f t="shared" si="12"/>
        <v>2035306991901</v>
      </c>
      <c r="AA199" s="28">
        <f t="shared" si="13"/>
        <v>3716944977678</v>
      </c>
      <c r="AB199" s="8">
        <v>1.5084972401333E13</v>
      </c>
      <c r="AC199" s="8"/>
      <c r="AD199" s="4">
        <f t="shared" si="50"/>
        <v>1681637985777</v>
      </c>
      <c r="AG199" s="26"/>
    </row>
    <row r="200" ht="12.75" customHeight="1">
      <c r="A200" s="26">
        <v>198.0</v>
      </c>
      <c r="C200" s="3"/>
      <c r="D200" s="1" t="s">
        <v>74</v>
      </c>
      <c r="E200" s="1">
        <v>2014.0</v>
      </c>
      <c r="F200" s="27">
        <f t="shared" si="47"/>
        <v>30.29330511</v>
      </c>
      <c r="G200" s="27">
        <f t="shared" si="2"/>
        <v>8.216580624</v>
      </c>
      <c r="H200" s="1">
        <f t="shared" si="3"/>
        <v>4.580987985</v>
      </c>
      <c r="I200" s="28">
        <f t="shared" si="41"/>
        <v>14328979019435</v>
      </c>
      <c r="J200" s="26">
        <f t="shared" si="38"/>
        <v>31.49319117</v>
      </c>
      <c r="K200" s="6">
        <f t="shared" si="6"/>
        <v>0.02798636744</v>
      </c>
      <c r="L200" s="29">
        <f t="shared" si="44"/>
        <v>3.327861922</v>
      </c>
      <c r="M200" s="1">
        <f t="shared" si="8"/>
        <v>1.034354696</v>
      </c>
      <c r="N200" s="7">
        <f t="shared" si="52"/>
        <v>0.1883155443</v>
      </c>
      <c r="O200" s="8">
        <v>2.0408869016006E13</v>
      </c>
      <c r="P200" s="29">
        <v>1.75834608041E11</v>
      </c>
      <c r="Q200" s="4">
        <v>1.331268555428E12</v>
      </c>
      <c r="R200" s="4">
        <v>4.7568465541972E13</v>
      </c>
      <c r="S200" s="8">
        <v>6.079889996571E12</v>
      </c>
      <c r="T200" s="8">
        <v>1.2243492774486E13</v>
      </c>
      <c r="U200" s="4">
        <v>1.3613450590452E13</v>
      </c>
      <c r="V200" s="4">
        <v>3.37831262703E11</v>
      </c>
      <c r="W200" s="4">
        <v>-1.101757421476E12</v>
      </c>
      <c r="X200" s="31">
        <f t="shared" si="10"/>
        <v>12511693168976</v>
      </c>
      <c r="Y200" s="28">
        <f t="shared" si="11"/>
        <v>3127923292244</v>
      </c>
      <c r="Z200" s="28">
        <f t="shared" si="12"/>
        <v>1743910231644</v>
      </c>
      <c r="AA200" s="28">
        <f t="shared" si="13"/>
        <v>3127923292244</v>
      </c>
      <c r="AB200" s="8">
        <v>1.266411424966E13</v>
      </c>
      <c r="AC200" s="8"/>
      <c r="AD200" s="4">
        <f t="shared" si="50"/>
        <v>1384013060600</v>
      </c>
      <c r="AG200" s="26"/>
    </row>
    <row r="201" ht="12.75" customHeight="1">
      <c r="A201" s="26">
        <v>199.0</v>
      </c>
      <c r="C201" s="3"/>
      <c r="D201" s="1" t="s">
        <v>74</v>
      </c>
      <c r="E201" s="1">
        <v>2013.0</v>
      </c>
      <c r="F201" s="27">
        <f t="shared" si="47"/>
        <v>30.47774183</v>
      </c>
      <c r="G201" s="27">
        <f t="shared" si="2"/>
        <v>11.18979463</v>
      </c>
      <c r="H201" s="1">
        <f t="shared" si="3"/>
        <v>6.453208858</v>
      </c>
      <c r="I201" s="28">
        <f t="shared" si="41"/>
        <v>17231183160878</v>
      </c>
      <c r="J201" s="26">
        <f t="shared" si="38"/>
        <v>31.64004632</v>
      </c>
      <c r="K201" s="6">
        <f t="shared" si="6"/>
        <v>0.02239796912</v>
      </c>
      <c r="L201" s="29">
        <f t="shared" si="44"/>
        <v>3.953737886</v>
      </c>
      <c r="M201" s="1">
        <f t="shared" si="8"/>
        <v>0.8789099483</v>
      </c>
      <c r="N201" s="7">
        <f t="shared" si="52"/>
        <v>0.3054061891</v>
      </c>
      <c r="O201" s="8">
        <v>2.3009687670927E13</v>
      </c>
      <c r="P201" s="29">
        <v>1.62995465855E11</v>
      </c>
      <c r="Q201" s="4">
        <v>1.23397444451E12</v>
      </c>
      <c r="R201" s="4">
        <v>5.5093139820723E13</v>
      </c>
      <c r="S201" s="8">
        <v>5.778504510049E12</v>
      </c>
      <c r="T201" s="8">
        <v>1.212547223506E13</v>
      </c>
      <c r="U201" s="4">
        <v>1.1989345135217E13</v>
      </c>
      <c r="V201" s="4">
        <v>3.29868031467E11</v>
      </c>
      <c r="W201" s="4">
        <v>-1.308653689794E12</v>
      </c>
      <c r="X201" s="31">
        <f t="shared" si="10"/>
        <v>10680691445423</v>
      </c>
      <c r="Y201" s="28">
        <f t="shared" si="11"/>
        <v>2670172861356</v>
      </c>
      <c r="Z201" s="28">
        <f t="shared" si="12"/>
        <v>1539901645836</v>
      </c>
      <c r="AA201" s="28">
        <f t="shared" si="13"/>
        <v>2670172861356</v>
      </c>
      <c r="AB201" s="34">
        <v>1.0657198174992E13</v>
      </c>
      <c r="AC201" s="8">
        <v>8.127927857011E12</v>
      </c>
      <c r="AD201" s="4">
        <f t="shared" si="50"/>
        <v>1130271215520</v>
      </c>
    </row>
    <row r="202" ht="12.75" customHeight="1">
      <c r="A202" s="26">
        <v>200.0</v>
      </c>
      <c r="C202" s="3"/>
      <c r="D202" s="1" t="s">
        <v>74</v>
      </c>
      <c r="E202" s="1">
        <v>2012.0</v>
      </c>
      <c r="F202" s="27">
        <f t="shared" si="47"/>
        <v>30.26767218</v>
      </c>
      <c r="G202" s="27">
        <f t="shared" si="2"/>
        <v>10.23401674</v>
      </c>
      <c r="H202" s="1">
        <f t="shared" si="3"/>
        <v>6.09966277</v>
      </c>
      <c r="I202" s="28">
        <f t="shared" si="41"/>
        <v>13966352823993</v>
      </c>
      <c r="J202" s="26">
        <f t="shared" si="38"/>
        <v>31.46454635</v>
      </c>
      <c r="K202" s="6">
        <f t="shared" si="6"/>
        <v>0.03096132505</v>
      </c>
      <c r="L202" s="29">
        <f t="shared" si="44"/>
        <v>4.630796627</v>
      </c>
      <c r="M202" s="1">
        <f t="shared" si="8"/>
        <v>0.6739291614</v>
      </c>
      <c r="N202" s="7">
        <f t="shared" si="52"/>
        <v>0.04756290434</v>
      </c>
      <c r="O202" s="8">
        <v>1.7778444201197E13</v>
      </c>
      <c r="P202" s="29">
        <v>1.2542430975E11</v>
      </c>
      <c r="Q202" s="4">
        <v>1.4311936332E12</v>
      </c>
      <c r="R202" s="4">
        <v>4.6225206155055E13</v>
      </c>
      <c r="S202" s="8">
        <v>3.812091377204E12</v>
      </c>
      <c r="T202" s="8">
        <v>1.2113876041877E13</v>
      </c>
      <c r="U202" s="4">
        <v>1.0593014184645E13</v>
      </c>
      <c r="V202" s="4">
        <v>3.24578137216E11</v>
      </c>
      <c r="W202" s="4">
        <v>-1.434243708247E12</v>
      </c>
      <c r="X202" s="31">
        <f t="shared" si="10"/>
        <v>9158770476398</v>
      </c>
      <c r="Y202" s="28">
        <f t="shared" si="11"/>
        <v>2289692619100</v>
      </c>
      <c r="Z202" s="28">
        <f t="shared" si="12"/>
        <v>1364699040233</v>
      </c>
      <c r="AA202" s="28">
        <f t="shared" si="13"/>
        <v>2289692619100</v>
      </c>
      <c r="AB202" s="8">
        <v>8.163894321848E12</v>
      </c>
      <c r="AC202" s="8"/>
      <c r="AD202" s="4">
        <f t="shared" si="50"/>
        <v>924993578867</v>
      </c>
    </row>
    <row r="203" ht="12.75" customHeight="1">
      <c r="A203" s="26">
        <v>201.0</v>
      </c>
      <c r="C203" s="3"/>
      <c r="D203" s="1" t="s">
        <v>74</v>
      </c>
      <c r="E203" s="1">
        <v>2011.0</v>
      </c>
      <c r="F203" s="27">
        <f t="shared" si="47"/>
        <v>30.09481257</v>
      </c>
      <c r="G203" s="27">
        <f t="shared" si="2"/>
        <v>9.790037647</v>
      </c>
      <c r="H203" s="1">
        <f t="shared" si="3"/>
        <v>5.754457964</v>
      </c>
      <c r="I203" s="28">
        <f t="shared" si="41"/>
        <v>11749274029435</v>
      </c>
      <c r="J203" s="26">
        <f t="shared" si="38"/>
        <v>31.40564945</v>
      </c>
      <c r="K203" s="6">
        <f t="shared" si="6"/>
        <v>0.02760250507</v>
      </c>
      <c r="L203" s="29">
        <f t="shared" si="44"/>
        <v>3.981681896</v>
      </c>
      <c r="M203" s="1">
        <f t="shared" si="8"/>
        <v>0.6680561955</v>
      </c>
      <c r="N203" s="7">
        <f t="shared" si="52"/>
        <v>0.2462349533</v>
      </c>
      <c r="O203" s="8">
        <v>1.5646291187169E13</v>
      </c>
      <c r="P203" s="29">
        <v>1.29608522838E11</v>
      </c>
      <c r="Q203" s="4">
        <v>1.202953265995E12</v>
      </c>
      <c r="R203" s="4">
        <v>4.3581307668726E13</v>
      </c>
      <c r="S203" s="8">
        <v>3.897017157734E12</v>
      </c>
      <c r="T203" s="8">
        <v>1.1665524425266E13</v>
      </c>
      <c r="U203" s="4">
        <v>9.37172732983E12</v>
      </c>
      <c r="V203" s="4">
        <v>2.29276836116E11</v>
      </c>
      <c r="W203" s="4">
        <v>-1.204651228144E12</v>
      </c>
      <c r="X203" s="31">
        <f t="shared" si="10"/>
        <v>8167076101686</v>
      </c>
      <c r="Y203" s="28">
        <f t="shared" si="11"/>
        <v>2041769025422</v>
      </c>
      <c r="Z203" s="28">
        <f t="shared" si="12"/>
        <v>1200125520743</v>
      </c>
      <c r="AA203" s="28">
        <f t="shared" si="13"/>
        <v>2041769025422</v>
      </c>
      <c r="AB203" s="8">
        <v>7.793225865529E12</v>
      </c>
      <c r="AC203" s="8"/>
      <c r="AD203" s="4">
        <f t="shared" si="50"/>
        <v>841643504678</v>
      </c>
    </row>
    <row r="204" ht="12.75" customHeight="1">
      <c r="A204" s="26">
        <v>202.0</v>
      </c>
      <c r="C204" s="3"/>
      <c r="D204" s="1" t="s">
        <v>74</v>
      </c>
      <c r="E204" s="1">
        <v>2010.0</v>
      </c>
      <c r="F204" s="27">
        <f t="shared" si="47"/>
        <v>30.12326432</v>
      </c>
      <c r="G204" s="27">
        <f t="shared" si="2"/>
        <v>11.46939156</v>
      </c>
      <c r="H204" s="1">
        <f t="shared" si="3"/>
        <v>6.751824887</v>
      </c>
      <c r="I204" s="28">
        <f t="shared" si="41"/>
        <v>12088362449223</v>
      </c>
      <c r="J204" s="26">
        <f t="shared" si="38"/>
        <v>31.43300262</v>
      </c>
      <c r="K204" s="6">
        <f t="shared" si="6"/>
        <v>0.02244982216</v>
      </c>
      <c r="L204" s="29">
        <f t="shared" si="44"/>
        <v>2.922621585</v>
      </c>
      <c r="M204" s="1">
        <f t="shared" si="8"/>
        <v>0.5845523494</v>
      </c>
      <c r="N204" s="7">
        <f t="shared" si="52"/>
        <v>0.2405768347</v>
      </c>
      <c r="O204" s="8">
        <v>1.8314754599165E13</v>
      </c>
      <c r="P204" s="29">
        <v>1.17366502155E11</v>
      </c>
      <c r="Q204" s="4">
        <v>1.005524123042E12</v>
      </c>
      <c r="R204" s="4">
        <v>4.4789848038998E13</v>
      </c>
      <c r="S204" s="8">
        <v>6.226392149942E12</v>
      </c>
      <c r="T204" s="8">
        <v>1.0697786472739E13</v>
      </c>
      <c r="U204" s="4">
        <v>8.245113904453E12</v>
      </c>
      <c r="V204" s="4">
        <v>1.86623651556E11</v>
      </c>
      <c r="W204" s="4">
        <v>-1.083576007876E12</v>
      </c>
      <c r="X204" s="31">
        <f t="shared" si="10"/>
        <v>7161537896577</v>
      </c>
      <c r="Y204" s="28">
        <f t="shared" si="11"/>
        <v>1790384474144</v>
      </c>
      <c r="Z204" s="28">
        <f t="shared" si="12"/>
        <v>1053967194501</v>
      </c>
      <c r="AA204" s="28">
        <f t="shared" si="13"/>
        <v>1790384474144</v>
      </c>
      <c r="AB204" s="8">
        <v>6.253416215604E12</v>
      </c>
      <c r="AC204" s="8"/>
      <c r="AD204" s="4">
        <f t="shared" si="50"/>
        <v>736417279643</v>
      </c>
    </row>
    <row r="205" ht="12.75" customHeight="1">
      <c r="A205" s="26">
        <v>203.0</v>
      </c>
      <c r="C205" s="3"/>
      <c r="D205" s="1" t="s">
        <v>74</v>
      </c>
      <c r="E205" s="1">
        <v>2009.0</v>
      </c>
      <c r="F205" s="27">
        <f t="shared" si="47"/>
        <v>30.04891052</v>
      </c>
      <c r="G205" s="27">
        <f t="shared" si="2"/>
        <v>11.89884527</v>
      </c>
      <c r="H205" s="1">
        <f t="shared" si="3"/>
        <v>6.998715573</v>
      </c>
      <c r="I205" s="28">
        <f t="shared" si="41"/>
        <v>11222148848236</v>
      </c>
      <c r="J205" s="26">
        <f t="shared" si="38"/>
        <v>31.14895259</v>
      </c>
      <c r="K205" s="6">
        <f t="shared" si="6"/>
        <v>0.0300018283</v>
      </c>
      <c r="L205" s="29">
        <f t="shared" si="44"/>
        <v>5.534978205</v>
      </c>
      <c r="M205" s="1">
        <f t="shared" si="8"/>
        <v>0.5903316533</v>
      </c>
      <c r="N205" s="7">
        <f t="shared" si="52"/>
        <v>-0.1288425677</v>
      </c>
      <c r="O205" s="8">
        <v>1.3673103807542E13</v>
      </c>
      <c r="P205" s="29">
        <v>1.07121526352E11</v>
      </c>
      <c r="Q205" s="4">
        <v>1.011500140307E12</v>
      </c>
      <c r="R205" s="4">
        <v>3.3714616663671E13</v>
      </c>
      <c r="S205" s="8">
        <v>2.450954959306E12</v>
      </c>
      <c r="T205" s="8">
        <v>8.538814868317E12</v>
      </c>
      <c r="U205" s="4">
        <v>7.393367704806E12</v>
      </c>
      <c r="V205" s="4">
        <v>1.51666182986E11</v>
      </c>
      <c r="W205" s="4">
        <v>-9.79534348986E11</v>
      </c>
      <c r="X205" s="31">
        <f t="shared" si="10"/>
        <v>6413833355820</v>
      </c>
      <c r="Y205" s="28">
        <f t="shared" si="11"/>
        <v>1603458338955</v>
      </c>
      <c r="Z205" s="28">
        <f t="shared" si="12"/>
        <v>943129235974</v>
      </c>
      <c r="AA205" s="28">
        <f t="shared" si="13"/>
        <v>1603458338955</v>
      </c>
      <c r="AB205" s="8">
        <v>5.040732698348E12</v>
      </c>
      <c r="AC205" s="8"/>
      <c r="AD205" s="4">
        <f t="shared" si="50"/>
        <v>660329102981</v>
      </c>
    </row>
    <row r="206" ht="12.75" customHeight="1">
      <c r="A206" s="26">
        <v>204.0</v>
      </c>
      <c r="C206" s="3"/>
      <c r="D206" s="1" t="s">
        <v>74</v>
      </c>
      <c r="E206" s="1">
        <v>2008.0</v>
      </c>
      <c r="F206" s="27">
        <f t="shared" si="47"/>
        <v>29.73535633</v>
      </c>
      <c r="G206" s="27">
        <f t="shared" si="2"/>
        <v>7.923655053</v>
      </c>
      <c r="H206" s="1">
        <f t="shared" si="3"/>
        <v>4.763448664</v>
      </c>
      <c r="I206" s="28">
        <f t="shared" si="41"/>
        <v>8201648888503</v>
      </c>
      <c r="J206" s="26">
        <f t="shared" si="38"/>
        <v>30.86251995</v>
      </c>
      <c r="K206" s="6">
        <f t="shared" si="6"/>
        <v>0.01285892395</v>
      </c>
      <c r="L206" s="29">
        <f t="shared" si="44"/>
        <v>8.869059766</v>
      </c>
      <c r="M206" s="1">
        <f t="shared" si="8"/>
        <v>0.7000895212</v>
      </c>
      <c r="N206" s="35"/>
      <c r="O206" s="8">
        <v>9.240785580591E12</v>
      </c>
      <c r="P206" s="29">
        <v>2.4620153079E10</v>
      </c>
      <c r="Q206" s="4">
        <v>3.25556776665E11</v>
      </c>
      <c r="R206" s="4">
        <v>2.5317575407946E13</v>
      </c>
      <c r="S206" s="8">
        <v>1.039136692088E12</v>
      </c>
      <c r="T206" s="8">
        <v>8.265011167953E12</v>
      </c>
      <c r="U206" s="4">
        <v>8.114161109283E12</v>
      </c>
      <c r="V206" s="4">
        <v>1.66511215608E11</v>
      </c>
      <c r="W206" s="4">
        <v>-1.227008992121E12</v>
      </c>
      <c r="X206" s="31">
        <f t="shared" si="10"/>
        <v>6887152117162</v>
      </c>
      <c r="Y206" s="28">
        <f t="shared" si="11"/>
        <v>1721788029291</v>
      </c>
      <c r="Z206" s="28">
        <f t="shared" si="12"/>
        <v>1035084040611</v>
      </c>
      <c r="AA206" s="28">
        <f t="shared" si="13"/>
        <v>1721788029291</v>
      </c>
      <c r="AB206" s="8">
        <v>5.786247710883E12</v>
      </c>
      <c r="AC206" s="8"/>
      <c r="AD206" s="4">
        <f t="shared" si="50"/>
        <v>686703988679</v>
      </c>
    </row>
    <row r="207" ht="12.75" customHeight="1">
      <c r="C207" s="3"/>
      <c r="F207" s="4"/>
      <c r="G207" s="4"/>
      <c r="J207" s="5"/>
      <c r="K207" s="6"/>
      <c r="L207" s="4"/>
      <c r="N207" s="7"/>
      <c r="O207" s="8"/>
      <c r="P207" s="4"/>
      <c r="Q207" s="4"/>
      <c r="R207" s="4"/>
      <c r="S207" s="8"/>
      <c r="T207" s="8"/>
      <c r="U207" s="4"/>
      <c r="V207" s="4"/>
      <c r="W207" s="4"/>
      <c r="X207" s="4"/>
      <c r="AB207" s="8"/>
      <c r="AC207" s="8"/>
      <c r="AD207" s="4"/>
    </row>
    <row r="208" ht="12.75" customHeight="1">
      <c r="C208" s="3"/>
      <c r="F208" s="4"/>
      <c r="G208" s="4"/>
      <c r="J208" s="5"/>
      <c r="K208" s="6"/>
      <c r="L208" s="4"/>
      <c r="N208" s="7"/>
      <c r="O208" s="8"/>
      <c r="P208" s="4"/>
      <c r="Q208" s="4"/>
      <c r="R208" s="4"/>
      <c r="S208" s="8"/>
      <c r="T208" s="8"/>
      <c r="U208" s="4"/>
      <c r="V208" s="4"/>
      <c r="W208" s="4"/>
      <c r="X208" s="4"/>
      <c r="AB208" s="8"/>
      <c r="AC208" s="8"/>
      <c r="AD208" s="4"/>
    </row>
    <row r="209" ht="12.75" customHeight="1">
      <c r="C209" s="3"/>
      <c r="F209" s="4"/>
      <c r="G209" s="4"/>
      <c r="J209" s="5"/>
      <c r="K209" s="6"/>
      <c r="L209" s="4"/>
      <c r="N209" s="7"/>
      <c r="O209" s="8"/>
      <c r="P209" s="4"/>
      <c r="Q209" s="4"/>
      <c r="R209" s="4"/>
      <c r="S209" s="8"/>
      <c r="T209" s="8"/>
      <c r="U209" s="4"/>
      <c r="V209" s="4"/>
      <c r="W209" s="4"/>
      <c r="X209" s="4"/>
      <c r="AB209" s="8"/>
      <c r="AC209" s="8"/>
      <c r="AD209" s="4"/>
    </row>
    <row r="210" ht="12.75" customHeight="1">
      <c r="C210" s="3"/>
      <c r="F210" s="4"/>
      <c r="G210" s="4"/>
      <c r="J210" s="5"/>
      <c r="K210" s="6"/>
      <c r="L210" s="4"/>
      <c r="N210" s="7"/>
      <c r="O210" s="8"/>
      <c r="P210" s="4"/>
      <c r="Q210" s="4"/>
      <c r="R210" s="4"/>
      <c r="S210" s="8"/>
      <c r="T210" s="8"/>
      <c r="U210" s="4"/>
      <c r="V210" s="4"/>
      <c r="W210" s="4"/>
      <c r="X210" s="4"/>
      <c r="AB210" s="8"/>
      <c r="AC210" s="8"/>
      <c r="AD210" s="4"/>
    </row>
    <row r="211" ht="12.75" customHeight="1">
      <c r="C211" s="3"/>
      <c r="F211" s="4"/>
      <c r="G211" s="4"/>
      <c r="J211" s="5"/>
      <c r="K211" s="6"/>
      <c r="L211" s="4"/>
      <c r="N211" s="7"/>
      <c r="O211" s="8"/>
      <c r="P211" s="4"/>
      <c r="Q211" s="4"/>
      <c r="R211" s="4"/>
      <c r="S211" s="8"/>
      <c r="T211" s="8"/>
      <c r="U211" s="4"/>
      <c r="V211" s="4"/>
      <c r="W211" s="4"/>
      <c r="X211" s="4"/>
      <c r="AB211" s="8"/>
      <c r="AC211" s="8"/>
      <c r="AD211" s="4"/>
    </row>
    <row r="212" ht="12.75" customHeight="1">
      <c r="C212" s="3"/>
      <c r="F212" s="4"/>
      <c r="G212" s="4"/>
      <c r="J212" s="5"/>
      <c r="K212" s="6"/>
      <c r="L212" s="4"/>
      <c r="N212" s="7"/>
      <c r="O212" s="8"/>
      <c r="P212" s="4"/>
      <c r="Q212" s="4"/>
      <c r="R212" s="4"/>
      <c r="S212" s="8"/>
      <c r="T212" s="8"/>
      <c r="U212" s="4"/>
      <c r="V212" s="4"/>
      <c r="W212" s="4"/>
      <c r="X212" s="4"/>
      <c r="AB212" s="8"/>
      <c r="AC212" s="8"/>
      <c r="AD212" s="4"/>
    </row>
    <row r="213" ht="12.75" customHeight="1">
      <c r="C213" s="3"/>
      <c r="F213" s="4"/>
      <c r="G213" s="4"/>
      <c r="J213" s="5"/>
      <c r="K213" s="6"/>
      <c r="L213" s="4"/>
      <c r="N213" s="7"/>
      <c r="O213" s="8"/>
      <c r="P213" s="4"/>
      <c r="Q213" s="4"/>
      <c r="R213" s="4"/>
      <c r="S213" s="8"/>
      <c r="T213" s="8"/>
      <c r="U213" s="4"/>
      <c r="V213" s="4"/>
      <c r="W213" s="4"/>
      <c r="X213" s="4"/>
      <c r="AB213" s="8"/>
      <c r="AC213" s="8"/>
      <c r="AD213" s="4"/>
    </row>
    <row r="214" ht="12.75" customHeight="1">
      <c r="C214" s="3"/>
      <c r="F214" s="4"/>
      <c r="G214" s="4"/>
      <c r="J214" s="5"/>
      <c r="K214" s="6"/>
      <c r="L214" s="4"/>
      <c r="N214" s="7"/>
      <c r="O214" s="8"/>
      <c r="P214" s="4"/>
      <c r="Q214" s="4"/>
      <c r="R214" s="4"/>
      <c r="S214" s="8"/>
      <c r="T214" s="8"/>
      <c r="U214" s="4"/>
      <c r="V214" s="4"/>
      <c r="W214" s="4"/>
      <c r="X214" s="4"/>
      <c r="AB214" s="8"/>
      <c r="AC214" s="8"/>
      <c r="AD214" s="4"/>
    </row>
    <row r="215" ht="12.75" customHeight="1">
      <c r="C215" s="3"/>
      <c r="F215" s="4"/>
      <c r="G215" s="4"/>
      <c r="J215" s="5"/>
      <c r="K215" s="6"/>
      <c r="L215" s="4"/>
      <c r="N215" s="7"/>
      <c r="O215" s="8"/>
      <c r="P215" s="4"/>
      <c r="Q215" s="4"/>
      <c r="R215" s="4"/>
      <c r="S215" s="8"/>
      <c r="T215" s="8"/>
      <c r="U215" s="4"/>
      <c r="V215" s="4"/>
      <c r="W215" s="4"/>
      <c r="X215" s="4"/>
      <c r="AB215" s="8"/>
      <c r="AC215" s="8"/>
      <c r="AD215" s="4"/>
    </row>
    <row r="216" ht="12.75" customHeight="1">
      <c r="C216" s="3"/>
      <c r="F216" s="4"/>
      <c r="G216" s="4"/>
      <c r="J216" s="5"/>
      <c r="K216" s="6"/>
      <c r="L216" s="4"/>
      <c r="N216" s="7"/>
      <c r="O216" s="8"/>
      <c r="P216" s="4"/>
      <c r="Q216" s="4"/>
      <c r="R216" s="4"/>
      <c r="S216" s="8"/>
      <c r="T216" s="8"/>
      <c r="U216" s="4"/>
      <c r="V216" s="4"/>
      <c r="W216" s="4"/>
      <c r="X216" s="4"/>
      <c r="AB216" s="8"/>
      <c r="AC216" s="8"/>
      <c r="AD216" s="4"/>
    </row>
    <row r="217" ht="12.75" customHeight="1">
      <c r="C217" s="3"/>
      <c r="F217" s="4"/>
      <c r="G217" s="4"/>
      <c r="J217" s="5"/>
      <c r="K217" s="6"/>
      <c r="L217" s="4"/>
      <c r="N217" s="7"/>
      <c r="O217" s="8"/>
      <c r="P217" s="4"/>
      <c r="Q217" s="4"/>
      <c r="R217" s="4"/>
      <c r="S217" s="8"/>
      <c r="T217" s="8"/>
      <c r="U217" s="4"/>
      <c r="V217" s="4"/>
      <c r="W217" s="4"/>
      <c r="X217" s="4"/>
      <c r="AB217" s="8"/>
      <c r="AC217" s="8"/>
      <c r="AD217" s="4"/>
    </row>
    <row r="218" ht="12.75" customHeight="1">
      <c r="C218" s="3"/>
      <c r="F218" s="4"/>
      <c r="G218" s="4"/>
      <c r="J218" s="5"/>
      <c r="K218" s="6"/>
      <c r="L218" s="4"/>
      <c r="N218" s="7"/>
      <c r="O218" s="8"/>
      <c r="P218" s="4"/>
      <c r="Q218" s="4"/>
      <c r="R218" s="4"/>
      <c r="S218" s="8"/>
      <c r="T218" s="8"/>
      <c r="U218" s="4"/>
      <c r="V218" s="4"/>
      <c r="W218" s="4"/>
      <c r="X218" s="4"/>
      <c r="AB218" s="8"/>
      <c r="AC218" s="8"/>
      <c r="AD218" s="4"/>
    </row>
    <row r="219" ht="12.75" customHeight="1">
      <c r="C219" s="3"/>
      <c r="F219" s="4"/>
      <c r="G219" s="4"/>
      <c r="J219" s="5"/>
      <c r="K219" s="6"/>
      <c r="L219" s="4"/>
      <c r="N219" s="7"/>
      <c r="O219" s="8"/>
      <c r="P219" s="4"/>
      <c r="Q219" s="4"/>
      <c r="R219" s="4"/>
      <c r="S219" s="8"/>
      <c r="T219" s="8"/>
      <c r="U219" s="4"/>
      <c r="V219" s="4"/>
      <c r="W219" s="4"/>
      <c r="X219" s="4"/>
      <c r="AB219" s="8"/>
      <c r="AC219" s="8"/>
      <c r="AD219" s="4"/>
    </row>
    <row r="220" ht="12.75" customHeight="1">
      <c r="C220" s="3"/>
      <c r="F220" s="4"/>
      <c r="G220" s="4"/>
      <c r="J220" s="5"/>
      <c r="K220" s="6"/>
      <c r="L220" s="4"/>
      <c r="N220" s="7"/>
      <c r="O220" s="8"/>
      <c r="P220" s="4"/>
      <c r="Q220" s="4"/>
      <c r="R220" s="4"/>
      <c r="S220" s="8"/>
      <c r="T220" s="8"/>
      <c r="U220" s="4"/>
      <c r="V220" s="4"/>
      <c r="W220" s="4"/>
      <c r="X220" s="4"/>
      <c r="AB220" s="8"/>
      <c r="AC220" s="8"/>
      <c r="AD220" s="4"/>
    </row>
    <row r="221" ht="12.75" customHeight="1">
      <c r="C221" s="3"/>
      <c r="F221" s="4"/>
      <c r="G221" s="4"/>
      <c r="J221" s="5"/>
      <c r="K221" s="6"/>
      <c r="L221" s="4"/>
      <c r="N221" s="7"/>
      <c r="O221" s="8"/>
      <c r="P221" s="4"/>
      <c r="Q221" s="4"/>
      <c r="R221" s="4"/>
      <c r="S221" s="8"/>
      <c r="T221" s="8"/>
      <c r="U221" s="4"/>
      <c r="V221" s="4"/>
      <c r="W221" s="4"/>
      <c r="X221" s="4"/>
      <c r="AB221" s="8"/>
      <c r="AC221" s="8"/>
      <c r="AD221" s="4"/>
    </row>
    <row r="222" ht="12.75" customHeight="1">
      <c r="C222" s="3"/>
      <c r="F222" s="4"/>
      <c r="G222" s="4"/>
      <c r="J222" s="5"/>
      <c r="K222" s="6"/>
      <c r="L222" s="4"/>
      <c r="N222" s="7"/>
      <c r="O222" s="8"/>
      <c r="P222" s="4"/>
      <c r="Q222" s="4"/>
      <c r="R222" s="4"/>
      <c r="S222" s="8"/>
      <c r="T222" s="8"/>
      <c r="U222" s="4"/>
      <c r="V222" s="4"/>
      <c r="W222" s="4"/>
      <c r="X222" s="4"/>
      <c r="AB222" s="8"/>
      <c r="AC222" s="8"/>
      <c r="AD222" s="4"/>
    </row>
    <row r="223" ht="12.75" customHeight="1">
      <c r="C223" s="3"/>
      <c r="F223" s="4"/>
      <c r="G223" s="4"/>
      <c r="J223" s="5"/>
      <c r="K223" s="6"/>
      <c r="L223" s="4"/>
      <c r="N223" s="7"/>
      <c r="O223" s="8"/>
      <c r="P223" s="4"/>
      <c r="Q223" s="4"/>
      <c r="R223" s="4"/>
      <c r="S223" s="8"/>
      <c r="T223" s="8"/>
      <c r="U223" s="4"/>
      <c r="V223" s="4"/>
      <c r="W223" s="4"/>
      <c r="X223" s="4"/>
      <c r="AB223" s="8"/>
      <c r="AC223" s="8"/>
      <c r="AD223" s="4"/>
    </row>
    <row r="224" ht="12.75" customHeight="1">
      <c r="C224" s="3"/>
      <c r="F224" s="4"/>
      <c r="G224" s="4"/>
      <c r="J224" s="5"/>
      <c r="K224" s="6"/>
      <c r="L224" s="4"/>
      <c r="N224" s="7"/>
      <c r="O224" s="8"/>
      <c r="P224" s="4"/>
      <c r="Q224" s="4"/>
      <c r="R224" s="4"/>
      <c r="S224" s="8"/>
      <c r="T224" s="8"/>
      <c r="U224" s="4"/>
      <c r="V224" s="4"/>
      <c r="W224" s="4"/>
      <c r="X224" s="4"/>
      <c r="AB224" s="8"/>
      <c r="AC224" s="8"/>
      <c r="AD224" s="4"/>
    </row>
    <row r="225" ht="12.75" customHeight="1">
      <c r="C225" s="3"/>
      <c r="F225" s="4"/>
      <c r="G225" s="4"/>
      <c r="J225" s="5"/>
      <c r="K225" s="6"/>
      <c r="L225" s="4"/>
      <c r="N225" s="7"/>
      <c r="O225" s="8"/>
      <c r="P225" s="4"/>
      <c r="Q225" s="4"/>
      <c r="R225" s="4"/>
      <c r="S225" s="8"/>
      <c r="T225" s="8"/>
      <c r="U225" s="4"/>
      <c r="V225" s="4"/>
      <c r="W225" s="4"/>
      <c r="X225" s="4"/>
      <c r="AB225" s="8"/>
      <c r="AC225" s="8"/>
      <c r="AD225" s="4"/>
    </row>
    <row r="226" ht="12.75" customHeight="1">
      <c r="C226" s="3"/>
      <c r="F226" s="4"/>
      <c r="G226" s="4"/>
      <c r="J226" s="5"/>
      <c r="K226" s="6"/>
      <c r="L226" s="4"/>
      <c r="N226" s="7"/>
      <c r="O226" s="8"/>
      <c r="P226" s="4"/>
      <c r="Q226" s="4"/>
      <c r="R226" s="4"/>
      <c r="S226" s="8"/>
      <c r="T226" s="8"/>
      <c r="U226" s="4"/>
      <c r="V226" s="4"/>
      <c r="W226" s="4"/>
      <c r="X226" s="4"/>
      <c r="AB226" s="8"/>
      <c r="AC226" s="8"/>
      <c r="AD226" s="4"/>
    </row>
    <row r="227" ht="12.75" customHeight="1">
      <c r="C227" s="3"/>
      <c r="F227" s="4"/>
      <c r="G227" s="4"/>
      <c r="J227" s="5"/>
      <c r="K227" s="6"/>
      <c r="L227" s="4"/>
      <c r="N227" s="7"/>
      <c r="O227" s="8"/>
      <c r="P227" s="4"/>
      <c r="Q227" s="4"/>
      <c r="R227" s="4"/>
      <c r="S227" s="8"/>
      <c r="T227" s="8"/>
      <c r="U227" s="4"/>
      <c r="V227" s="4"/>
      <c r="W227" s="4"/>
      <c r="X227" s="4"/>
      <c r="AB227" s="8"/>
      <c r="AC227" s="8"/>
      <c r="AD227" s="4"/>
    </row>
    <row r="228" ht="12.75" customHeight="1">
      <c r="C228" s="3"/>
      <c r="F228" s="4"/>
      <c r="G228" s="4"/>
      <c r="J228" s="5"/>
      <c r="K228" s="6"/>
      <c r="L228" s="4"/>
      <c r="N228" s="7"/>
      <c r="O228" s="8"/>
      <c r="P228" s="4"/>
      <c r="Q228" s="4"/>
      <c r="R228" s="4"/>
      <c r="S228" s="8"/>
      <c r="T228" s="8"/>
      <c r="U228" s="4"/>
      <c r="V228" s="4"/>
      <c r="W228" s="4"/>
      <c r="X228" s="4"/>
      <c r="AB228" s="8"/>
      <c r="AC228" s="8"/>
      <c r="AD228" s="4"/>
    </row>
    <row r="229" ht="12.75" customHeight="1">
      <c r="C229" s="3"/>
      <c r="F229" s="4"/>
      <c r="G229" s="4"/>
      <c r="J229" s="5"/>
      <c r="K229" s="6"/>
      <c r="L229" s="4"/>
      <c r="N229" s="7"/>
      <c r="O229" s="8"/>
      <c r="P229" s="4"/>
      <c r="Q229" s="4"/>
      <c r="R229" s="4"/>
      <c r="S229" s="8"/>
      <c r="T229" s="8"/>
      <c r="U229" s="4"/>
      <c r="V229" s="4"/>
      <c r="W229" s="4"/>
      <c r="X229" s="4"/>
      <c r="AB229" s="8"/>
      <c r="AC229" s="8"/>
      <c r="AD229" s="4"/>
    </row>
    <row r="230" ht="12.75" customHeight="1">
      <c r="C230" s="3"/>
      <c r="F230" s="4"/>
      <c r="G230" s="4"/>
      <c r="J230" s="5"/>
      <c r="K230" s="6"/>
      <c r="L230" s="4"/>
      <c r="N230" s="7"/>
      <c r="O230" s="8"/>
      <c r="P230" s="4"/>
      <c r="Q230" s="4"/>
      <c r="R230" s="4"/>
      <c r="S230" s="8"/>
      <c r="T230" s="8"/>
      <c r="U230" s="4"/>
      <c r="V230" s="4"/>
      <c r="W230" s="4"/>
      <c r="X230" s="4"/>
      <c r="AB230" s="8"/>
      <c r="AC230" s="8"/>
      <c r="AD230" s="4"/>
    </row>
    <row r="231" ht="12.75" customHeight="1">
      <c r="C231" s="3"/>
      <c r="F231" s="4"/>
      <c r="G231" s="4"/>
      <c r="J231" s="5"/>
      <c r="K231" s="6"/>
      <c r="L231" s="4"/>
      <c r="N231" s="7"/>
      <c r="O231" s="8"/>
      <c r="P231" s="4"/>
      <c r="Q231" s="4"/>
      <c r="R231" s="4"/>
      <c r="S231" s="8"/>
      <c r="T231" s="8"/>
      <c r="U231" s="4"/>
      <c r="V231" s="4"/>
      <c r="W231" s="4"/>
      <c r="X231" s="4"/>
      <c r="AB231" s="8"/>
      <c r="AC231" s="8"/>
      <c r="AD231" s="4"/>
    </row>
    <row r="232" ht="12.75" customHeight="1">
      <c r="C232" s="3"/>
      <c r="F232" s="4"/>
      <c r="G232" s="4"/>
      <c r="J232" s="5"/>
      <c r="K232" s="6"/>
      <c r="L232" s="4"/>
      <c r="N232" s="7"/>
      <c r="O232" s="8"/>
      <c r="P232" s="4"/>
      <c r="Q232" s="4"/>
      <c r="R232" s="4"/>
      <c r="S232" s="8"/>
      <c r="T232" s="8"/>
      <c r="U232" s="4"/>
      <c r="V232" s="4"/>
      <c r="W232" s="4"/>
      <c r="X232" s="4"/>
      <c r="AB232" s="8"/>
      <c r="AC232" s="8"/>
      <c r="AD232" s="4"/>
    </row>
    <row r="233" ht="12.75" customHeight="1">
      <c r="C233" s="3"/>
      <c r="F233" s="4"/>
      <c r="G233" s="4"/>
      <c r="J233" s="5"/>
      <c r="K233" s="6"/>
      <c r="L233" s="4"/>
      <c r="N233" s="7"/>
      <c r="O233" s="8"/>
      <c r="P233" s="4"/>
      <c r="Q233" s="4"/>
      <c r="R233" s="4"/>
      <c r="S233" s="8"/>
      <c r="T233" s="8"/>
      <c r="U233" s="4"/>
      <c r="V233" s="4"/>
      <c r="W233" s="4"/>
      <c r="X233" s="4"/>
      <c r="AB233" s="8"/>
      <c r="AC233" s="8"/>
      <c r="AD233" s="4"/>
    </row>
    <row r="234" ht="12.75" customHeight="1">
      <c r="C234" s="3"/>
      <c r="F234" s="4"/>
      <c r="G234" s="4"/>
      <c r="J234" s="5"/>
      <c r="K234" s="6"/>
      <c r="L234" s="4"/>
      <c r="N234" s="7"/>
      <c r="O234" s="8"/>
      <c r="P234" s="4"/>
      <c r="Q234" s="4"/>
      <c r="R234" s="4"/>
      <c r="S234" s="8"/>
      <c r="T234" s="8"/>
      <c r="U234" s="4"/>
      <c r="V234" s="4"/>
      <c r="W234" s="4"/>
      <c r="X234" s="4"/>
      <c r="AB234" s="8"/>
      <c r="AC234" s="8"/>
      <c r="AD234" s="4"/>
    </row>
    <row r="235" ht="12.75" customHeight="1">
      <c r="C235" s="3"/>
      <c r="F235" s="4"/>
      <c r="G235" s="4"/>
      <c r="J235" s="5"/>
      <c r="K235" s="6"/>
      <c r="L235" s="4"/>
      <c r="N235" s="7"/>
      <c r="O235" s="8"/>
      <c r="P235" s="4"/>
      <c r="Q235" s="4"/>
      <c r="R235" s="4"/>
      <c r="S235" s="8"/>
      <c r="T235" s="8"/>
      <c r="U235" s="4"/>
      <c r="V235" s="4"/>
      <c r="W235" s="4"/>
      <c r="X235" s="4"/>
      <c r="AB235" s="8"/>
      <c r="AC235" s="8"/>
      <c r="AD235" s="4"/>
    </row>
    <row r="236" ht="12.75" customHeight="1">
      <c r="C236" s="3"/>
      <c r="F236" s="4"/>
      <c r="G236" s="4"/>
      <c r="J236" s="5"/>
      <c r="K236" s="6"/>
      <c r="L236" s="4"/>
      <c r="N236" s="7"/>
      <c r="O236" s="8"/>
      <c r="P236" s="4"/>
      <c r="Q236" s="4"/>
      <c r="R236" s="4"/>
      <c r="S236" s="8"/>
      <c r="T236" s="8"/>
      <c r="U236" s="4"/>
      <c r="V236" s="4"/>
      <c r="W236" s="4"/>
      <c r="X236" s="4"/>
      <c r="AB236" s="8"/>
      <c r="AC236" s="8"/>
      <c r="AD236" s="4"/>
    </row>
    <row r="237" ht="12.75" customHeight="1">
      <c r="C237" s="3"/>
      <c r="F237" s="4"/>
      <c r="G237" s="4"/>
      <c r="J237" s="5"/>
      <c r="K237" s="6"/>
      <c r="L237" s="4"/>
      <c r="N237" s="7"/>
      <c r="O237" s="8"/>
      <c r="P237" s="4"/>
      <c r="Q237" s="4"/>
      <c r="R237" s="4"/>
      <c r="S237" s="8"/>
      <c r="T237" s="8"/>
      <c r="U237" s="4"/>
      <c r="V237" s="4"/>
      <c r="W237" s="4"/>
      <c r="X237" s="4"/>
      <c r="AB237" s="8"/>
      <c r="AC237" s="8"/>
      <c r="AD237" s="4"/>
    </row>
    <row r="238" ht="12.75" customHeight="1">
      <c r="C238" s="3"/>
      <c r="F238" s="4"/>
      <c r="G238" s="4"/>
      <c r="J238" s="5"/>
      <c r="K238" s="6"/>
      <c r="L238" s="4"/>
      <c r="N238" s="7"/>
      <c r="O238" s="8"/>
      <c r="P238" s="4"/>
      <c r="Q238" s="4"/>
      <c r="R238" s="4"/>
      <c r="S238" s="8"/>
      <c r="T238" s="8"/>
      <c r="U238" s="4"/>
      <c r="V238" s="4"/>
      <c r="W238" s="4"/>
      <c r="X238" s="4"/>
      <c r="AB238" s="8"/>
      <c r="AC238" s="8"/>
      <c r="AD238" s="4"/>
    </row>
    <row r="239" ht="12.75" customHeight="1">
      <c r="C239" s="3"/>
      <c r="F239" s="4"/>
      <c r="G239" s="4"/>
      <c r="J239" s="5"/>
      <c r="K239" s="6"/>
      <c r="L239" s="4"/>
      <c r="N239" s="7"/>
      <c r="O239" s="8"/>
      <c r="P239" s="4"/>
      <c r="Q239" s="4"/>
      <c r="R239" s="4"/>
      <c r="S239" s="8"/>
      <c r="T239" s="8"/>
      <c r="U239" s="4"/>
      <c r="V239" s="4"/>
      <c r="W239" s="4"/>
      <c r="X239" s="4"/>
      <c r="AB239" s="8"/>
      <c r="AC239" s="8"/>
      <c r="AD239" s="4"/>
    </row>
    <row r="240" ht="12.75" customHeight="1">
      <c r="C240" s="3"/>
      <c r="F240" s="4"/>
      <c r="G240" s="4"/>
      <c r="J240" s="5"/>
      <c r="K240" s="6"/>
      <c r="L240" s="4"/>
      <c r="N240" s="7"/>
      <c r="O240" s="8"/>
      <c r="P240" s="4"/>
      <c r="Q240" s="4"/>
      <c r="R240" s="4"/>
      <c r="S240" s="8"/>
      <c r="T240" s="8"/>
      <c r="U240" s="4"/>
      <c r="V240" s="4"/>
      <c r="W240" s="4"/>
      <c r="X240" s="4"/>
      <c r="AB240" s="8"/>
      <c r="AC240" s="8"/>
      <c r="AD240" s="4"/>
    </row>
    <row r="241" ht="12.75" customHeight="1">
      <c r="C241" s="3"/>
      <c r="F241" s="4"/>
      <c r="G241" s="4"/>
      <c r="J241" s="5"/>
      <c r="K241" s="6"/>
      <c r="L241" s="4"/>
      <c r="N241" s="7"/>
      <c r="O241" s="8"/>
      <c r="P241" s="4"/>
      <c r="Q241" s="4"/>
      <c r="R241" s="4"/>
      <c r="S241" s="8"/>
      <c r="T241" s="8"/>
      <c r="U241" s="4"/>
      <c r="V241" s="4"/>
      <c r="W241" s="4"/>
      <c r="X241" s="4"/>
      <c r="AB241" s="8"/>
      <c r="AC241" s="8"/>
      <c r="AD241" s="4"/>
    </row>
    <row r="242" ht="12.75" customHeight="1">
      <c r="C242" s="3"/>
      <c r="F242" s="4"/>
      <c r="G242" s="4"/>
      <c r="J242" s="5"/>
      <c r="K242" s="6"/>
      <c r="L242" s="4"/>
      <c r="N242" s="7"/>
      <c r="O242" s="8"/>
      <c r="P242" s="4"/>
      <c r="Q242" s="4"/>
      <c r="R242" s="4"/>
      <c r="S242" s="8"/>
      <c r="T242" s="8"/>
      <c r="U242" s="4"/>
      <c r="V242" s="4"/>
      <c r="W242" s="4"/>
      <c r="X242" s="4"/>
      <c r="AB242" s="8"/>
      <c r="AC242" s="8"/>
      <c r="AD242" s="4"/>
    </row>
    <row r="243" ht="12.75" customHeight="1">
      <c r="C243" s="3"/>
      <c r="F243" s="4"/>
      <c r="G243" s="4"/>
      <c r="J243" s="5"/>
      <c r="K243" s="6"/>
      <c r="L243" s="4"/>
      <c r="N243" s="7"/>
      <c r="O243" s="8"/>
      <c r="P243" s="4"/>
      <c r="Q243" s="4"/>
      <c r="R243" s="4"/>
      <c r="S243" s="8"/>
      <c r="T243" s="8"/>
      <c r="U243" s="4"/>
      <c r="V243" s="4"/>
      <c r="W243" s="4"/>
      <c r="X243" s="4"/>
      <c r="AB243" s="8"/>
      <c r="AC243" s="8"/>
      <c r="AD243" s="4"/>
    </row>
    <row r="244" ht="12.75" customHeight="1">
      <c r="C244" s="3"/>
      <c r="F244" s="4"/>
      <c r="G244" s="4"/>
      <c r="J244" s="5"/>
      <c r="K244" s="6"/>
      <c r="L244" s="4"/>
      <c r="N244" s="7"/>
      <c r="O244" s="8"/>
      <c r="P244" s="4"/>
      <c r="Q244" s="4"/>
      <c r="R244" s="4"/>
      <c r="S244" s="8"/>
      <c r="T244" s="8"/>
      <c r="U244" s="4"/>
      <c r="V244" s="4"/>
      <c r="W244" s="4"/>
      <c r="X244" s="4"/>
      <c r="AB244" s="8"/>
      <c r="AC244" s="8"/>
      <c r="AD244" s="4"/>
    </row>
    <row r="245" ht="12.75" customHeight="1">
      <c r="C245" s="3"/>
      <c r="F245" s="4"/>
      <c r="G245" s="4"/>
      <c r="J245" s="5"/>
      <c r="K245" s="6"/>
      <c r="L245" s="4"/>
      <c r="N245" s="7"/>
      <c r="O245" s="8"/>
      <c r="P245" s="4"/>
      <c r="Q245" s="4"/>
      <c r="R245" s="4"/>
      <c r="S245" s="8"/>
      <c r="T245" s="8"/>
      <c r="U245" s="4"/>
      <c r="V245" s="4"/>
      <c r="W245" s="4"/>
      <c r="X245" s="4"/>
      <c r="AB245" s="8"/>
      <c r="AC245" s="8"/>
      <c r="AD245" s="4"/>
    </row>
    <row r="246" ht="12.75" customHeight="1">
      <c r="C246" s="3"/>
      <c r="F246" s="4"/>
      <c r="G246" s="4"/>
      <c r="J246" s="5"/>
      <c r="K246" s="6"/>
      <c r="L246" s="4"/>
      <c r="N246" s="7"/>
      <c r="O246" s="8"/>
      <c r="P246" s="4"/>
      <c r="Q246" s="4"/>
      <c r="R246" s="4"/>
      <c r="S246" s="8"/>
      <c r="T246" s="8"/>
      <c r="U246" s="4"/>
      <c r="V246" s="4"/>
      <c r="W246" s="4"/>
      <c r="X246" s="4"/>
      <c r="AB246" s="8"/>
      <c r="AC246" s="8"/>
      <c r="AD246" s="4"/>
    </row>
    <row r="247" ht="12.75" customHeight="1">
      <c r="C247" s="3"/>
      <c r="F247" s="4"/>
      <c r="G247" s="4"/>
      <c r="J247" s="5"/>
      <c r="K247" s="6"/>
      <c r="L247" s="4"/>
      <c r="N247" s="7"/>
      <c r="O247" s="8"/>
      <c r="P247" s="4"/>
      <c r="Q247" s="4"/>
      <c r="R247" s="4"/>
      <c r="S247" s="8"/>
      <c r="T247" s="8"/>
      <c r="U247" s="4"/>
      <c r="V247" s="4"/>
      <c r="W247" s="4"/>
      <c r="X247" s="4"/>
      <c r="AB247" s="8"/>
      <c r="AC247" s="8"/>
      <c r="AD247" s="4"/>
    </row>
    <row r="248" ht="12.75" customHeight="1">
      <c r="C248" s="3"/>
      <c r="F248" s="4"/>
      <c r="G248" s="4"/>
      <c r="J248" s="5"/>
      <c r="K248" s="6"/>
      <c r="L248" s="4"/>
      <c r="N248" s="7"/>
      <c r="O248" s="8"/>
      <c r="P248" s="4"/>
      <c r="Q248" s="4"/>
      <c r="R248" s="4"/>
      <c r="S248" s="8"/>
      <c r="T248" s="8"/>
      <c r="U248" s="4"/>
      <c r="V248" s="4"/>
      <c r="W248" s="4"/>
      <c r="X248" s="4"/>
      <c r="AB248" s="8"/>
      <c r="AC248" s="8"/>
      <c r="AD248" s="4"/>
    </row>
    <row r="249" ht="12.75" customHeight="1">
      <c r="C249" s="3"/>
      <c r="F249" s="4"/>
      <c r="G249" s="4"/>
      <c r="J249" s="5"/>
      <c r="K249" s="6"/>
      <c r="L249" s="4"/>
      <c r="N249" s="7"/>
      <c r="O249" s="8"/>
      <c r="P249" s="4"/>
      <c r="Q249" s="4"/>
      <c r="R249" s="4"/>
      <c r="S249" s="8"/>
      <c r="T249" s="8"/>
      <c r="U249" s="4"/>
      <c r="V249" s="4"/>
      <c r="W249" s="4"/>
      <c r="X249" s="4"/>
      <c r="AB249" s="8"/>
      <c r="AC249" s="8"/>
      <c r="AD249" s="4"/>
    </row>
    <row r="250" ht="12.75" customHeight="1">
      <c r="C250" s="3"/>
      <c r="F250" s="4"/>
      <c r="G250" s="4"/>
      <c r="J250" s="5"/>
      <c r="K250" s="6"/>
      <c r="L250" s="4"/>
      <c r="N250" s="7"/>
      <c r="O250" s="8"/>
      <c r="P250" s="4"/>
      <c r="Q250" s="4"/>
      <c r="R250" s="4"/>
      <c r="S250" s="8"/>
      <c r="T250" s="8"/>
      <c r="U250" s="4"/>
      <c r="V250" s="4"/>
      <c r="W250" s="4"/>
      <c r="X250" s="4"/>
      <c r="AB250" s="8"/>
      <c r="AC250" s="8"/>
      <c r="AD250" s="4"/>
    </row>
    <row r="251" ht="12.75" customHeight="1">
      <c r="C251" s="3"/>
      <c r="F251" s="4"/>
      <c r="G251" s="4"/>
      <c r="J251" s="5"/>
      <c r="K251" s="6"/>
      <c r="L251" s="4"/>
      <c r="N251" s="7"/>
      <c r="O251" s="8"/>
      <c r="P251" s="4"/>
      <c r="Q251" s="4"/>
      <c r="R251" s="4"/>
      <c r="S251" s="8"/>
      <c r="T251" s="8"/>
      <c r="U251" s="4"/>
      <c r="V251" s="4"/>
      <c r="W251" s="4"/>
      <c r="X251" s="4"/>
      <c r="AB251" s="8"/>
      <c r="AC251" s="8"/>
      <c r="AD251" s="4"/>
    </row>
    <row r="252" ht="12.75" customHeight="1">
      <c r="C252" s="3"/>
      <c r="F252" s="4"/>
      <c r="G252" s="4"/>
      <c r="J252" s="5"/>
      <c r="K252" s="6"/>
      <c r="L252" s="4"/>
      <c r="N252" s="7"/>
      <c r="O252" s="8"/>
      <c r="P252" s="4"/>
      <c r="Q252" s="4"/>
      <c r="R252" s="4"/>
      <c r="S252" s="8"/>
      <c r="T252" s="8"/>
      <c r="U252" s="4"/>
      <c r="V252" s="4"/>
      <c r="W252" s="4"/>
      <c r="X252" s="4"/>
      <c r="AB252" s="8"/>
      <c r="AC252" s="8"/>
      <c r="AD252" s="4"/>
    </row>
    <row r="253" ht="12.75" customHeight="1">
      <c r="C253" s="3"/>
      <c r="F253" s="4"/>
      <c r="G253" s="4"/>
      <c r="J253" s="5"/>
      <c r="K253" s="6"/>
      <c r="L253" s="4"/>
      <c r="N253" s="7"/>
      <c r="O253" s="8"/>
      <c r="P253" s="4"/>
      <c r="Q253" s="4"/>
      <c r="R253" s="4"/>
      <c r="S253" s="8"/>
      <c r="T253" s="8"/>
      <c r="U253" s="4"/>
      <c r="V253" s="4"/>
      <c r="W253" s="4"/>
      <c r="X253" s="4"/>
      <c r="AB253" s="8"/>
      <c r="AC253" s="8"/>
      <c r="AD253" s="4"/>
    </row>
    <row r="254" ht="12.75" customHeight="1">
      <c r="C254" s="3"/>
      <c r="F254" s="4"/>
      <c r="G254" s="4"/>
      <c r="J254" s="5"/>
      <c r="K254" s="6"/>
      <c r="L254" s="4"/>
      <c r="N254" s="7"/>
      <c r="O254" s="8"/>
      <c r="P254" s="4"/>
      <c r="Q254" s="4"/>
      <c r="R254" s="4"/>
      <c r="S254" s="8"/>
      <c r="T254" s="8"/>
      <c r="U254" s="4"/>
      <c r="V254" s="4"/>
      <c r="W254" s="4"/>
      <c r="X254" s="4"/>
      <c r="AB254" s="8"/>
      <c r="AC254" s="8"/>
      <c r="AD254" s="4"/>
    </row>
    <row r="255" ht="12.75" customHeight="1">
      <c r="C255" s="3"/>
      <c r="F255" s="4"/>
      <c r="G255" s="4"/>
      <c r="J255" s="5"/>
      <c r="K255" s="6"/>
      <c r="L255" s="4"/>
      <c r="N255" s="7"/>
      <c r="O255" s="8"/>
      <c r="P255" s="4"/>
      <c r="Q255" s="4"/>
      <c r="R255" s="4"/>
      <c r="S255" s="8"/>
      <c r="T255" s="8"/>
      <c r="U255" s="4"/>
      <c r="V255" s="4"/>
      <c r="W255" s="4"/>
      <c r="X255" s="4"/>
      <c r="AB255" s="8"/>
      <c r="AC255" s="8"/>
      <c r="AD255" s="4"/>
    </row>
    <row r="256" ht="12.75" customHeight="1">
      <c r="C256" s="3"/>
      <c r="F256" s="4"/>
      <c r="G256" s="4"/>
      <c r="J256" s="5"/>
      <c r="K256" s="6"/>
      <c r="L256" s="4"/>
      <c r="N256" s="7"/>
      <c r="O256" s="8"/>
      <c r="P256" s="4"/>
      <c r="Q256" s="4"/>
      <c r="R256" s="4"/>
      <c r="S256" s="8"/>
      <c r="T256" s="8"/>
      <c r="U256" s="4"/>
      <c r="V256" s="4"/>
      <c r="W256" s="4"/>
      <c r="X256" s="4"/>
      <c r="AB256" s="8"/>
      <c r="AC256" s="8"/>
      <c r="AD256" s="4"/>
    </row>
    <row r="257" ht="12.75" customHeight="1">
      <c r="C257" s="3"/>
      <c r="F257" s="4"/>
      <c r="G257" s="4"/>
      <c r="J257" s="5"/>
      <c r="K257" s="6"/>
      <c r="L257" s="4"/>
      <c r="N257" s="7"/>
      <c r="O257" s="8"/>
      <c r="P257" s="4"/>
      <c r="Q257" s="4"/>
      <c r="R257" s="4"/>
      <c r="S257" s="8"/>
      <c r="T257" s="8"/>
      <c r="U257" s="4"/>
      <c r="V257" s="4"/>
      <c r="W257" s="4"/>
      <c r="X257" s="4"/>
      <c r="AB257" s="8"/>
      <c r="AC257" s="8"/>
      <c r="AD257" s="4"/>
    </row>
    <row r="258" ht="12.75" customHeight="1">
      <c r="C258" s="3"/>
      <c r="F258" s="4"/>
      <c r="G258" s="4"/>
      <c r="J258" s="5"/>
      <c r="K258" s="6"/>
      <c r="L258" s="4"/>
      <c r="N258" s="7"/>
      <c r="O258" s="8"/>
      <c r="P258" s="4"/>
      <c r="Q258" s="4"/>
      <c r="R258" s="4"/>
      <c r="S258" s="8"/>
      <c r="T258" s="8"/>
      <c r="U258" s="4"/>
      <c r="V258" s="4"/>
      <c r="W258" s="4"/>
      <c r="X258" s="4"/>
      <c r="AB258" s="8"/>
      <c r="AC258" s="8"/>
      <c r="AD258" s="4"/>
    </row>
    <row r="259" ht="12.75" customHeight="1">
      <c r="C259" s="3"/>
      <c r="F259" s="4"/>
      <c r="G259" s="4"/>
      <c r="J259" s="5"/>
      <c r="K259" s="6"/>
      <c r="L259" s="4"/>
      <c r="N259" s="7"/>
      <c r="O259" s="8"/>
      <c r="P259" s="4"/>
      <c r="Q259" s="4"/>
      <c r="R259" s="4"/>
      <c r="S259" s="8"/>
      <c r="T259" s="8"/>
      <c r="U259" s="4"/>
      <c r="V259" s="4"/>
      <c r="W259" s="4"/>
      <c r="X259" s="4"/>
      <c r="AB259" s="8"/>
      <c r="AC259" s="8"/>
      <c r="AD259" s="4"/>
    </row>
    <row r="260" ht="12.75" customHeight="1">
      <c r="C260" s="3"/>
      <c r="F260" s="4"/>
      <c r="G260" s="4"/>
      <c r="J260" s="5"/>
      <c r="K260" s="6"/>
      <c r="L260" s="4"/>
      <c r="N260" s="7"/>
      <c r="O260" s="8"/>
      <c r="P260" s="4"/>
      <c r="Q260" s="4"/>
      <c r="R260" s="4"/>
      <c r="S260" s="8"/>
      <c r="T260" s="8"/>
      <c r="U260" s="4"/>
      <c r="V260" s="4"/>
      <c r="W260" s="4"/>
      <c r="X260" s="4"/>
      <c r="AB260" s="8"/>
      <c r="AC260" s="8"/>
      <c r="AD260" s="4"/>
    </row>
    <row r="261" ht="12.75" customHeight="1">
      <c r="C261" s="3"/>
      <c r="F261" s="4"/>
      <c r="G261" s="4"/>
      <c r="J261" s="5"/>
      <c r="K261" s="6"/>
      <c r="L261" s="4"/>
      <c r="N261" s="7"/>
      <c r="O261" s="8"/>
      <c r="P261" s="4"/>
      <c r="Q261" s="4"/>
      <c r="R261" s="4"/>
      <c r="S261" s="8"/>
      <c r="T261" s="8"/>
      <c r="U261" s="4"/>
      <c r="V261" s="4"/>
      <c r="W261" s="4"/>
      <c r="X261" s="4"/>
      <c r="AB261" s="8"/>
      <c r="AC261" s="8"/>
      <c r="AD261" s="4"/>
    </row>
    <row r="262" ht="12.75" customHeight="1">
      <c r="C262" s="3"/>
      <c r="F262" s="4"/>
      <c r="G262" s="4"/>
      <c r="J262" s="5"/>
      <c r="K262" s="6"/>
      <c r="L262" s="4"/>
      <c r="N262" s="7"/>
      <c r="O262" s="8"/>
      <c r="P262" s="4"/>
      <c r="Q262" s="4"/>
      <c r="R262" s="4"/>
      <c r="S262" s="8"/>
      <c r="T262" s="8"/>
      <c r="U262" s="4"/>
      <c r="V262" s="4"/>
      <c r="W262" s="4"/>
      <c r="X262" s="4"/>
      <c r="AB262" s="8"/>
      <c r="AC262" s="8"/>
      <c r="AD262" s="4"/>
    </row>
    <row r="263" ht="12.75" customHeight="1">
      <c r="C263" s="3"/>
      <c r="F263" s="4"/>
      <c r="G263" s="4"/>
      <c r="J263" s="5"/>
      <c r="K263" s="6"/>
      <c r="L263" s="4"/>
      <c r="N263" s="7"/>
      <c r="O263" s="8"/>
      <c r="P263" s="4"/>
      <c r="Q263" s="4"/>
      <c r="R263" s="4"/>
      <c r="S263" s="8"/>
      <c r="T263" s="8"/>
      <c r="U263" s="4"/>
      <c r="V263" s="4"/>
      <c r="W263" s="4"/>
      <c r="X263" s="4"/>
      <c r="AB263" s="8"/>
      <c r="AC263" s="8"/>
      <c r="AD263" s="4"/>
    </row>
    <row r="264" ht="12.75" customHeight="1">
      <c r="C264" s="3"/>
      <c r="F264" s="4"/>
      <c r="G264" s="4"/>
      <c r="J264" s="5"/>
      <c r="K264" s="6"/>
      <c r="L264" s="4"/>
      <c r="N264" s="7"/>
      <c r="O264" s="8"/>
      <c r="P264" s="4"/>
      <c r="Q264" s="4"/>
      <c r="R264" s="4"/>
      <c r="S264" s="8"/>
      <c r="T264" s="8"/>
      <c r="U264" s="4"/>
      <c r="V264" s="4"/>
      <c r="W264" s="4"/>
      <c r="X264" s="4"/>
      <c r="AB264" s="8"/>
      <c r="AC264" s="8"/>
      <c r="AD264" s="4"/>
    </row>
    <row r="265" ht="12.75" customHeight="1">
      <c r="C265" s="3"/>
      <c r="F265" s="4"/>
      <c r="G265" s="4"/>
      <c r="J265" s="5"/>
      <c r="K265" s="6"/>
      <c r="L265" s="4"/>
      <c r="N265" s="7"/>
      <c r="O265" s="8"/>
      <c r="P265" s="4"/>
      <c r="Q265" s="4"/>
      <c r="R265" s="4"/>
      <c r="S265" s="8"/>
      <c r="T265" s="8"/>
      <c r="U265" s="4"/>
      <c r="V265" s="4"/>
      <c r="W265" s="4"/>
      <c r="X265" s="4"/>
      <c r="AB265" s="8"/>
      <c r="AC265" s="8"/>
      <c r="AD265" s="4"/>
    </row>
    <row r="266" ht="12.75" customHeight="1">
      <c r="C266" s="3"/>
      <c r="F266" s="4"/>
      <c r="G266" s="4"/>
      <c r="J266" s="5"/>
      <c r="K266" s="6"/>
      <c r="L266" s="4"/>
      <c r="N266" s="7"/>
      <c r="O266" s="8"/>
      <c r="P266" s="4"/>
      <c r="Q266" s="4"/>
      <c r="R266" s="4"/>
      <c r="S266" s="8"/>
      <c r="T266" s="8"/>
      <c r="U266" s="4"/>
      <c r="V266" s="4"/>
      <c r="W266" s="4"/>
      <c r="X266" s="4"/>
      <c r="AB266" s="8"/>
      <c r="AC266" s="8"/>
      <c r="AD266" s="4"/>
    </row>
    <row r="267" ht="12.75" customHeight="1">
      <c r="C267" s="3"/>
      <c r="F267" s="4"/>
      <c r="G267" s="4"/>
      <c r="J267" s="5"/>
      <c r="K267" s="6"/>
      <c r="L267" s="4"/>
      <c r="N267" s="7"/>
      <c r="O267" s="8"/>
      <c r="P267" s="4"/>
      <c r="Q267" s="4"/>
      <c r="R267" s="4"/>
      <c r="S267" s="8"/>
      <c r="T267" s="8"/>
      <c r="U267" s="4"/>
      <c r="V267" s="4"/>
      <c r="W267" s="4"/>
      <c r="X267" s="4"/>
      <c r="AB267" s="8"/>
      <c r="AC267" s="8"/>
      <c r="AD267" s="4"/>
    </row>
    <row r="268" ht="12.75" customHeight="1">
      <c r="C268" s="3"/>
      <c r="F268" s="4"/>
      <c r="G268" s="4"/>
      <c r="J268" s="5"/>
      <c r="K268" s="6"/>
      <c r="L268" s="4"/>
      <c r="N268" s="7"/>
      <c r="O268" s="8"/>
      <c r="P268" s="4"/>
      <c r="Q268" s="4"/>
      <c r="R268" s="4"/>
      <c r="S268" s="8"/>
      <c r="T268" s="8"/>
      <c r="U268" s="4"/>
      <c r="V268" s="4"/>
      <c r="W268" s="4"/>
      <c r="X268" s="4"/>
      <c r="AB268" s="8"/>
      <c r="AC268" s="8"/>
      <c r="AD268" s="4"/>
    </row>
    <row r="269" ht="12.75" customHeight="1">
      <c r="C269" s="3"/>
      <c r="F269" s="4"/>
      <c r="G269" s="4"/>
      <c r="J269" s="5"/>
      <c r="K269" s="6"/>
      <c r="L269" s="4"/>
      <c r="N269" s="7"/>
      <c r="O269" s="8"/>
      <c r="P269" s="4"/>
      <c r="Q269" s="4"/>
      <c r="R269" s="4"/>
      <c r="S269" s="8"/>
      <c r="T269" s="8"/>
      <c r="U269" s="4"/>
      <c r="V269" s="4"/>
      <c r="W269" s="4"/>
      <c r="X269" s="4"/>
      <c r="AB269" s="8"/>
      <c r="AC269" s="8"/>
      <c r="AD269" s="4"/>
    </row>
    <row r="270" ht="12.75" customHeight="1">
      <c r="C270" s="3"/>
      <c r="F270" s="4"/>
      <c r="G270" s="4"/>
      <c r="J270" s="5"/>
      <c r="K270" s="6"/>
      <c r="L270" s="4"/>
      <c r="N270" s="7"/>
      <c r="O270" s="8"/>
      <c r="P270" s="4"/>
      <c r="Q270" s="4"/>
      <c r="R270" s="4"/>
      <c r="S270" s="8"/>
      <c r="T270" s="8"/>
      <c r="U270" s="4"/>
      <c r="V270" s="4"/>
      <c r="W270" s="4"/>
      <c r="X270" s="4"/>
      <c r="AB270" s="8"/>
      <c r="AC270" s="8"/>
      <c r="AD270" s="4"/>
    </row>
    <row r="271" ht="12.75" customHeight="1">
      <c r="C271" s="3"/>
      <c r="F271" s="4"/>
      <c r="G271" s="4"/>
      <c r="J271" s="5"/>
      <c r="K271" s="6"/>
      <c r="L271" s="4"/>
      <c r="N271" s="7"/>
      <c r="O271" s="8"/>
      <c r="P271" s="4"/>
      <c r="Q271" s="4"/>
      <c r="R271" s="4"/>
      <c r="S271" s="8"/>
      <c r="T271" s="8"/>
      <c r="U271" s="4"/>
      <c r="V271" s="4"/>
      <c r="W271" s="4"/>
      <c r="X271" s="4"/>
      <c r="AB271" s="8"/>
      <c r="AC271" s="8"/>
      <c r="AD271" s="4"/>
    </row>
    <row r="272" ht="12.75" customHeight="1">
      <c r="C272" s="3"/>
      <c r="F272" s="4"/>
      <c r="G272" s="4"/>
      <c r="J272" s="5"/>
      <c r="K272" s="6"/>
      <c r="L272" s="4"/>
      <c r="N272" s="7"/>
      <c r="O272" s="8"/>
      <c r="P272" s="4"/>
      <c r="Q272" s="4"/>
      <c r="R272" s="4"/>
      <c r="S272" s="8"/>
      <c r="T272" s="8"/>
      <c r="U272" s="4"/>
      <c r="V272" s="4"/>
      <c r="W272" s="4"/>
      <c r="X272" s="4"/>
      <c r="AB272" s="8"/>
      <c r="AC272" s="8"/>
      <c r="AD272" s="4"/>
    </row>
    <row r="273" ht="12.75" customHeight="1">
      <c r="C273" s="3"/>
      <c r="F273" s="4"/>
      <c r="G273" s="4"/>
      <c r="J273" s="5"/>
      <c r="K273" s="6"/>
      <c r="L273" s="4"/>
      <c r="N273" s="7"/>
      <c r="O273" s="8"/>
      <c r="P273" s="4"/>
      <c r="Q273" s="4"/>
      <c r="R273" s="4"/>
      <c r="S273" s="8"/>
      <c r="T273" s="8"/>
      <c r="U273" s="4"/>
      <c r="V273" s="4"/>
      <c r="W273" s="4"/>
      <c r="X273" s="4"/>
      <c r="AB273" s="8"/>
      <c r="AC273" s="8"/>
      <c r="AD273" s="4"/>
    </row>
    <row r="274" ht="12.75" customHeight="1">
      <c r="C274" s="3"/>
      <c r="F274" s="4"/>
      <c r="G274" s="4"/>
      <c r="J274" s="5"/>
      <c r="K274" s="6"/>
      <c r="L274" s="4"/>
      <c r="N274" s="7"/>
      <c r="O274" s="8"/>
      <c r="P274" s="4"/>
      <c r="Q274" s="4"/>
      <c r="R274" s="4"/>
      <c r="S274" s="8"/>
      <c r="T274" s="8"/>
      <c r="U274" s="4"/>
      <c r="V274" s="4"/>
      <c r="W274" s="4"/>
      <c r="X274" s="4"/>
      <c r="AB274" s="8"/>
      <c r="AC274" s="8"/>
      <c r="AD274" s="4"/>
    </row>
    <row r="275" ht="12.75" customHeight="1">
      <c r="C275" s="3"/>
      <c r="F275" s="4"/>
      <c r="G275" s="4"/>
      <c r="J275" s="5"/>
      <c r="K275" s="6"/>
      <c r="L275" s="4"/>
      <c r="N275" s="7"/>
      <c r="O275" s="8"/>
      <c r="P275" s="4"/>
      <c r="Q275" s="4"/>
      <c r="R275" s="4"/>
      <c r="S275" s="8"/>
      <c r="T275" s="8"/>
      <c r="U275" s="4"/>
      <c r="V275" s="4"/>
      <c r="W275" s="4"/>
      <c r="X275" s="4"/>
      <c r="AB275" s="8"/>
      <c r="AC275" s="8"/>
      <c r="AD275" s="4"/>
    </row>
    <row r="276" ht="12.75" customHeight="1">
      <c r="C276" s="3"/>
      <c r="F276" s="4"/>
      <c r="G276" s="4"/>
      <c r="J276" s="5"/>
      <c r="K276" s="6"/>
      <c r="L276" s="4"/>
      <c r="N276" s="7"/>
      <c r="O276" s="8"/>
      <c r="P276" s="4"/>
      <c r="Q276" s="4"/>
      <c r="R276" s="4"/>
      <c r="S276" s="8"/>
      <c r="T276" s="8"/>
      <c r="U276" s="4"/>
      <c r="V276" s="4"/>
      <c r="W276" s="4"/>
      <c r="X276" s="4"/>
      <c r="AB276" s="8"/>
      <c r="AC276" s="8"/>
      <c r="AD276" s="4"/>
    </row>
    <row r="277" ht="12.75" customHeight="1">
      <c r="C277" s="3"/>
      <c r="F277" s="4"/>
      <c r="G277" s="4"/>
      <c r="J277" s="5"/>
      <c r="K277" s="6"/>
      <c r="L277" s="4"/>
      <c r="N277" s="7"/>
      <c r="O277" s="8"/>
      <c r="P277" s="4"/>
      <c r="Q277" s="4"/>
      <c r="R277" s="4"/>
      <c r="S277" s="8"/>
      <c r="T277" s="8"/>
      <c r="U277" s="4"/>
      <c r="V277" s="4"/>
      <c r="W277" s="4"/>
      <c r="X277" s="4"/>
      <c r="AB277" s="8"/>
      <c r="AC277" s="8"/>
      <c r="AD277" s="4"/>
    </row>
    <row r="278" ht="12.75" customHeight="1">
      <c r="C278" s="3"/>
      <c r="F278" s="4"/>
      <c r="G278" s="4"/>
      <c r="J278" s="5"/>
      <c r="K278" s="6"/>
      <c r="L278" s="4"/>
      <c r="N278" s="7"/>
      <c r="O278" s="8"/>
      <c r="P278" s="4"/>
      <c r="Q278" s="4"/>
      <c r="R278" s="4"/>
      <c r="S278" s="8"/>
      <c r="T278" s="8"/>
      <c r="U278" s="4"/>
      <c r="V278" s="4"/>
      <c r="W278" s="4"/>
      <c r="X278" s="4"/>
      <c r="AB278" s="8"/>
      <c r="AC278" s="8"/>
      <c r="AD278" s="4"/>
    </row>
    <row r="279" ht="12.75" customHeight="1">
      <c r="C279" s="3"/>
      <c r="F279" s="4"/>
      <c r="G279" s="4"/>
      <c r="J279" s="5"/>
      <c r="K279" s="6"/>
      <c r="L279" s="4"/>
      <c r="N279" s="7"/>
      <c r="O279" s="8"/>
      <c r="P279" s="4"/>
      <c r="Q279" s="4"/>
      <c r="R279" s="4"/>
      <c r="S279" s="8"/>
      <c r="T279" s="8"/>
      <c r="U279" s="4"/>
      <c r="V279" s="4"/>
      <c r="W279" s="4"/>
      <c r="X279" s="4"/>
      <c r="AB279" s="8"/>
      <c r="AC279" s="8"/>
      <c r="AD279" s="4"/>
    </row>
    <row r="280" ht="12.75" customHeight="1">
      <c r="C280" s="3"/>
      <c r="F280" s="4"/>
      <c r="G280" s="4"/>
      <c r="J280" s="5"/>
      <c r="K280" s="6"/>
      <c r="L280" s="4"/>
      <c r="N280" s="7"/>
      <c r="O280" s="8"/>
      <c r="P280" s="4"/>
      <c r="Q280" s="4"/>
      <c r="R280" s="4"/>
      <c r="S280" s="8"/>
      <c r="T280" s="8"/>
      <c r="U280" s="4"/>
      <c r="V280" s="4"/>
      <c r="W280" s="4"/>
      <c r="X280" s="4"/>
      <c r="AB280" s="8"/>
      <c r="AC280" s="8"/>
      <c r="AD280" s="4"/>
    </row>
    <row r="281" ht="12.75" customHeight="1">
      <c r="C281" s="3"/>
      <c r="F281" s="4"/>
      <c r="G281" s="4"/>
      <c r="J281" s="5"/>
      <c r="K281" s="6"/>
      <c r="L281" s="4"/>
      <c r="N281" s="7"/>
      <c r="O281" s="8"/>
      <c r="P281" s="4"/>
      <c r="Q281" s="4"/>
      <c r="R281" s="4"/>
      <c r="S281" s="8"/>
      <c r="T281" s="8"/>
      <c r="U281" s="4"/>
      <c r="V281" s="4"/>
      <c r="W281" s="4"/>
      <c r="X281" s="4"/>
      <c r="AB281" s="8"/>
      <c r="AC281" s="8"/>
      <c r="AD281" s="4"/>
    </row>
    <row r="282" ht="12.75" customHeight="1">
      <c r="C282" s="3"/>
      <c r="F282" s="4"/>
      <c r="G282" s="4"/>
      <c r="J282" s="5"/>
      <c r="K282" s="6"/>
      <c r="L282" s="4"/>
      <c r="N282" s="7"/>
      <c r="O282" s="8"/>
      <c r="P282" s="4"/>
      <c r="Q282" s="4"/>
      <c r="R282" s="4"/>
      <c r="S282" s="8"/>
      <c r="T282" s="8"/>
      <c r="U282" s="4"/>
      <c r="V282" s="4"/>
      <c r="W282" s="4"/>
      <c r="X282" s="4"/>
      <c r="AB282" s="8"/>
      <c r="AC282" s="8"/>
      <c r="AD282" s="4"/>
    </row>
    <row r="283" ht="12.75" customHeight="1">
      <c r="C283" s="3"/>
      <c r="F283" s="4"/>
      <c r="G283" s="4"/>
      <c r="J283" s="5"/>
      <c r="K283" s="6"/>
      <c r="L283" s="4"/>
      <c r="N283" s="7"/>
      <c r="O283" s="8"/>
      <c r="P283" s="4"/>
      <c r="Q283" s="4"/>
      <c r="R283" s="4"/>
      <c r="S283" s="8"/>
      <c r="T283" s="8"/>
      <c r="U283" s="4"/>
      <c r="V283" s="4"/>
      <c r="W283" s="4"/>
      <c r="X283" s="4"/>
      <c r="AB283" s="8"/>
      <c r="AC283" s="8"/>
      <c r="AD283" s="4"/>
    </row>
    <row r="284" ht="12.75" customHeight="1">
      <c r="C284" s="3"/>
      <c r="F284" s="4"/>
      <c r="G284" s="4"/>
      <c r="J284" s="5"/>
      <c r="K284" s="6"/>
      <c r="L284" s="4"/>
      <c r="N284" s="7"/>
      <c r="O284" s="8"/>
      <c r="P284" s="4"/>
      <c r="Q284" s="4"/>
      <c r="R284" s="4"/>
      <c r="S284" s="8"/>
      <c r="T284" s="8"/>
      <c r="U284" s="4"/>
      <c r="V284" s="4"/>
      <c r="W284" s="4"/>
      <c r="X284" s="4"/>
      <c r="AB284" s="8"/>
      <c r="AC284" s="8"/>
      <c r="AD284" s="4"/>
    </row>
    <row r="285" ht="12.75" customHeight="1">
      <c r="C285" s="3"/>
      <c r="F285" s="4"/>
      <c r="G285" s="4"/>
      <c r="J285" s="5"/>
      <c r="K285" s="6"/>
      <c r="L285" s="4"/>
      <c r="N285" s="7"/>
      <c r="O285" s="8"/>
      <c r="P285" s="4"/>
      <c r="Q285" s="4"/>
      <c r="R285" s="4"/>
      <c r="S285" s="8"/>
      <c r="T285" s="8"/>
      <c r="U285" s="4"/>
      <c r="V285" s="4"/>
      <c r="W285" s="4"/>
      <c r="X285" s="4"/>
      <c r="AB285" s="8"/>
      <c r="AC285" s="8"/>
      <c r="AD285" s="4"/>
    </row>
    <row r="286" ht="12.75" customHeight="1">
      <c r="C286" s="3"/>
      <c r="F286" s="4"/>
      <c r="G286" s="4"/>
      <c r="J286" s="5"/>
      <c r="K286" s="6"/>
      <c r="L286" s="4"/>
      <c r="N286" s="7"/>
      <c r="O286" s="8"/>
      <c r="P286" s="4"/>
      <c r="Q286" s="4"/>
      <c r="R286" s="4"/>
      <c r="S286" s="8"/>
      <c r="T286" s="8"/>
      <c r="U286" s="4"/>
      <c r="V286" s="4"/>
      <c r="W286" s="4"/>
      <c r="X286" s="4"/>
      <c r="AB286" s="8"/>
      <c r="AC286" s="8"/>
      <c r="AD286" s="4"/>
    </row>
    <row r="287" ht="12.75" customHeight="1">
      <c r="C287" s="3"/>
      <c r="F287" s="4"/>
      <c r="G287" s="4"/>
      <c r="J287" s="5"/>
      <c r="K287" s="6"/>
      <c r="L287" s="4"/>
      <c r="N287" s="7"/>
      <c r="O287" s="8"/>
      <c r="P287" s="4"/>
      <c r="Q287" s="4"/>
      <c r="R287" s="4"/>
      <c r="S287" s="8"/>
      <c r="T287" s="8"/>
      <c r="U287" s="4"/>
      <c r="V287" s="4"/>
      <c r="W287" s="4"/>
      <c r="X287" s="4"/>
      <c r="AB287" s="8"/>
      <c r="AC287" s="8"/>
      <c r="AD287" s="4"/>
    </row>
    <row r="288" ht="12.75" customHeight="1">
      <c r="C288" s="3"/>
      <c r="F288" s="4"/>
      <c r="G288" s="4"/>
      <c r="J288" s="5"/>
      <c r="K288" s="6"/>
      <c r="L288" s="4"/>
      <c r="N288" s="7"/>
      <c r="O288" s="8"/>
      <c r="P288" s="4"/>
      <c r="Q288" s="4"/>
      <c r="R288" s="4"/>
      <c r="S288" s="8"/>
      <c r="T288" s="8"/>
      <c r="U288" s="4"/>
      <c r="V288" s="4"/>
      <c r="W288" s="4"/>
      <c r="X288" s="4"/>
      <c r="AB288" s="8"/>
      <c r="AC288" s="8"/>
      <c r="AD288" s="4"/>
    </row>
    <row r="289" ht="12.75" customHeight="1">
      <c r="C289" s="3"/>
      <c r="F289" s="4"/>
      <c r="G289" s="4"/>
      <c r="J289" s="5"/>
      <c r="K289" s="6"/>
      <c r="L289" s="4"/>
      <c r="N289" s="7"/>
      <c r="O289" s="8"/>
      <c r="P289" s="4"/>
      <c r="Q289" s="4"/>
      <c r="R289" s="4"/>
      <c r="S289" s="8"/>
      <c r="T289" s="8"/>
      <c r="U289" s="4"/>
      <c r="V289" s="4"/>
      <c r="W289" s="4"/>
      <c r="X289" s="4"/>
      <c r="AB289" s="8"/>
      <c r="AC289" s="8"/>
      <c r="AD289" s="4"/>
    </row>
    <row r="290" ht="12.75" customHeight="1">
      <c r="C290" s="3"/>
      <c r="F290" s="4"/>
      <c r="G290" s="4"/>
      <c r="J290" s="5"/>
      <c r="K290" s="6"/>
      <c r="L290" s="4"/>
      <c r="N290" s="7"/>
      <c r="O290" s="8"/>
      <c r="P290" s="4"/>
      <c r="Q290" s="4"/>
      <c r="R290" s="4"/>
      <c r="S290" s="8"/>
      <c r="T290" s="8"/>
      <c r="U290" s="4"/>
      <c r="V290" s="4"/>
      <c r="W290" s="4"/>
      <c r="X290" s="4"/>
      <c r="AB290" s="8"/>
      <c r="AC290" s="8"/>
      <c r="AD290" s="4"/>
    </row>
    <row r="291" ht="12.75" customHeight="1">
      <c r="C291" s="3"/>
      <c r="F291" s="4"/>
      <c r="G291" s="4"/>
      <c r="J291" s="5"/>
      <c r="K291" s="6"/>
      <c r="L291" s="4"/>
      <c r="N291" s="7"/>
      <c r="O291" s="8"/>
      <c r="P291" s="4"/>
      <c r="Q291" s="4"/>
      <c r="R291" s="4"/>
      <c r="S291" s="8"/>
      <c r="T291" s="8"/>
      <c r="U291" s="4"/>
      <c r="V291" s="4"/>
      <c r="W291" s="4"/>
      <c r="X291" s="4"/>
      <c r="AB291" s="8"/>
      <c r="AC291" s="8"/>
      <c r="AD291" s="4"/>
    </row>
    <row r="292" ht="12.75" customHeight="1">
      <c r="C292" s="3"/>
      <c r="F292" s="4"/>
      <c r="G292" s="4"/>
      <c r="J292" s="5"/>
      <c r="K292" s="6"/>
      <c r="L292" s="4"/>
      <c r="N292" s="7"/>
      <c r="O292" s="8"/>
      <c r="P292" s="4"/>
      <c r="Q292" s="4"/>
      <c r="R292" s="4"/>
      <c r="S292" s="8"/>
      <c r="T292" s="8"/>
      <c r="U292" s="4"/>
      <c r="V292" s="4"/>
      <c r="W292" s="4"/>
      <c r="X292" s="4"/>
      <c r="AB292" s="8"/>
      <c r="AC292" s="8"/>
      <c r="AD292" s="4"/>
    </row>
    <row r="293" ht="12.75" customHeight="1">
      <c r="C293" s="3"/>
      <c r="F293" s="4"/>
      <c r="G293" s="4"/>
      <c r="J293" s="5"/>
      <c r="K293" s="6"/>
      <c r="L293" s="4"/>
      <c r="N293" s="7"/>
      <c r="O293" s="8"/>
      <c r="P293" s="4"/>
      <c r="Q293" s="4"/>
      <c r="R293" s="4"/>
      <c r="S293" s="8"/>
      <c r="T293" s="8"/>
      <c r="U293" s="4"/>
      <c r="V293" s="4"/>
      <c r="W293" s="4"/>
      <c r="X293" s="4"/>
      <c r="AB293" s="8"/>
      <c r="AC293" s="8"/>
      <c r="AD293" s="4"/>
    </row>
    <row r="294" ht="12.75" customHeight="1">
      <c r="C294" s="3"/>
      <c r="F294" s="4"/>
      <c r="G294" s="4"/>
      <c r="J294" s="5"/>
      <c r="K294" s="6"/>
      <c r="L294" s="4"/>
      <c r="N294" s="7"/>
      <c r="O294" s="8"/>
      <c r="P294" s="4"/>
      <c r="Q294" s="4"/>
      <c r="R294" s="4"/>
      <c r="S294" s="8"/>
      <c r="T294" s="8"/>
      <c r="U294" s="4"/>
      <c r="V294" s="4"/>
      <c r="W294" s="4"/>
      <c r="X294" s="4"/>
      <c r="AB294" s="8"/>
      <c r="AC294" s="8"/>
      <c r="AD294" s="4"/>
    </row>
    <row r="295" ht="12.75" customHeight="1">
      <c r="C295" s="3"/>
      <c r="F295" s="4"/>
      <c r="G295" s="4"/>
      <c r="J295" s="5"/>
      <c r="K295" s="6"/>
      <c r="L295" s="4"/>
      <c r="N295" s="7"/>
      <c r="O295" s="8"/>
      <c r="P295" s="4"/>
      <c r="Q295" s="4"/>
      <c r="R295" s="4"/>
      <c r="S295" s="8"/>
      <c r="T295" s="8"/>
      <c r="U295" s="4"/>
      <c r="V295" s="4"/>
      <c r="W295" s="4"/>
      <c r="X295" s="4"/>
      <c r="AB295" s="8"/>
      <c r="AC295" s="8"/>
      <c r="AD295" s="4"/>
    </row>
    <row r="296" ht="12.75" customHeight="1">
      <c r="C296" s="3"/>
      <c r="F296" s="4"/>
      <c r="G296" s="4"/>
      <c r="J296" s="5"/>
      <c r="K296" s="6"/>
      <c r="L296" s="4"/>
      <c r="N296" s="7"/>
      <c r="O296" s="8"/>
      <c r="P296" s="4"/>
      <c r="Q296" s="4"/>
      <c r="R296" s="4"/>
      <c r="S296" s="8"/>
      <c r="T296" s="8"/>
      <c r="U296" s="4"/>
      <c r="V296" s="4"/>
      <c r="W296" s="4"/>
      <c r="X296" s="4"/>
      <c r="AB296" s="8"/>
      <c r="AC296" s="8"/>
      <c r="AD296" s="4"/>
    </row>
    <row r="297" ht="12.75" customHeight="1">
      <c r="C297" s="3"/>
      <c r="F297" s="4"/>
      <c r="G297" s="4"/>
      <c r="J297" s="5"/>
      <c r="K297" s="6"/>
      <c r="L297" s="4"/>
      <c r="N297" s="7"/>
      <c r="O297" s="8"/>
      <c r="P297" s="4"/>
      <c r="Q297" s="4"/>
      <c r="R297" s="4"/>
      <c r="S297" s="8"/>
      <c r="T297" s="8"/>
      <c r="U297" s="4"/>
      <c r="V297" s="4"/>
      <c r="W297" s="4"/>
      <c r="X297" s="4"/>
      <c r="AB297" s="8"/>
      <c r="AC297" s="8"/>
      <c r="AD297" s="4"/>
    </row>
    <row r="298" ht="12.75" customHeight="1">
      <c r="C298" s="3"/>
      <c r="F298" s="4"/>
      <c r="G298" s="4"/>
      <c r="J298" s="5"/>
      <c r="K298" s="6"/>
      <c r="L298" s="4"/>
      <c r="N298" s="7"/>
      <c r="O298" s="8"/>
      <c r="P298" s="4"/>
      <c r="Q298" s="4"/>
      <c r="R298" s="4"/>
      <c r="S298" s="8"/>
      <c r="T298" s="8"/>
      <c r="U298" s="4"/>
      <c r="V298" s="4"/>
      <c r="W298" s="4"/>
      <c r="X298" s="4"/>
      <c r="AB298" s="8"/>
      <c r="AC298" s="8"/>
      <c r="AD298" s="4"/>
    </row>
    <row r="299" ht="12.75" customHeight="1">
      <c r="C299" s="3"/>
      <c r="F299" s="4"/>
      <c r="G299" s="4"/>
      <c r="J299" s="5"/>
      <c r="K299" s="6"/>
      <c r="L299" s="4"/>
      <c r="N299" s="7"/>
      <c r="O299" s="8"/>
      <c r="P299" s="4"/>
      <c r="Q299" s="4"/>
      <c r="R299" s="4"/>
      <c r="S299" s="8"/>
      <c r="T299" s="8"/>
      <c r="U299" s="4"/>
      <c r="V299" s="4"/>
      <c r="W299" s="4"/>
      <c r="X299" s="4"/>
      <c r="AB299" s="8"/>
      <c r="AC299" s="8"/>
      <c r="AD299" s="4"/>
    </row>
    <row r="300" ht="12.75" customHeight="1">
      <c r="C300" s="3"/>
      <c r="F300" s="4"/>
      <c r="G300" s="4"/>
      <c r="J300" s="5"/>
      <c r="K300" s="6"/>
      <c r="L300" s="4"/>
      <c r="N300" s="7"/>
      <c r="O300" s="8"/>
      <c r="P300" s="4"/>
      <c r="Q300" s="4"/>
      <c r="R300" s="4"/>
      <c r="S300" s="8"/>
      <c r="T300" s="8"/>
      <c r="U300" s="4"/>
      <c r="V300" s="4"/>
      <c r="W300" s="4"/>
      <c r="X300" s="4"/>
      <c r="AB300" s="8"/>
      <c r="AC300" s="8"/>
      <c r="AD300" s="4"/>
    </row>
    <row r="301" ht="12.75" customHeight="1">
      <c r="C301" s="3"/>
      <c r="F301" s="4"/>
      <c r="G301" s="4"/>
      <c r="J301" s="5"/>
      <c r="K301" s="6"/>
      <c r="L301" s="4"/>
      <c r="N301" s="7"/>
      <c r="O301" s="8"/>
      <c r="P301" s="4"/>
      <c r="Q301" s="4"/>
      <c r="R301" s="4"/>
      <c r="S301" s="8"/>
      <c r="T301" s="8"/>
      <c r="U301" s="4"/>
      <c r="V301" s="4"/>
      <c r="W301" s="4"/>
      <c r="X301" s="4"/>
      <c r="AB301" s="8"/>
      <c r="AC301" s="8"/>
      <c r="AD301" s="4"/>
    </row>
    <row r="302" ht="12.75" customHeight="1">
      <c r="C302" s="3"/>
      <c r="F302" s="4"/>
      <c r="G302" s="4"/>
      <c r="J302" s="5"/>
      <c r="K302" s="6"/>
      <c r="L302" s="4"/>
      <c r="N302" s="7"/>
      <c r="O302" s="8"/>
      <c r="P302" s="4"/>
      <c r="Q302" s="4"/>
      <c r="R302" s="4"/>
      <c r="S302" s="8"/>
      <c r="T302" s="8"/>
      <c r="U302" s="4"/>
      <c r="V302" s="4"/>
      <c r="W302" s="4"/>
      <c r="X302" s="4"/>
      <c r="AB302" s="8"/>
      <c r="AC302" s="8"/>
      <c r="AD302" s="4"/>
    </row>
    <row r="303" ht="12.75" customHeight="1">
      <c r="C303" s="3"/>
      <c r="F303" s="4"/>
      <c r="G303" s="4"/>
      <c r="J303" s="5"/>
      <c r="K303" s="6"/>
      <c r="L303" s="4"/>
      <c r="N303" s="7"/>
      <c r="O303" s="8"/>
      <c r="P303" s="4"/>
      <c r="Q303" s="4"/>
      <c r="R303" s="4"/>
      <c r="S303" s="8"/>
      <c r="T303" s="8"/>
      <c r="U303" s="4"/>
      <c r="V303" s="4"/>
      <c r="W303" s="4"/>
      <c r="X303" s="4"/>
      <c r="AB303" s="8"/>
      <c r="AC303" s="8"/>
      <c r="AD303" s="4"/>
    </row>
    <row r="304" ht="12.75" customHeight="1">
      <c r="C304" s="3"/>
      <c r="F304" s="4"/>
      <c r="G304" s="4"/>
      <c r="J304" s="5"/>
      <c r="K304" s="6"/>
      <c r="L304" s="4"/>
      <c r="N304" s="7"/>
      <c r="O304" s="8"/>
      <c r="P304" s="4"/>
      <c r="Q304" s="4"/>
      <c r="R304" s="4"/>
      <c r="S304" s="8"/>
      <c r="T304" s="8"/>
      <c r="U304" s="4"/>
      <c r="V304" s="4"/>
      <c r="W304" s="4"/>
      <c r="X304" s="4"/>
      <c r="AB304" s="8"/>
      <c r="AC304" s="8"/>
      <c r="AD304" s="4"/>
    </row>
    <row r="305" ht="12.75" customHeight="1">
      <c r="C305" s="3"/>
      <c r="F305" s="4"/>
      <c r="G305" s="4"/>
      <c r="J305" s="5"/>
      <c r="K305" s="6"/>
      <c r="L305" s="4"/>
      <c r="N305" s="7"/>
      <c r="O305" s="8"/>
      <c r="P305" s="4"/>
      <c r="Q305" s="4"/>
      <c r="R305" s="4"/>
      <c r="S305" s="8"/>
      <c r="T305" s="8"/>
      <c r="U305" s="4"/>
      <c r="V305" s="4"/>
      <c r="W305" s="4"/>
      <c r="X305" s="4"/>
      <c r="AB305" s="8"/>
      <c r="AC305" s="8"/>
      <c r="AD305" s="4"/>
    </row>
    <row r="306" ht="12.75" customHeight="1">
      <c r="C306" s="3"/>
      <c r="F306" s="4"/>
      <c r="G306" s="4"/>
      <c r="J306" s="5"/>
      <c r="K306" s="6"/>
      <c r="L306" s="4"/>
      <c r="N306" s="7"/>
      <c r="O306" s="8"/>
      <c r="P306" s="4"/>
      <c r="Q306" s="4"/>
      <c r="R306" s="4"/>
      <c r="S306" s="8"/>
      <c r="T306" s="8"/>
      <c r="U306" s="4"/>
      <c r="V306" s="4"/>
      <c r="W306" s="4"/>
      <c r="X306" s="4"/>
      <c r="AB306" s="8"/>
      <c r="AC306" s="8"/>
      <c r="AD306" s="4"/>
    </row>
    <row r="307" ht="12.75" customHeight="1">
      <c r="C307" s="3"/>
      <c r="F307" s="4"/>
      <c r="G307" s="4"/>
      <c r="J307" s="5"/>
      <c r="K307" s="6"/>
      <c r="L307" s="4"/>
      <c r="N307" s="7"/>
      <c r="O307" s="8"/>
      <c r="P307" s="4"/>
      <c r="Q307" s="4"/>
      <c r="R307" s="4"/>
      <c r="S307" s="8"/>
      <c r="T307" s="8"/>
      <c r="U307" s="4"/>
      <c r="V307" s="4"/>
      <c r="W307" s="4"/>
      <c r="X307" s="4"/>
      <c r="AB307" s="8"/>
      <c r="AC307" s="8"/>
      <c r="AD307" s="4"/>
    </row>
    <row r="308" ht="12.75" customHeight="1">
      <c r="C308" s="3"/>
      <c r="F308" s="4"/>
      <c r="G308" s="4"/>
      <c r="J308" s="5"/>
      <c r="K308" s="6"/>
      <c r="L308" s="4"/>
      <c r="N308" s="7"/>
      <c r="O308" s="8"/>
      <c r="P308" s="4"/>
      <c r="Q308" s="4"/>
      <c r="R308" s="4"/>
      <c r="S308" s="8"/>
      <c r="T308" s="8"/>
      <c r="U308" s="4"/>
      <c r="V308" s="4"/>
      <c r="W308" s="4"/>
      <c r="X308" s="4"/>
      <c r="AB308" s="8"/>
      <c r="AC308" s="8"/>
      <c r="AD308" s="4"/>
    </row>
    <row r="309" ht="12.75" customHeight="1">
      <c r="C309" s="3"/>
      <c r="F309" s="4"/>
      <c r="G309" s="4"/>
      <c r="J309" s="5"/>
      <c r="K309" s="6"/>
      <c r="L309" s="4"/>
      <c r="N309" s="7"/>
      <c r="O309" s="8"/>
      <c r="P309" s="4"/>
      <c r="Q309" s="4"/>
      <c r="R309" s="4"/>
      <c r="S309" s="8"/>
      <c r="T309" s="8"/>
      <c r="U309" s="4"/>
      <c r="V309" s="4"/>
      <c r="W309" s="4"/>
      <c r="X309" s="4"/>
      <c r="AB309" s="8"/>
      <c r="AC309" s="8"/>
      <c r="AD309" s="4"/>
    </row>
    <row r="310" ht="12.75" customHeight="1">
      <c r="C310" s="3"/>
      <c r="F310" s="4"/>
      <c r="G310" s="4"/>
      <c r="J310" s="5"/>
      <c r="K310" s="6"/>
      <c r="L310" s="4"/>
      <c r="N310" s="7"/>
      <c r="O310" s="8"/>
      <c r="P310" s="4"/>
      <c r="Q310" s="4"/>
      <c r="R310" s="4"/>
      <c r="S310" s="8"/>
      <c r="T310" s="8"/>
      <c r="U310" s="4"/>
      <c r="V310" s="4"/>
      <c r="W310" s="4"/>
      <c r="X310" s="4"/>
      <c r="AB310" s="8"/>
      <c r="AC310" s="8"/>
      <c r="AD310" s="4"/>
    </row>
    <row r="311" ht="12.75" customHeight="1">
      <c r="C311" s="3"/>
      <c r="F311" s="4"/>
      <c r="G311" s="4"/>
      <c r="J311" s="5"/>
      <c r="K311" s="6"/>
      <c r="L311" s="4"/>
      <c r="N311" s="7"/>
      <c r="O311" s="8"/>
      <c r="P311" s="4"/>
      <c r="Q311" s="4"/>
      <c r="R311" s="4"/>
      <c r="S311" s="8"/>
      <c r="T311" s="8"/>
      <c r="U311" s="4"/>
      <c r="V311" s="4"/>
      <c r="W311" s="4"/>
      <c r="X311" s="4"/>
      <c r="AB311" s="8"/>
      <c r="AC311" s="8"/>
      <c r="AD311" s="4"/>
    </row>
    <row r="312" ht="12.75" customHeight="1">
      <c r="C312" s="3"/>
      <c r="F312" s="4"/>
      <c r="G312" s="4"/>
      <c r="J312" s="5"/>
      <c r="K312" s="6"/>
      <c r="L312" s="4"/>
      <c r="N312" s="7"/>
      <c r="O312" s="8"/>
      <c r="P312" s="4"/>
      <c r="Q312" s="4"/>
      <c r="R312" s="4"/>
      <c r="S312" s="8"/>
      <c r="T312" s="8"/>
      <c r="U312" s="4"/>
      <c r="V312" s="4"/>
      <c r="W312" s="4"/>
      <c r="X312" s="4"/>
      <c r="AB312" s="8"/>
      <c r="AC312" s="8"/>
      <c r="AD312" s="4"/>
    </row>
    <row r="313" ht="12.75" customHeight="1">
      <c r="C313" s="3"/>
      <c r="F313" s="4"/>
      <c r="G313" s="4"/>
      <c r="J313" s="5"/>
      <c r="K313" s="6"/>
      <c r="L313" s="4"/>
      <c r="N313" s="7"/>
      <c r="O313" s="8"/>
      <c r="P313" s="4"/>
      <c r="Q313" s="4"/>
      <c r="R313" s="4"/>
      <c r="S313" s="8"/>
      <c r="T313" s="8"/>
      <c r="U313" s="4"/>
      <c r="V313" s="4"/>
      <c r="W313" s="4"/>
      <c r="X313" s="4"/>
      <c r="AB313" s="8"/>
      <c r="AC313" s="8"/>
      <c r="AD313" s="4"/>
    </row>
    <row r="314" ht="12.75" customHeight="1">
      <c r="C314" s="3"/>
      <c r="F314" s="4"/>
      <c r="G314" s="4"/>
      <c r="J314" s="5"/>
      <c r="K314" s="6"/>
      <c r="L314" s="4"/>
      <c r="N314" s="7"/>
      <c r="O314" s="8"/>
      <c r="P314" s="4"/>
      <c r="Q314" s="4"/>
      <c r="R314" s="4"/>
      <c r="S314" s="8"/>
      <c r="T314" s="8"/>
      <c r="U314" s="4"/>
      <c r="V314" s="4"/>
      <c r="W314" s="4"/>
      <c r="X314" s="4"/>
      <c r="AB314" s="8"/>
      <c r="AC314" s="8"/>
      <c r="AD314" s="4"/>
    </row>
    <row r="315" ht="12.75" customHeight="1">
      <c r="C315" s="3"/>
      <c r="F315" s="4"/>
      <c r="G315" s="4"/>
      <c r="J315" s="5"/>
      <c r="K315" s="6"/>
      <c r="L315" s="4"/>
      <c r="N315" s="7"/>
      <c r="O315" s="8"/>
      <c r="P315" s="4"/>
      <c r="Q315" s="4"/>
      <c r="R315" s="4"/>
      <c r="S315" s="8"/>
      <c r="T315" s="8"/>
      <c r="U315" s="4"/>
      <c r="V315" s="4"/>
      <c r="W315" s="4"/>
      <c r="X315" s="4"/>
      <c r="AB315" s="8"/>
      <c r="AC315" s="8"/>
      <c r="AD315" s="4"/>
    </row>
    <row r="316" ht="12.75" customHeight="1">
      <c r="C316" s="3"/>
      <c r="F316" s="4"/>
      <c r="G316" s="4"/>
      <c r="J316" s="5"/>
      <c r="K316" s="6"/>
      <c r="L316" s="4"/>
      <c r="N316" s="7"/>
      <c r="O316" s="8"/>
      <c r="P316" s="4"/>
      <c r="Q316" s="4"/>
      <c r="R316" s="4"/>
      <c r="S316" s="8"/>
      <c r="T316" s="8"/>
      <c r="U316" s="4"/>
      <c r="V316" s="4"/>
      <c r="W316" s="4"/>
      <c r="X316" s="4"/>
      <c r="AB316" s="8"/>
      <c r="AC316" s="8"/>
      <c r="AD316" s="4"/>
    </row>
    <row r="317" ht="12.75" customHeight="1">
      <c r="C317" s="3"/>
      <c r="F317" s="4"/>
      <c r="G317" s="4"/>
      <c r="J317" s="5"/>
      <c r="K317" s="6"/>
      <c r="L317" s="4"/>
      <c r="N317" s="7"/>
      <c r="O317" s="8"/>
      <c r="P317" s="4"/>
      <c r="Q317" s="4"/>
      <c r="R317" s="4"/>
      <c r="S317" s="8"/>
      <c r="T317" s="8"/>
      <c r="U317" s="4"/>
      <c r="V317" s="4"/>
      <c r="W317" s="4"/>
      <c r="X317" s="4"/>
      <c r="AB317" s="8"/>
      <c r="AC317" s="8"/>
      <c r="AD317" s="4"/>
    </row>
    <row r="318" ht="12.75" customHeight="1">
      <c r="C318" s="3"/>
      <c r="F318" s="4"/>
      <c r="G318" s="4"/>
      <c r="J318" s="5"/>
      <c r="K318" s="6"/>
      <c r="L318" s="4"/>
      <c r="N318" s="7"/>
      <c r="O318" s="8"/>
      <c r="P318" s="4"/>
      <c r="Q318" s="4"/>
      <c r="R318" s="4"/>
      <c r="S318" s="8"/>
      <c r="T318" s="8"/>
      <c r="U318" s="4"/>
      <c r="V318" s="4"/>
      <c r="W318" s="4"/>
      <c r="X318" s="4"/>
      <c r="AB318" s="8"/>
      <c r="AC318" s="8"/>
      <c r="AD318" s="4"/>
    </row>
    <row r="319" ht="12.75" customHeight="1">
      <c r="C319" s="3"/>
      <c r="F319" s="4"/>
      <c r="G319" s="4"/>
      <c r="J319" s="5"/>
      <c r="K319" s="6"/>
      <c r="L319" s="4"/>
      <c r="N319" s="7"/>
      <c r="O319" s="8"/>
      <c r="P319" s="4"/>
      <c r="Q319" s="4"/>
      <c r="R319" s="4"/>
      <c r="S319" s="8"/>
      <c r="T319" s="8"/>
      <c r="U319" s="4"/>
      <c r="V319" s="4"/>
      <c r="W319" s="4"/>
      <c r="X319" s="4"/>
      <c r="AB319" s="8"/>
      <c r="AC319" s="8"/>
      <c r="AD319" s="4"/>
    </row>
    <row r="320" ht="12.75" customHeight="1">
      <c r="C320" s="3"/>
      <c r="F320" s="4"/>
      <c r="G320" s="4"/>
      <c r="J320" s="5"/>
      <c r="K320" s="6"/>
      <c r="L320" s="4"/>
      <c r="N320" s="7"/>
      <c r="O320" s="8"/>
      <c r="P320" s="4"/>
      <c r="Q320" s="4"/>
      <c r="R320" s="4"/>
      <c r="S320" s="8"/>
      <c r="T320" s="8"/>
      <c r="U320" s="4"/>
      <c r="V320" s="4"/>
      <c r="W320" s="4"/>
      <c r="X320" s="4"/>
      <c r="AB320" s="8"/>
      <c r="AC320" s="8"/>
      <c r="AD320" s="4"/>
    </row>
    <row r="321" ht="12.75" customHeight="1">
      <c r="C321" s="3"/>
      <c r="F321" s="4"/>
      <c r="G321" s="4"/>
      <c r="J321" s="5"/>
      <c r="K321" s="6"/>
      <c r="L321" s="4"/>
      <c r="N321" s="7"/>
      <c r="O321" s="8"/>
      <c r="P321" s="4"/>
      <c r="Q321" s="4"/>
      <c r="R321" s="4"/>
      <c r="S321" s="8"/>
      <c r="T321" s="8"/>
      <c r="U321" s="4"/>
      <c r="V321" s="4"/>
      <c r="W321" s="4"/>
      <c r="X321" s="4"/>
      <c r="AB321" s="8"/>
      <c r="AC321" s="8"/>
      <c r="AD321" s="4"/>
    </row>
    <row r="322" ht="12.75" customHeight="1">
      <c r="C322" s="3"/>
      <c r="F322" s="4"/>
      <c r="G322" s="4"/>
      <c r="J322" s="5"/>
      <c r="K322" s="6"/>
      <c r="L322" s="4"/>
      <c r="N322" s="7"/>
      <c r="O322" s="8"/>
      <c r="P322" s="4"/>
      <c r="Q322" s="4"/>
      <c r="R322" s="4"/>
      <c r="S322" s="8"/>
      <c r="T322" s="8"/>
      <c r="U322" s="4"/>
      <c r="V322" s="4"/>
      <c r="W322" s="4"/>
      <c r="X322" s="4"/>
      <c r="AB322" s="8"/>
      <c r="AC322" s="8"/>
      <c r="AD322" s="4"/>
    </row>
    <row r="323" ht="12.75" customHeight="1">
      <c r="C323" s="3"/>
      <c r="F323" s="4"/>
      <c r="G323" s="4"/>
      <c r="J323" s="5"/>
      <c r="K323" s="6"/>
      <c r="L323" s="4"/>
      <c r="N323" s="7"/>
      <c r="O323" s="8"/>
      <c r="P323" s="4"/>
      <c r="Q323" s="4"/>
      <c r="R323" s="4"/>
      <c r="S323" s="8"/>
      <c r="T323" s="8"/>
      <c r="U323" s="4"/>
      <c r="V323" s="4"/>
      <c r="W323" s="4"/>
      <c r="X323" s="4"/>
      <c r="AB323" s="8"/>
      <c r="AC323" s="8"/>
      <c r="AD323" s="4"/>
    </row>
    <row r="324" ht="12.75" customHeight="1">
      <c r="C324" s="3"/>
      <c r="F324" s="4"/>
      <c r="G324" s="4"/>
      <c r="J324" s="5"/>
      <c r="K324" s="6"/>
      <c r="L324" s="4"/>
      <c r="N324" s="7"/>
      <c r="O324" s="8"/>
      <c r="P324" s="4"/>
      <c r="Q324" s="4"/>
      <c r="R324" s="4"/>
      <c r="S324" s="8"/>
      <c r="T324" s="8"/>
      <c r="U324" s="4"/>
      <c r="V324" s="4"/>
      <c r="W324" s="4"/>
      <c r="X324" s="4"/>
      <c r="AB324" s="8"/>
      <c r="AC324" s="8"/>
      <c r="AD324" s="4"/>
    </row>
    <row r="325" ht="12.75" customHeight="1">
      <c r="C325" s="3"/>
      <c r="F325" s="4"/>
      <c r="G325" s="4"/>
      <c r="J325" s="5"/>
      <c r="K325" s="6"/>
      <c r="L325" s="4"/>
      <c r="N325" s="7"/>
      <c r="O325" s="8"/>
      <c r="P325" s="4"/>
      <c r="Q325" s="4"/>
      <c r="R325" s="4"/>
      <c r="S325" s="8"/>
      <c r="T325" s="8"/>
      <c r="U325" s="4"/>
      <c r="V325" s="4"/>
      <c r="W325" s="4"/>
      <c r="X325" s="4"/>
      <c r="AB325" s="8"/>
      <c r="AC325" s="8"/>
      <c r="AD325" s="4"/>
    </row>
    <row r="326" ht="12.75" customHeight="1">
      <c r="C326" s="3"/>
      <c r="F326" s="4"/>
      <c r="G326" s="4"/>
      <c r="J326" s="5"/>
      <c r="K326" s="6"/>
      <c r="L326" s="4"/>
      <c r="N326" s="7"/>
      <c r="O326" s="8"/>
      <c r="P326" s="4"/>
      <c r="Q326" s="4"/>
      <c r="R326" s="4"/>
      <c r="S326" s="8"/>
      <c r="T326" s="8"/>
      <c r="U326" s="4"/>
      <c r="V326" s="4"/>
      <c r="W326" s="4"/>
      <c r="X326" s="4"/>
      <c r="AB326" s="8"/>
      <c r="AC326" s="8"/>
      <c r="AD326" s="4"/>
    </row>
    <row r="327" ht="12.75" customHeight="1">
      <c r="C327" s="3"/>
      <c r="F327" s="4"/>
      <c r="G327" s="4"/>
      <c r="J327" s="5"/>
      <c r="K327" s="6"/>
      <c r="L327" s="4"/>
      <c r="N327" s="7"/>
      <c r="O327" s="8"/>
      <c r="P327" s="4"/>
      <c r="Q327" s="4"/>
      <c r="R327" s="4"/>
      <c r="S327" s="8"/>
      <c r="T327" s="8"/>
      <c r="U327" s="4"/>
      <c r="V327" s="4"/>
      <c r="W327" s="4"/>
      <c r="X327" s="4"/>
      <c r="AB327" s="8"/>
      <c r="AC327" s="8"/>
      <c r="AD327" s="4"/>
    </row>
    <row r="328" ht="12.75" customHeight="1">
      <c r="C328" s="3"/>
      <c r="F328" s="4"/>
      <c r="G328" s="4"/>
      <c r="J328" s="5"/>
      <c r="K328" s="6"/>
      <c r="L328" s="4"/>
      <c r="N328" s="7"/>
      <c r="O328" s="8"/>
      <c r="P328" s="4"/>
      <c r="Q328" s="4"/>
      <c r="R328" s="4"/>
      <c r="S328" s="8"/>
      <c r="T328" s="8"/>
      <c r="U328" s="4"/>
      <c r="V328" s="4"/>
      <c r="W328" s="4"/>
      <c r="X328" s="4"/>
      <c r="AB328" s="8"/>
      <c r="AC328" s="8"/>
      <c r="AD328" s="4"/>
    </row>
    <row r="329" ht="12.75" customHeight="1">
      <c r="C329" s="3"/>
      <c r="F329" s="4"/>
      <c r="G329" s="4"/>
      <c r="J329" s="5"/>
      <c r="K329" s="6"/>
      <c r="L329" s="4"/>
      <c r="N329" s="7"/>
      <c r="O329" s="8"/>
      <c r="P329" s="4"/>
      <c r="Q329" s="4"/>
      <c r="R329" s="4"/>
      <c r="S329" s="8"/>
      <c r="T329" s="8"/>
      <c r="U329" s="4"/>
      <c r="V329" s="4"/>
      <c r="W329" s="4"/>
      <c r="X329" s="4"/>
      <c r="AB329" s="8"/>
      <c r="AC329" s="8"/>
      <c r="AD329" s="4"/>
    </row>
    <row r="330" ht="12.75" customHeight="1">
      <c r="C330" s="3"/>
      <c r="F330" s="4"/>
      <c r="G330" s="4"/>
      <c r="J330" s="5"/>
      <c r="K330" s="6"/>
      <c r="L330" s="4"/>
      <c r="N330" s="7"/>
      <c r="O330" s="8"/>
      <c r="P330" s="4"/>
      <c r="Q330" s="4"/>
      <c r="R330" s="4"/>
      <c r="S330" s="8"/>
      <c r="T330" s="8"/>
      <c r="U330" s="4"/>
      <c r="V330" s="4"/>
      <c r="W330" s="4"/>
      <c r="X330" s="4"/>
      <c r="AB330" s="8"/>
      <c r="AC330" s="8"/>
      <c r="AD330" s="4"/>
    </row>
    <row r="331" ht="12.75" customHeight="1">
      <c r="C331" s="3"/>
      <c r="F331" s="4"/>
      <c r="G331" s="4"/>
      <c r="J331" s="5"/>
      <c r="K331" s="6"/>
      <c r="L331" s="4"/>
      <c r="N331" s="7"/>
      <c r="O331" s="8"/>
      <c r="P331" s="4"/>
      <c r="Q331" s="4"/>
      <c r="R331" s="4"/>
      <c r="S331" s="8"/>
      <c r="T331" s="8"/>
      <c r="U331" s="4"/>
      <c r="V331" s="4"/>
      <c r="W331" s="4"/>
      <c r="X331" s="4"/>
      <c r="AB331" s="8"/>
      <c r="AC331" s="8"/>
      <c r="AD331" s="4"/>
    </row>
    <row r="332" ht="12.75" customHeight="1">
      <c r="C332" s="3"/>
      <c r="F332" s="4"/>
      <c r="G332" s="4"/>
      <c r="J332" s="5"/>
      <c r="K332" s="6"/>
      <c r="L332" s="4"/>
      <c r="N332" s="7"/>
      <c r="O332" s="8"/>
      <c r="P332" s="4"/>
      <c r="Q332" s="4"/>
      <c r="R332" s="4"/>
      <c r="S332" s="8"/>
      <c r="T332" s="8"/>
      <c r="U332" s="4"/>
      <c r="V332" s="4"/>
      <c r="W332" s="4"/>
      <c r="X332" s="4"/>
      <c r="AB332" s="8"/>
      <c r="AC332" s="8"/>
      <c r="AD332" s="4"/>
    </row>
    <row r="333" ht="12.75" customHeight="1">
      <c r="C333" s="3"/>
      <c r="F333" s="4"/>
      <c r="G333" s="4"/>
      <c r="J333" s="5"/>
      <c r="K333" s="6"/>
      <c r="L333" s="4"/>
      <c r="N333" s="7"/>
      <c r="O333" s="8"/>
      <c r="P333" s="4"/>
      <c r="Q333" s="4"/>
      <c r="R333" s="4"/>
      <c r="S333" s="8"/>
      <c r="T333" s="8"/>
      <c r="U333" s="4"/>
      <c r="V333" s="4"/>
      <c r="W333" s="4"/>
      <c r="X333" s="4"/>
      <c r="AB333" s="8"/>
      <c r="AC333" s="8"/>
      <c r="AD333" s="4"/>
    </row>
    <row r="334" ht="12.75" customHeight="1">
      <c r="C334" s="3"/>
      <c r="F334" s="4"/>
      <c r="G334" s="4"/>
      <c r="J334" s="5"/>
      <c r="K334" s="6"/>
      <c r="L334" s="4"/>
      <c r="N334" s="7"/>
      <c r="O334" s="8"/>
      <c r="P334" s="4"/>
      <c r="Q334" s="4"/>
      <c r="R334" s="4"/>
      <c r="S334" s="8"/>
      <c r="T334" s="8"/>
      <c r="U334" s="4"/>
      <c r="V334" s="4"/>
      <c r="W334" s="4"/>
      <c r="X334" s="4"/>
      <c r="AB334" s="8"/>
      <c r="AC334" s="8"/>
      <c r="AD334" s="4"/>
    </row>
    <row r="335" ht="12.75" customHeight="1">
      <c r="C335" s="3"/>
      <c r="F335" s="4"/>
      <c r="G335" s="4"/>
      <c r="J335" s="5"/>
      <c r="K335" s="6"/>
      <c r="L335" s="4"/>
      <c r="N335" s="7"/>
      <c r="O335" s="8"/>
      <c r="P335" s="4"/>
      <c r="Q335" s="4"/>
      <c r="R335" s="4"/>
      <c r="S335" s="8"/>
      <c r="T335" s="8"/>
      <c r="U335" s="4"/>
      <c r="V335" s="4"/>
      <c r="W335" s="4"/>
      <c r="X335" s="4"/>
      <c r="AB335" s="8"/>
      <c r="AC335" s="8"/>
      <c r="AD335" s="4"/>
    </row>
    <row r="336" ht="12.75" customHeight="1">
      <c r="C336" s="3"/>
      <c r="F336" s="4"/>
      <c r="G336" s="4"/>
      <c r="J336" s="5"/>
      <c r="K336" s="6"/>
      <c r="L336" s="4"/>
      <c r="N336" s="7"/>
      <c r="O336" s="8"/>
      <c r="P336" s="4"/>
      <c r="Q336" s="4"/>
      <c r="R336" s="4"/>
      <c r="S336" s="8"/>
      <c r="T336" s="8"/>
      <c r="U336" s="4"/>
      <c r="V336" s="4"/>
      <c r="W336" s="4"/>
      <c r="X336" s="4"/>
      <c r="AB336" s="8"/>
      <c r="AC336" s="8"/>
      <c r="AD336" s="4"/>
    </row>
    <row r="337" ht="12.75" customHeight="1">
      <c r="C337" s="3"/>
      <c r="F337" s="4"/>
      <c r="G337" s="4"/>
      <c r="J337" s="5"/>
      <c r="K337" s="6"/>
      <c r="L337" s="4"/>
      <c r="N337" s="7"/>
      <c r="O337" s="8"/>
      <c r="P337" s="4"/>
      <c r="Q337" s="4"/>
      <c r="R337" s="4"/>
      <c r="S337" s="8"/>
      <c r="T337" s="8"/>
      <c r="U337" s="4"/>
      <c r="V337" s="4"/>
      <c r="W337" s="4"/>
      <c r="X337" s="4"/>
      <c r="AB337" s="8"/>
      <c r="AC337" s="8"/>
      <c r="AD337" s="4"/>
    </row>
    <row r="338" ht="12.75" customHeight="1">
      <c r="C338" s="3"/>
      <c r="F338" s="4"/>
      <c r="G338" s="4"/>
      <c r="J338" s="5"/>
      <c r="K338" s="6"/>
      <c r="L338" s="4"/>
      <c r="N338" s="7"/>
      <c r="O338" s="8"/>
      <c r="P338" s="4"/>
      <c r="Q338" s="4"/>
      <c r="R338" s="4"/>
      <c r="S338" s="8"/>
      <c r="T338" s="8"/>
      <c r="U338" s="4"/>
      <c r="V338" s="4"/>
      <c r="W338" s="4"/>
      <c r="X338" s="4"/>
      <c r="AB338" s="8"/>
      <c r="AC338" s="8"/>
      <c r="AD338" s="4"/>
    </row>
    <row r="339" ht="12.75" customHeight="1">
      <c r="C339" s="3"/>
      <c r="F339" s="4"/>
      <c r="G339" s="4"/>
      <c r="J339" s="5"/>
      <c r="K339" s="6"/>
      <c r="L339" s="4"/>
      <c r="N339" s="7"/>
      <c r="O339" s="8"/>
      <c r="P339" s="4"/>
      <c r="Q339" s="4"/>
      <c r="R339" s="4"/>
      <c r="S339" s="8"/>
      <c r="T339" s="8"/>
      <c r="U339" s="4"/>
      <c r="V339" s="4"/>
      <c r="W339" s="4"/>
      <c r="X339" s="4"/>
      <c r="AB339" s="8"/>
      <c r="AC339" s="8"/>
      <c r="AD339" s="4"/>
    </row>
    <row r="340" ht="12.75" customHeight="1">
      <c r="C340" s="3"/>
      <c r="F340" s="4"/>
      <c r="G340" s="4"/>
      <c r="J340" s="5"/>
      <c r="K340" s="6"/>
      <c r="L340" s="4"/>
      <c r="N340" s="7"/>
      <c r="O340" s="8"/>
      <c r="P340" s="4"/>
      <c r="Q340" s="4"/>
      <c r="R340" s="4"/>
      <c r="S340" s="8"/>
      <c r="T340" s="8"/>
      <c r="U340" s="4"/>
      <c r="V340" s="4"/>
      <c r="W340" s="4"/>
      <c r="X340" s="4"/>
      <c r="AB340" s="8"/>
      <c r="AC340" s="8"/>
      <c r="AD340" s="4"/>
    </row>
    <row r="341" ht="12.75" customHeight="1">
      <c r="C341" s="3"/>
      <c r="F341" s="4"/>
      <c r="G341" s="4"/>
      <c r="J341" s="5"/>
      <c r="K341" s="6"/>
      <c r="L341" s="4"/>
      <c r="N341" s="7"/>
      <c r="O341" s="8"/>
      <c r="P341" s="4"/>
      <c r="Q341" s="4"/>
      <c r="R341" s="4"/>
      <c r="S341" s="8"/>
      <c r="T341" s="8"/>
      <c r="U341" s="4"/>
      <c r="V341" s="4"/>
      <c r="W341" s="4"/>
      <c r="X341" s="4"/>
      <c r="AB341" s="8"/>
      <c r="AC341" s="8"/>
      <c r="AD341" s="4"/>
    </row>
    <row r="342" ht="12.75" customHeight="1">
      <c r="C342" s="3"/>
      <c r="F342" s="4"/>
      <c r="G342" s="4"/>
      <c r="J342" s="5"/>
      <c r="K342" s="6"/>
      <c r="L342" s="4"/>
      <c r="N342" s="7"/>
      <c r="O342" s="8"/>
      <c r="P342" s="4"/>
      <c r="Q342" s="4"/>
      <c r="R342" s="4"/>
      <c r="S342" s="8"/>
      <c r="T342" s="8"/>
      <c r="U342" s="4"/>
      <c r="V342" s="4"/>
      <c r="W342" s="4"/>
      <c r="X342" s="4"/>
      <c r="AB342" s="8"/>
      <c r="AC342" s="8"/>
      <c r="AD342" s="4"/>
    </row>
    <row r="343" ht="12.75" customHeight="1">
      <c r="C343" s="3"/>
      <c r="F343" s="4"/>
      <c r="G343" s="4"/>
      <c r="J343" s="5"/>
      <c r="K343" s="6"/>
      <c r="L343" s="4"/>
      <c r="N343" s="7"/>
      <c r="O343" s="8"/>
      <c r="P343" s="4"/>
      <c r="Q343" s="4"/>
      <c r="R343" s="4"/>
      <c r="S343" s="8"/>
      <c r="T343" s="8"/>
      <c r="U343" s="4"/>
      <c r="V343" s="4"/>
      <c r="W343" s="4"/>
      <c r="X343" s="4"/>
      <c r="AB343" s="8"/>
      <c r="AC343" s="8"/>
      <c r="AD343" s="4"/>
    </row>
    <row r="344" ht="12.75" customHeight="1">
      <c r="C344" s="3"/>
      <c r="F344" s="4"/>
      <c r="G344" s="4"/>
      <c r="J344" s="5"/>
      <c r="K344" s="6"/>
      <c r="L344" s="4"/>
      <c r="N344" s="7"/>
      <c r="O344" s="8"/>
      <c r="P344" s="4"/>
      <c r="Q344" s="4"/>
      <c r="R344" s="4"/>
      <c r="S344" s="8"/>
      <c r="T344" s="8"/>
      <c r="U344" s="4"/>
      <c r="V344" s="4"/>
      <c r="W344" s="4"/>
      <c r="X344" s="4"/>
      <c r="AB344" s="8"/>
      <c r="AC344" s="8"/>
      <c r="AD344" s="4"/>
    </row>
    <row r="345" ht="12.75" customHeight="1">
      <c r="C345" s="3"/>
      <c r="F345" s="4"/>
      <c r="G345" s="4"/>
      <c r="J345" s="5"/>
      <c r="K345" s="6"/>
      <c r="L345" s="4"/>
      <c r="N345" s="7"/>
      <c r="O345" s="8"/>
      <c r="P345" s="4"/>
      <c r="Q345" s="4"/>
      <c r="R345" s="4"/>
      <c r="S345" s="8"/>
      <c r="T345" s="8"/>
      <c r="U345" s="4"/>
      <c r="V345" s="4"/>
      <c r="W345" s="4"/>
      <c r="X345" s="4"/>
      <c r="AB345" s="8"/>
      <c r="AC345" s="8"/>
      <c r="AD345" s="4"/>
    </row>
    <row r="346" ht="12.75" customHeight="1">
      <c r="C346" s="3"/>
      <c r="F346" s="4"/>
      <c r="G346" s="4"/>
      <c r="J346" s="5"/>
      <c r="K346" s="6"/>
      <c r="L346" s="4"/>
      <c r="N346" s="7"/>
      <c r="O346" s="8"/>
      <c r="P346" s="4"/>
      <c r="Q346" s="4"/>
      <c r="R346" s="4"/>
      <c r="S346" s="8"/>
      <c r="T346" s="8"/>
      <c r="U346" s="4"/>
      <c r="V346" s="4"/>
      <c r="W346" s="4"/>
      <c r="X346" s="4"/>
      <c r="AB346" s="8"/>
      <c r="AC346" s="8"/>
      <c r="AD346" s="4"/>
    </row>
    <row r="347" ht="12.75" customHeight="1">
      <c r="C347" s="3"/>
      <c r="F347" s="4"/>
      <c r="G347" s="4"/>
      <c r="J347" s="5"/>
      <c r="K347" s="6"/>
      <c r="L347" s="4"/>
      <c r="N347" s="7"/>
      <c r="O347" s="8"/>
      <c r="P347" s="4"/>
      <c r="Q347" s="4"/>
      <c r="R347" s="4"/>
      <c r="S347" s="8"/>
      <c r="T347" s="8"/>
      <c r="U347" s="4"/>
      <c r="V347" s="4"/>
      <c r="W347" s="4"/>
      <c r="X347" s="4"/>
      <c r="AB347" s="8"/>
      <c r="AC347" s="8"/>
      <c r="AD347" s="4"/>
    </row>
    <row r="348" ht="12.75" customHeight="1">
      <c r="C348" s="3"/>
      <c r="F348" s="4"/>
      <c r="G348" s="4"/>
      <c r="J348" s="5"/>
      <c r="K348" s="6"/>
      <c r="L348" s="4"/>
      <c r="N348" s="7"/>
      <c r="O348" s="8"/>
      <c r="P348" s="4"/>
      <c r="Q348" s="4"/>
      <c r="R348" s="4"/>
      <c r="S348" s="8"/>
      <c r="T348" s="8"/>
      <c r="U348" s="4"/>
      <c r="V348" s="4"/>
      <c r="W348" s="4"/>
      <c r="X348" s="4"/>
      <c r="AB348" s="8"/>
      <c r="AC348" s="8"/>
      <c r="AD348" s="4"/>
    </row>
    <row r="349" ht="12.75" customHeight="1">
      <c r="C349" s="3"/>
      <c r="F349" s="4"/>
      <c r="G349" s="4"/>
      <c r="J349" s="5"/>
      <c r="K349" s="6"/>
      <c r="L349" s="4"/>
      <c r="N349" s="7"/>
      <c r="O349" s="8"/>
      <c r="P349" s="4"/>
      <c r="Q349" s="4"/>
      <c r="R349" s="4"/>
      <c r="S349" s="8"/>
      <c r="T349" s="8"/>
      <c r="U349" s="4"/>
      <c r="V349" s="4"/>
      <c r="W349" s="4"/>
      <c r="X349" s="4"/>
      <c r="AB349" s="8"/>
      <c r="AC349" s="8"/>
      <c r="AD349" s="4"/>
    </row>
    <row r="350" ht="12.75" customHeight="1">
      <c r="C350" s="3"/>
      <c r="F350" s="4"/>
      <c r="G350" s="4"/>
      <c r="J350" s="5"/>
      <c r="K350" s="6"/>
      <c r="L350" s="4"/>
      <c r="N350" s="7"/>
      <c r="O350" s="8"/>
      <c r="P350" s="4"/>
      <c r="Q350" s="4"/>
      <c r="R350" s="4"/>
      <c r="S350" s="8"/>
      <c r="T350" s="8"/>
      <c r="U350" s="4"/>
      <c r="V350" s="4"/>
      <c r="W350" s="4"/>
      <c r="X350" s="4"/>
      <c r="AB350" s="8"/>
      <c r="AC350" s="8"/>
      <c r="AD350" s="4"/>
    </row>
    <row r="351" ht="12.75" customHeight="1">
      <c r="C351" s="3"/>
      <c r="F351" s="4"/>
      <c r="G351" s="4"/>
      <c r="J351" s="5"/>
      <c r="K351" s="6"/>
      <c r="L351" s="4"/>
      <c r="N351" s="7"/>
      <c r="O351" s="8"/>
      <c r="P351" s="4"/>
      <c r="Q351" s="4"/>
      <c r="R351" s="4"/>
      <c r="S351" s="8"/>
      <c r="T351" s="8"/>
      <c r="U351" s="4"/>
      <c r="V351" s="4"/>
      <c r="W351" s="4"/>
      <c r="X351" s="4"/>
      <c r="AB351" s="8"/>
      <c r="AC351" s="8"/>
      <c r="AD351" s="4"/>
    </row>
    <row r="352" ht="12.75" customHeight="1">
      <c r="C352" s="3"/>
      <c r="F352" s="4"/>
      <c r="G352" s="4"/>
      <c r="J352" s="5"/>
      <c r="K352" s="6"/>
      <c r="L352" s="4"/>
      <c r="N352" s="7"/>
      <c r="O352" s="8"/>
      <c r="P352" s="4"/>
      <c r="Q352" s="4"/>
      <c r="R352" s="4"/>
      <c r="S352" s="8"/>
      <c r="T352" s="8"/>
      <c r="U352" s="4"/>
      <c r="V352" s="4"/>
      <c r="W352" s="4"/>
      <c r="X352" s="4"/>
      <c r="AB352" s="8"/>
      <c r="AC352" s="8"/>
      <c r="AD352" s="4"/>
    </row>
    <row r="353" ht="12.75" customHeight="1">
      <c r="C353" s="3"/>
      <c r="F353" s="4"/>
      <c r="G353" s="4"/>
      <c r="J353" s="5"/>
      <c r="K353" s="6"/>
      <c r="L353" s="4"/>
      <c r="N353" s="7"/>
      <c r="O353" s="8"/>
      <c r="P353" s="4"/>
      <c r="Q353" s="4"/>
      <c r="R353" s="4"/>
      <c r="S353" s="8"/>
      <c r="T353" s="8"/>
      <c r="U353" s="4"/>
      <c r="V353" s="4"/>
      <c r="W353" s="4"/>
      <c r="X353" s="4"/>
      <c r="AB353" s="8"/>
      <c r="AC353" s="8"/>
      <c r="AD353" s="4"/>
    </row>
    <row r="354" ht="12.75" customHeight="1">
      <c r="C354" s="3"/>
      <c r="F354" s="4"/>
      <c r="G354" s="4"/>
      <c r="J354" s="5"/>
      <c r="K354" s="6"/>
      <c r="L354" s="4"/>
      <c r="N354" s="7"/>
      <c r="O354" s="8"/>
      <c r="P354" s="4"/>
      <c r="Q354" s="4"/>
      <c r="R354" s="4"/>
      <c r="S354" s="8"/>
      <c r="T354" s="8"/>
      <c r="U354" s="4"/>
      <c r="V354" s="4"/>
      <c r="W354" s="4"/>
      <c r="X354" s="4"/>
      <c r="AB354" s="8"/>
      <c r="AC354" s="8"/>
      <c r="AD354" s="4"/>
    </row>
    <row r="355" ht="12.75" customHeight="1">
      <c r="C355" s="3"/>
      <c r="F355" s="4"/>
      <c r="G355" s="4"/>
      <c r="J355" s="5"/>
      <c r="K355" s="6"/>
      <c r="L355" s="4"/>
      <c r="N355" s="7"/>
      <c r="O355" s="8"/>
      <c r="P355" s="4"/>
      <c r="Q355" s="4"/>
      <c r="R355" s="4"/>
      <c r="S355" s="8"/>
      <c r="T355" s="8"/>
      <c r="U355" s="4"/>
      <c r="V355" s="4"/>
      <c r="W355" s="4"/>
      <c r="X355" s="4"/>
      <c r="AB355" s="8"/>
      <c r="AC355" s="8"/>
      <c r="AD355" s="4"/>
    </row>
    <row r="356" ht="12.75" customHeight="1">
      <c r="C356" s="3"/>
      <c r="F356" s="4"/>
      <c r="G356" s="4"/>
      <c r="J356" s="5"/>
      <c r="K356" s="6"/>
      <c r="L356" s="4"/>
      <c r="N356" s="7"/>
      <c r="O356" s="8"/>
      <c r="P356" s="4"/>
      <c r="Q356" s="4"/>
      <c r="R356" s="4"/>
      <c r="S356" s="8"/>
      <c r="T356" s="8"/>
      <c r="U356" s="4"/>
      <c r="V356" s="4"/>
      <c r="W356" s="4"/>
      <c r="X356" s="4"/>
      <c r="AB356" s="8"/>
      <c r="AC356" s="8"/>
      <c r="AD356" s="4"/>
    </row>
    <row r="357" ht="12.75" customHeight="1">
      <c r="C357" s="3"/>
      <c r="F357" s="4"/>
      <c r="G357" s="4"/>
      <c r="J357" s="5"/>
      <c r="K357" s="6"/>
      <c r="L357" s="4"/>
      <c r="N357" s="7"/>
      <c r="O357" s="8"/>
      <c r="P357" s="4"/>
      <c r="Q357" s="4"/>
      <c r="R357" s="4"/>
      <c r="S357" s="8"/>
      <c r="T357" s="8"/>
      <c r="U357" s="4"/>
      <c r="V357" s="4"/>
      <c r="W357" s="4"/>
      <c r="X357" s="4"/>
      <c r="AB357" s="8"/>
      <c r="AC357" s="8"/>
      <c r="AD357" s="4"/>
    </row>
    <row r="358" ht="12.75" customHeight="1">
      <c r="C358" s="3"/>
      <c r="F358" s="4"/>
      <c r="G358" s="4"/>
      <c r="J358" s="5"/>
      <c r="K358" s="6"/>
      <c r="L358" s="4"/>
      <c r="N358" s="7"/>
      <c r="O358" s="8"/>
      <c r="P358" s="4"/>
      <c r="Q358" s="4"/>
      <c r="R358" s="4"/>
      <c r="S358" s="8"/>
      <c r="T358" s="8"/>
      <c r="U358" s="4"/>
      <c r="V358" s="4"/>
      <c r="W358" s="4"/>
      <c r="X358" s="4"/>
      <c r="AB358" s="8"/>
      <c r="AC358" s="8"/>
      <c r="AD358" s="4"/>
    </row>
    <row r="359" ht="12.75" customHeight="1">
      <c r="C359" s="3"/>
      <c r="F359" s="4"/>
      <c r="G359" s="4"/>
      <c r="J359" s="5"/>
      <c r="K359" s="6"/>
      <c r="L359" s="4"/>
      <c r="N359" s="7"/>
      <c r="O359" s="8"/>
      <c r="P359" s="4"/>
      <c r="Q359" s="4"/>
      <c r="R359" s="4"/>
      <c r="S359" s="8"/>
      <c r="T359" s="8"/>
      <c r="U359" s="4"/>
      <c r="V359" s="4"/>
      <c r="W359" s="4"/>
      <c r="X359" s="4"/>
      <c r="AB359" s="8"/>
      <c r="AC359" s="8"/>
      <c r="AD359" s="4"/>
    </row>
    <row r="360" ht="12.75" customHeight="1">
      <c r="C360" s="3"/>
      <c r="F360" s="4"/>
      <c r="G360" s="4"/>
      <c r="J360" s="5"/>
      <c r="K360" s="6"/>
      <c r="L360" s="4"/>
      <c r="N360" s="7"/>
      <c r="O360" s="8"/>
      <c r="P360" s="4"/>
      <c r="Q360" s="4"/>
      <c r="R360" s="4"/>
      <c r="S360" s="8"/>
      <c r="T360" s="8"/>
      <c r="U360" s="4"/>
      <c r="V360" s="4"/>
      <c r="W360" s="4"/>
      <c r="X360" s="4"/>
      <c r="AB360" s="8"/>
      <c r="AC360" s="8"/>
      <c r="AD360" s="4"/>
    </row>
    <row r="361" ht="12.75" customHeight="1">
      <c r="C361" s="3"/>
      <c r="F361" s="4"/>
      <c r="G361" s="4"/>
      <c r="J361" s="5"/>
      <c r="K361" s="6"/>
      <c r="L361" s="4"/>
      <c r="N361" s="7"/>
      <c r="O361" s="8"/>
      <c r="P361" s="4"/>
      <c r="Q361" s="4"/>
      <c r="R361" s="4"/>
      <c r="S361" s="8"/>
      <c r="T361" s="8"/>
      <c r="U361" s="4"/>
      <c r="V361" s="4"/>
      <c r="W361" s="4"/>
      <c r="X361" s="4"/>
      <c r="AB361" s="8"/>
      <c r="AC361" s="8"/>
      <c r="AD361" s="4"/>
    </row>
    <row r="362" ht="12.75" customHeight="1">
      <c r="C362" s="3"/>
      <c r="F362" s="4"/>
      <c r="G362" s="4"/>
      <c r="J362" s="5"/>
      <c r="K362" s="6"/>
      <c r="L362" s="4"/>
      <c r="N362" s="7"/>
      <c r="O362" s="8"/>
      <c r="P362" s="4"/>
      <c r="Q362" s="4"/>
      <c r="R362" s="4"/>
      <c r="S362" s="8"/>
      <c r="T362" s="8"/>
      <c r="U362" s="4"/>
      <c r="V362" s="4"/>
      <c r="W362" s="4"/>
      <c r="X362" s="4"/>
      <c r="AB362" s="8"/>
      <c r="AC362" s="8"/>
      <c r="AD362" s="4"/>
    </row>
    <row r="363" ht="12.75" customHeight="1">
      <c r="C363" s="3"/>
      <c r="F363" s="4"/>
      <c r="G363" s="4"/>
      <c r="J363" s="5"/>
      <c r="K363" s="6"/>
      <c r="L363" s="4"/>
      <c r="N363" s="7"/>
      <c r="O363" s="8"/>
      <c r="P363" s="4"/>
      <c r="Q363" s="4"/>
      <c r="R363" s="4"/>
      <c r="S363" s="8"/>
      <c r="T363" s="8"/>
      <c r="U363" s="4"/>
      <c r="V363" s="4"/>
      <c r="W363" s="4"/>
      <c r="X363" s="4"/>
      <c r="AB363" s="8"/>
      <c r="AC363" s="8"/>
      <c r="AD363" s="4"/>
    </row>
    <row r="364" ht="12.75" customHeight="1">
      <c r="C364" s="3"/>
      <c r="F364" s="4"/>
      <c r="G364" s="4"/>
      <c r="J364" s="5"/>
      <c r="K364" s="6"/>
      <c r="L364" s="4"/>
      <c r="N364" s="7"/>
      <c r="O364" s="8"/>
      <c r="P364" s="4"/>
      <c r="Q364" s="4"/>
      <c r="R364" s="4"/>
      <c r="S364" s="8"/>
      <c r="T364" s="8"/>
      <c r="U364" s="4"/>
      <c r="V364" s="4"/>
      <c r="W364" s="4"/>
      <c r="X364" s="4"/>
      <c r="AB364" s="8"/>
      <c r="AC364" s="8"/>
      <c r="AD364" s="4"/>
    </row>
    <row r="365" ht="12.75" customHeight="1">
      <c r="C365" s="3"/>
      <c r="F365" s="4"/>
      <c r="G365" s="4"/>
      <c r="J365" s="5"/>
      <c r="K365" s="6"/>
      <c r="L365" s="4"/>
      <c r="N365" s="7"/>
      <c r="O365" s="8"/>
      <c r="P365" s="4"/>
      <c r="Q365" s="4"/>
      <c r="R365" s="4"/>
      <c r="S365" s="8"/>
      <c r="T365" s="8"/>
      <c r="U365" s="4"/>
      <c r="V365" s="4"/>
      <c r="W365" s="4"/>
      <c r="X365" s="4"/>
      <c r="AB365" s="8"/>
      <c r="AC365" s="8"/>
      <c r="AD365" s="4"/>
    </row>
    <row r="366" ht="12.75" customHeight="1">
      <c r="C366" s="3"/>
      <c r="F366" s="4"/>
      <c r="G366" s="4"/>
      <c r="J366" s="5"/>
      <c r="K366" s="6"/>
      <c r="L366" s="4"/>
      <c r="N366" s="7"/>
      <c r="O366" s="8"/>
      <c r="P366" s="4"/>
      <c r="Q366" s="4"/>
      <c r="R366" s="4"/>
      <c r="S366" s="8"/>
      <c r="T366" s="8"/>
      <c r="U366" s="4"/>
      <c r="V366" s="4"/>
      <c r="W366" s="4"/>
      <c r="X366" s="4"/>
      <c r="AB366" s="8"/>
      <c r="AC366" s="8"/>
      <c r="AD366" s="4"/>
    </row>
    <row r="367" ht="12.75" customHeight="1">
      <c r="C367" s="3"/>
      <c r="F367" s="4"/>
      <c r="G367" s="4"/>
      <c r="J367" s="5"/>
      <c r="K367" s="6"/>
      <c r="L367" s="4"/>
      <c r="N367" s="7"/>
      <c r="O367" s="8"/>
      <c r="P367" s="4"/>
      <c r="Q367" s="4"/>
      <c r="R367" s="4"/>
      <c r="S367" s="8"/>
      <c r="T367" s="8"/>
      <c r="U367" s="4"/>
      <c r="V367" s="4"/>
      <c r="W367" s="4"/>
      <c r="X367" s="4"/>
      <c r="AB367" s="8"/>
      <c r="AC367" s="8"/>
      <c r="AD367" s="4"/>
    </row>
    <row r="368" ht="12.75" customHeight="1">
      <c r="C368" s="3"/>
      <c r="F368" s="4"/>
      <c r="G368" s="4"/>
      <c r="J368" s="5"/>
      <c r="K368" s="6"/>
      <c r="L368" s="4"/>
      <c r="N368" s="7"/>
      <c r="O368" s="8"/>
      <c r="P368" s="4"/>
      <c r="Q368" s="4"/>
      <c r="R368" s="4"/>
      <c r="S368" s="8"/>
      <c r="T368" s="8"/>
      <c r="U368" s="4"/>
      <c r="V368" s="4"/>
      <c r="W368" s="4"/>
      <c r="X368" s="4"/>
      <c r="AB368" s="8"/>
      <c r="AC368" s="8"/>
      <c r="AD368" s="4"/>
    </row>
    <row r="369" ht="12.75" customHeight="1">
      <c r="C369" s="3"/>
      <c r="F369" s="4"/>
      <c r="G369" s="4"/>
      <c r="J369" s="5"/>
      <c r="K369" s="6"/>
      <c r="L369" s="4"/>
      <c r="N369" s="7"/>
      <c r="O369" s="8"/>
      <c r="P369" s="4"/>
      <c r="Q369" s="4"/>
      <c r="R369" s="4"/>
      <c r="S369" s="8"/>
      <c r="T369" s="8"/>
      <c r="U369" s="4"/>
      <c r="V369" s="4"/>
      <c r="W369" s="4"/>
      <c r="X369" s="4"/>
      <c r="AB369" s="8"/>
      <c r="AC369" s="8"/>
      <c r="AD369" s="4"/>
    </row>
    <row r="370" ht="12.75" customHeight="1">
      <c r="C370" s="3"/>
      <c r="F370" s="4"/>
      <c r="G370" s="4"/>
      <c r="J370" s="5"/>
      <c r="K370" s="6"/>
      <c r="L370" s="4"/>
      <c r="N370" s="7"/>
      <c r="O370" s="8"/>
      <c r="P370" s="4"/>
      <c r="Q370" s="4"/>
      <c r="R370" s="4"/>
      <c r="S370" s="8"/>
      <c r="T370" s="8"/>
      <c r="U370" s="4"/>
      <c r="V370" s="4"/>
      <c r="W370" s="4"/>
      <c r="X370" s="4"/>
      <c r="AB370" s="8"/>
      <c r="AC370" s="8"/>
      <c r="AD370" s="4"/>
    </row>
    <row r="371" ht="12.75" customHeight="1">
      <c r="C371" s="3"/>
      <c r="F371" s="4"/>
      <c r="G371" s="4"/>
      <c r="J371" s="5"/>
      <c r="K371" s="6"/>
      <c r="L371" s="4"/>
      <c r="N371" s="7"/>
      <c r="O371" s="8"/>
      <c r="P371" s="4"/>
      <c r="Q371" s="4"/>
      <c r="R371" s="4"/>
      <c r="S371" s="8"/>
      <c r="T371" s="8"/>
      <c r="U371" s="4"/>
      <c r="V371" s="4"/>
      <c r="W371" s="4"/>
      <c r="X371" s="4"/>
      <c r="AB371" s="8"/>
      <c r="AC371" s="8"/>
      <c r="AD371" s="4"/>
    </row>
    <row r="372" ht="12.75" customHeight="1">
      <c r="C372" s="3"/>
      <c r="F372" s="4"/>
      <c r="G372" s="4"/>
      <c r="J372" s="5"/>
      <c r="K372" s="6"/>
      <c r="L372" s="4"/>
      <c r="N372" s="7"/>
      <c r="O372" s="8"/>
      <c r="P372" s="4"/>
      <c r="Q372" s="4"/>
      <c r="R372" s="4"/>
      <c r="S372" s="8"/>
      <c r="T372" s="8"/>
      <c r="U372" s="4"/>
      <c r="V372" s="4"/>
      <c r="W372" s="4"/>
      <c r="X372" s="4"/>
      <c r="AB372" s="8"/>
      <c r="AC372" s="8"/>
      <c r="AD372" s="4"/>
    </row>
    <row r="373" ht="12.75" customHeight="1">
      <c r="C373" s="3"/>
      <c r="F373" s="4"/>
      <c r="G373" s="4"/>
      <c r="J373" s="5"/>
      <c r="K373" s="6"/>
      <c r="L373" s="4"/>
      <c r="N373" s="7"/>
      <c r="O373" s="8"/>
      <c r="P373" s="4"/>
      <c r="Q373" s="4"/>
      <c r="R373" s="4"/>
      <c r="S373" s="8"/>
      <c r="T373" s="8"/>
      <c r="U373" s="4"/>
      <c r="V373" s="4"/>
      <c r="W373" s="4"/>
      <c r="X373" s="4"/>
      <c r="AB373" s="8"/>
      <c r="AC373" s="8"/>
      <c r="AD373" s="4"/>
    </row>
    <row r="374" ht="12.75" customHeight="1">
      <c r="C374" s="3"/>
      <c r="F374" s="4"/>
      <c r="G374" s="4"/>
      <c r="J374" s="5"/>
      <c r="K374" s="6"/>
      <c r="L374" s="4"/>
      <c r="N374" s="7"/>
      <c r="O374" s="8"/>
      <c r="P374" s="4"/>
      <c r="Q374" s="4"/>
      <c r="R374" s="4"/>
      <c r="S374" s="8"/>
      <c r="T374" s="8"/>
      <c r="U374" s="4"/>
      <c r="V374" s="4"/>
      <c r="W374" s="4"/>
      <c r="X374" s="4"/>
      <c r="AB374" s="8"/>
      <c r="AC374" s="8"/>
      <c r="AD374" s="4"/>
    </row>
    <row r="375" ht="12.75" customHeight="1">
      <c r="C375" s="3"/>
      <c r="F375" s="4"/>
      <c r="G375" s="4"/>
      <c r="J375" s="5"/>
      <c r="K375" s="6"/>
      <c r="L375" s="4"/>
      <c r="N375" s="7"/>
      <c r="O375" s="8"/>
      <c r="P375" s="4"/>
      <c r="Q375" s="4"/>
      <c r="R375" s="4"/>
      <c r="S375" s="8"/>
      <c r="T375" s="8"/>
      <c r="U375" s="4"/>
      <c r="V375" s="4"/>
      <c r="W375" s="4"/>
      <c r="X375" s="4"/>
      <c r="AB375" s="8"/>
      <c r="AC375" s="8"/>
      <c r="AD375" s="4"/>
    </row>
    <row r="376" ht="12.75" customHeight="1">
      <c r="C376" s="3"/>
      <c r="F376" s="4"/>
      <c r="G376" s="4"/>
      <c r="J376" s="5"/>
      <c r="K376" s="6"/>
      <c r="L376" s="4"/>
      <c r="N376" s="7"/>
      <c r="O376" s="8"/>
      <c r="P376" s="4"/>
      <c r="Q376" s="4"/>
      <c r="R376" s="4"/>
      <c r="S376" s="8"/>
      <c r="T376" s="8"/>
      <c r="U376" s="4"/>
      <c r="V376" s="4"/>
      <c r="W376" s="4"/>
      <c r="X376" s="4"/>
      <c r="AB376" s="8"/>
      <c r="AC376" s="8"/>
      <c r="AD376" s="4"/>
    </row>
    <row r="377" ht="12.75" customHeight="1">
      <c r="C377" s="3"/>
      <c r="F377" s="4"/>
      <c r="G377" s="4"/>
      <c r="J377" s="5"/>
      <c r="K377" s="6"/>
      <c r="L377" s="4"/>
      <c r="N377" s="7"/>
      <c r="O377" s="8"/>
      <c r="P377" s="4"/>
      <c r="Q377" s="4"/>
      <c r="R377" s="4"/>
      <c r="S377" s="8"/>
      <c r="T377" s="8"/>
      <c r="U377" s="4"/>
      <c r="V377" s="4"/>
      <c r="W377" s="4"/>
      <c r="X377" s="4"/>
      <c r="AB377" s="8"/>
      <c r="AC377" s="8"/>
      <c r="AD377" s="4"/>
    </row>
    <row r="378" ht="12.75" customHeight="1">
      <c r="C378" s="3"/>
      <c r="F378" s="4"/>
      <c r="G378" s="4"/>
      <c r="J378" s="5"/>
      <c r="K378" s="6"/>
      <c r="L378" s="4"/>
      <c r="N378" s="7"/>
      <c r="O378" s="8"/>
      <c r="P378" s="4"/>
      <c r="Q378" s="4"/>
      <c r="R378" s="4"/>
      <c r="S378" s="8"/>
      <c r="T378" s="8"/>
      <c r="U378" s="4"/>
      <c r="V378" s="4"/>
      <c r="W378" s="4"/>
      <c r="X378" s="4"/>
      <c r="AB378" s="8"/>
      <c r="AC378" s="8"/>
      <c r="AD378" s="4"/>
    </row>
    <row r="379" ht="12.75" customHeight="1">
      <c r="C379" s="3"/>
      <c r="F379" s="4"/>
      <c r="G379" s="4"/>
      <c r="J379" s="5"/>
      <c r="K379" s="6"/>
      <c r="L379" s="4"/>
      <c r="N379" s="7"/>
      <c r="O379" s="8"/>
      <c r="P379" s="4"/>
      <c r="Q379" s="4"/>
      <c r="R379" s="4"/>
      <c r="S379" s="8"/>
      <c r="T379" s="8"/>
      <c r="U379" s="4"/>
      <c r="V379" s="4"/>
      <c r="W379" s="4"/>
      <c r="X379" s="4"/>
      <c r="AB379" s="8"/>
      <c r="AC379" s="8"/>
      <c r="AD379" s="4"/>
    </row>
    <row r="380" ht="12.75" customHeight="1">
      <c r="C380" s="3"/>
      <c r="F380" s="4"/>
      <c r="G380" s="4"/>
      <c r="J380" s="5"/>
      <c r="K380" s="6"/>
      <c r="L380" s="4"/>
      <c r="N380" s="7"/>
      <c r="O380" s="8"/>
      <c r="P380" s="4"/>
      <c r="Q380" s="4"/>
      <c r="R380" s="4"/>
      <c r="S380" s="8"/>
      <c r="T380" s="8"/>
      <c r="U380" s="4"/>
      <c r="V380" s="4"/>
      <c r="W380" s="4"/>
      <c r="X380" s="4"/>
      <c r="AB380" s="8"/>
      <c r="AC380" s="8"/>
      <c r="AD380" s="4"/>
    </row>
    <row r="381" ht="12.75" customHeight="1">
      <c r="C381" s="3"/>
      <c r="F381" s="4"/>
      <c r="G381" s="4"/>
      <c r="J381" s="5"/>
      <c r="K381" s="6"/>
      <c r="L381" s="4"/>
      <c r="N381" s="7"/>
      <c r="O381" s="8"/>
      <c r="P381" s="4"/>
      <c r="Q381" s="4"/>
      <c r="R381" s="4"/>
      <c r="S381" s="8"/>
      <c r="T381" s="8"/>
      <c r="U381" s="4"/>
      <c r="V381" s="4"/>
      <c r="W381" s="4"/>
      <c r="X381" s="4"/>
      <c r="AB381" s="8"/>
      <c r="AC381" s="8"/>
      <c r="AD381" s="4"/>
    </row>
    <row r="382" ht="12.75" customHeight="1">
      <c r="C382" s="3"/>
      <c r="F382" s="4"/>
      <c r="G382" s="4"/>
      <c r="J382" s="5"/>
      <c r="K382" s="6"/>
      <c r="L382" s="4"/>
      <c r="N382" s="7"/>
      <c r="O382" s="8"/>
      <c r="P382" s="4"/>
      <c r="Q382" s="4"/>
      <c r="R382" s="4"/>
      <c r="S382" s="8"/>
      <c r="T382" s="8"/>
      <c r="U382" s="4"/>
      <c r="V382" s="4"/>
      <c r="W382" s="4"/>
      <c r="X382" s="4"/>
      <c r="AB382" s="8"/>
      <c r="AC382" s="8"/>
      <c r="AD382" s="4"/>
    </row>
    <row r="383" ht="12.75" customHeight="1">
      <c r="C383" s="3"/>
      <c r="F383" s="4"/>
      <c r="G383" s="4"/>
      <c r="J383" s="5"/>
      <c r="K383" s="6"/>
      <c r="L383" s="4"/>
      <c r="N383" s="7"/>
      <c r="O383" s="8"/>
      <c r="P383" s="4"/>
      <c r="Q383" s="4"/>
      <c r="R383" s="4"/>
      <c r="S383" s="8"/>
      <c r="T383" s="8"/>
      <c r="U383" s="4"/>
      <c r="V383" s="4"/>
      <c r="W383" s="4"/>
      <c r="X383" s="4"/>
      <c r="AB383" s="8"/>
      <c r="AC383" s="8"/>
      <c r="AD383" s="4"/>
    </row>
    <row r="384" ht="12.75" customHeight="1">
      <c r="C384" s="3"/>
      <c r="F384" s="4"/>
      <c r="G384" s="4"/>
      <c r="J384" s="5"/>
      <c r="K384" s="6"/>
      <c r="L384" s="4"/>
      <c r="N384" s="7"/>
      <c r="O384" s="8"/>
      <c r="P384" s="4"/>
      <c r="Q384" s="4"/>
      <c r="R384" s="4"/>
      <c r="S384" s="8"/>
      <c r="T384" s="8"/>
      <c r="U384" s="4"/>
      <c r="V384" s="4"/>
      <c r="W384" s="4"/>
      <c r="X384" s="4"/>
      <c r="AB384" s="8"/>
      <c r="AC384" s="8"/>
      <c r="AD384" s="4"/>
    </row>
    <row r="385" ht="12.75" customHeight="1">
      <c r="C385" s="3"/>
      <c r="F385" s="4"/>
      <c r="G385" s="4"/>
      <c r="J385" s="5"/>
      <c r="K385" s="6"/>
      <c r="L385" s="4"/>
      <c r="N385" s="7"/>
      <c r="O385" s="8"/>
      <c r="P385" s="4"/>
      <c r="Q385" s="4"/>
      <c r="R385" s="4"/>
      <c r="S385" s="8"/>
      <c r="T385" s="8"/>
      <c r="U385" s="4"/>
      <c r="V385" s="4"/>
      <c r="W385" s="4"/>
      <c r="X385" s="4"/>
      <c r="AB385" s="8"/>
      <c r="AC385" s="8"/>
      <c r="AD385" s="4"/>
    </row>
    <row r="386" ht="12.75" customHeight="1">
      <c r="C386" s="3"/>
      <c r="F386" s="4"/>
      <c r="G386" s="4"/>
      <c r="J386" s="5"/>
      <c r="K386" s="6"/>
      <c r="L386" s="4"/>
      <c r="N386" s="7"/>
      <c r="O386" s="8"/>
      <c r="P386" s="4"/>
      <c r="Q386" s="4"/>
      <c r="R386" s="4"/>
      <c r="S386" s="8"/>
      <c r="T386" s="8"/>
      <c r="U386" s="4"/>
      <c r="V386" s="4"/>
      <c r="W386" s="4"/>
      <c r="X386" s="4"/>
      <c r="AB386" s="8"/>
      <c r="AC386" s="8"/>
      <c r="AD386" s="4"/>
    </row>
    <row r="387" ht="12.75" customHeight="1">
      <c r="C387" s="3"/>
      <c r="F387" s="4"/>
      <c r="G387" s="4"/>
      <c r="J387" s="5"/>
      <c r="K387" s="6"/>
      <c r="L387" s="4"/>
      <c r="N387" s="7"/>
      <c r="O387" s="8"/>
      <c r="P387" s="4"/>
      <c r="Q387" s="4"/>
      <c r="R387" s="4"/>
      <c r="S387" s="8"/>
      <c r="T387" s="8"/>
      <c r="U387" s="4"/>
      <c r="V387" s="4"/>
      <c r="W387" s="4"/>
      <c r="X387" s="4"/>
      <c r="AB387" s="8"/>
      <c r="AC387" s="8"/>
      <c r="AD387" s="4"/>
    </row>
    <row r="388" ht="12.75" customHeight="1">
      <c r="C388" s="3"/>
      <c r="F388" s="4"/>
      <c r="G388" s="4"/>
      <c r="J388" s="5"/>
      <c r="K388" s="6"/>
      <c r="L388" s="4"/>
      <c r="N388" s="7"/>
      <c r="O388" s="8"/>
      <c r="P388" s="4"/>
      <c r="Q388" s="4"/>
      <c r="R388" s="4"/>
      <c r="S388" s="8"/>
      <c r="T388" s="8"/>
      <c r="U388" s="4"/>
      <c r="V388" s="4"/>
      <c r="W388" s="4"/>
      <c r="X388" s="4"/>
      <c r="AB388" s="8"/>
      <c r="AC388" s="8"/>
      <c r="AD388" s="4"/>
    </row>
    <row r="389" ht="12.75" customHeight="1">
      <c r="C389" s="3"/>
      <c r="F389" s="4"/>
      <c r="G389" s="4"/>
      <c r="J389" s="5"/>
      <c r="K389" s="6"/>
      <c r="L389" s="4"/>
      <c r="N389" s="7"/>
      <c r="O389" s="8"/>
      <c r="P389" s="4"/>
      <c r="Q389" s="4"/>
      <c r="R389" s="4"/>
      <c r="S389" s="8"/>
      <c r="T389" s="8"/>
      <c r="U389" s="4"/>
      <c r="V389" s="4"/>
      <c r="W389" s="4"/>
      <c r="X389" s="4"/>
      <c r="AB389" s="8"/>
      <c r="AC389" s="8"/>
      <c r="AD389" s="4"/>
    </row>
    <row r="390" ht="12.75" customHeight="1">
      <c r="C390" s="3"/>
      <c r="F390" s="4"/>
      <c r="G390" s="4"/>
      <c r="J390" s="5"/>
      <c r="K390" s="6"/>
      <c r="L390" s="4"/>
      <c r="N390" s="7"/>
      <c r="O390" s="8"/>
      <c r="P390" s="4"/>
      <c r="Q390" s="4"/>
      <c r="R390" s="4"/>
      <c r="S390" s="8"/>
      <c r="T390" s="8"/>
      <c r="U390" s="4"/>
      <c r="V390" s="4"/>
      <c r="W390" s="4"/>
      <c r="X390" s="4"/>
      <c r="AB390" s="8"/>
      <c r="AC390" s="8"/>
      <c r="AD390" s="4"/>
    </row>
    <row r="391" ht="12.75" customHeight="1">
      <c r="C391" s="3"/>
      <c r="F391" s="4"/>
      <c r="G391" s="4"/>
      <c r="J391" s="5"/>
      <c r="K391" s="6"/>
      <c r="L391" s="4"/>
      <c r="N391" s="7"/>
      <c r="O391" s="8"/>
      <c r="P391" s="4"/>
      <c r="Q391" s="4"/>
      <c r="R391" s="4"/>
      <c r="S391" s="8"/>
      <c r="T391" s="8"/>
      <c r="U391" s="4"/>
      <c r="V391" s="4"/>
      <c r="W391" s="4"/>
      <c r="X391" s="4"/>
      <c r="AB391" s="8"/>
      <c r="AC391" s="8"/>
      <c r="AD391" s="4"/>
    </row>
    <row r="392" ht="12.75" customHeight="1">
      <c r="C392" s="3"/>
      <c r="F392" s="4"/>
      <c r="G392" s="4"/>
      <c r="J392" s="5"/>
      <c r="K392" s="6"/>
      <c r="L392" s="4"/>
      <c r="N392" s="7"/>
      <c r="O392" s="8"/>
      <c r="P392" s="4"/>
      <c r="Q392" s="4"/>
      <c r="R392" s="4"/>
      <c r="S392" s="8"/>
      <c r="T392" s="8"/>
      <c r="U392" s="4"/>
      <c r="V392" s="4"/>
      <c r="W392" s="4"/>
      <c r="X392" s="4"/>
      <c r="AB392" s="8"/>
      <c r="AC392" s="8"/>
      <c r="AD392" s="4"/>
    </row>
    <row r="393" ht="12.75" customHeight="1">
      <c r="C393" s="3"/>
      <c r="F393" s="4"/>
      <c r="G393" s="4"/>
      <c r="J393" s="5"/>
      <c r="K393" s="6"/>
      <c r="L393" s="4"/>
      <c r="N393" s="7"/>
      <c r="O393" s="8"/>
      <c r="P393" s="4"/>
      <c r="Q393" s="4"/>
      <c r="R393" s="4"/>
      <c r="S393" s="8"/>
      <c r="T393" s="8"/>
      <c r="U393" s="4"/>
      <c r="V393" s="4"/>
      <c r="W393" s="4"/>
      <c r="X393" s="4"/>
      <c r="AB393" s="8"/>
      <c r="AC393" s="8"/>
      <c r="AD393" s="4"/>
    </row>
    <row r="394" ht="12.75" customHeight="1">
      <c r="C394" s="3"/>
      <c r="F394" s="4"/>
      <c r="G394" s="4"/>
      <c r="J394" s="5"/>
      <c r="K394" s="6"/>
      <c r="L394" s="4"/>
      <c r="N394" s="7"/>
      <c r="O394" s="8"/>
      <c r="P394" s="4"/>
      <c r="Q394" s="4"/>
      <c r="R394" s="4"/>
      <c r="S394" s="8"/>
      <c r="T394" s="8"/>
      <c r="U394" s="4"/>
      <c r="V394" s="4"/>
      <c r="W394" s="4"/>
      <c r="X394" s="4"/>
      <c r="AB394" s="8"/>
      <c r="AC394" s="8"/>
      <c r="AD394" s="4"/>
    </row>
    <row r="395" ht="12.75" customHeight="1">
      <c r="C395" s="3"/>
      <c r="F395" s="4"/>
      <c r="G395" s="4"/>
      <c r="J395" s="5"/>
      <c r="K395" s="6"/>
      <c r="L395" s="4"/>
      <c r="N395" s="7"/>
      <c r="O395" s="8"/>
      <c r="P395" s="4"/>
      <c r="Q395" s="4"/>
      <c r="R395" s="4"/>
      <c r="S395" s="8"/>
      <c r="T395" s="8"/>
      <c r="U395" s="4"/>
      <c r="V395" s="4"/>
      <c r="W395" s="4"/>
      <c r="X395" s="4"/>
      <c r="AB395" s="8"/>
      <c r="AC395" s="8"/>
      <c r="AD395" s="4"/>
    </row>
    <row r="396" ht="12.75" customHeight="1">
      <c r="C396" s="3"/>
      <c r="F396" s="4"/>
      <c r="G396" s="4"/>
      <c r="J396" s="5"/>
      <c r="K396" s="6"/>
      <c r="L396" s="4"/>
      <c r="N396" s="7"/>
      <c r="O396" s="8"/>
      <c r="P396" s="4"/>
      <c r="Q396" s="4"/>
      <c r="R396" s="4"/>
      <c r="S396" s="8"/>
      <c r="T396" s="8"/>
      <c r="U396" s="4"/>
      <c r="V396" s="4"/>
      <c r="W396" s="4"/>
      <c r="X396" s="4"/>
      <c r="AB396" s="8"/>
      <c r="AC396" s="8"/>
      <c r="AD396" s="4"/>
    </row>
    <row r="397" ht="12.75" customHeight="1">
      <c r="C397" s="3"/>
      <c r="F397" s="4"/>
      <c r="G397" s="4"/>
      <c r="J397" s="5"/>
      <c r="K397" s="6"/>
      <c r="L397" s="4"/>
      <c r="N397" s="7"/>
      <c r="O397" s="8"/>
      <c r="P397" s="4"/>
      <c r="Q397" s="4"/>
      <c r="R397" s="4"/>
      <c r="S397" s="8"/>
      <c r="T397" s="8"/>
      <c r="U397" s="4"/>
      <c r="V397" s="4"/>
      <c r="W397" s="4"/>
      <c r="X397" s="4"/>
      <c r="AB397" s="8"/>
      <c r="AC397" s="8"/>
      <c r="AD397" s="4"/>
    </row>
    <row r="398" ht="12.75" customHeight="1">
      <c r="C398" s="3"/>
      <c r="F398" s="4"/>
      <c r="G398" s="4"/>
      <c r="J398" s="5"/>
      <c r="K398" s="6"/>
      <c r="L398" s="4"/>
      <c r="N398" s="7"/>
      <c r="O398" s="8"/>
      <c r="P398" s="4"/>
      <c r="Q398" s="4"/>
      <c r="R398" s="4"/>
      <c r="S398" s="8"/>
      <c r="T398" s="8"/>
      <c r="U398" s="4"/>
      <c r="V398" s="4"/>
      <c r="W398" s="4"/>
      <c r="X398" s="4"/>
      <c r="AB398" s="8"/>
      <c r="AC398" s="8"/>
      <c r="AD398" s="4"/>
    </row>
    <row r="399" ht="12.75" customHeight="1">
      <c r="C399" s="3"/>
      <c r="F399" s="4"/>
      <c r="G399" s="4"/>
      <c r="J399" s="5"/>
      <c r="K399" s="6"/>
      <c r="L399" s="4"/>
      <c r="N399" s="7"/>
      <c r="O399" s="8"/>
      <c r="P399" s="4"/>
      <c r="Q399" s="4"/>
      <c r="R399" s="4"/>
      <c r="S399" s="8"/>
      <c r="T399" s="8"/>
      <c r="U399" s="4"/>
      <c r="V399" s="4"/>
      <c r="W399" s="4"/>
      <c r="X399" s="4"/>
      <c r="AB399" s="8"/>
      <c r="AC399" s="8"/>
      <c r="AD399" s="4"/>
    </row>
    <row r="400" ht="12.75" customHeight="1">
      <c r="C400" s="3"/>
      <c r="F400" s="4"/>
      <c r="G400" s="4"/>
      <c r="J400" s="5"/>
      <c r="K400" s="6"/>
      <c r="L400" s="4"/>
      <c r="N400" s="7"/>
      <c r="O400" s="8"/>
      <c r="P400" s="4"/>
      <c r="Q400" s="4"/>
      <c r="R400" s="4"/>
      <c r="S400" s="8"/>
      <c r="T400" s="8"/>
      <c r="U400" s="4"/>
      <c r="V400" s="4"/>
      <c r="W400" s="4"/>
      <c r="X400" s="4"/>
      <c r="AB400" s="8"/>
      <c r="AC400" s="8"/>
      <c r="AD400" s="4"/>
    </row>
    <row r="401" ht="12.75" customHeight="1">
      <c r="C401" s="3"/>
      <c r="F401" s="4"/>
      <c r="G401" s="4"/>
      <c r="J401" s="5"/>
      <c r="K401" s="6"/>
      <c r="L401" s="4"/>
      <c r="N401" s="7"/>
      <c r="O401" s="8"/>
      <c r="P401" s="4"/>
      <c r="Q401" s="4"/>
      <c r="R401" s="4"/>
      <c r="S401" s="8"/>
      <c r="T401" s="8"/>
      <c r="U401" s="4"/>
      <c r="V401" s="4"/>
      <c r="W401" s="4"/>
      <c r="X401" s="4"/>
      <c r="AB401" s="8"/>
      <c r="AC401" s="8"/>
      <c r="AD401" s="4"/>
    </row>
    <row r="402" ht="12.75" customHeight="1">
      <c r="C402" s="3"/>
      <c r="F402" s="4"/>
      <c r="G402" s="4"/>
      <c r="J402" s="5"/>
      <c r="K402" s="6"/>
      <c r="L402" s="4"/>
      <c r="N402" s="7"/>
      <c r="O402" s="8"/>
      <c r="P402" s="4"/>
      <c r="Q402" s="4"/>
      <c r="R402" s="4"/>
      <c r="S402" s="8"/>
      <c r="T402" s="8"/>
      <c r="U402" s="4"/>
      <c r="V402" s="4"/>
      <c r="W402" s="4"/>
      <c r="X402" s="4"/>
      <c r="AB402" s="8"/>
      <c r="AC402" s="8"/>
      <c r="AD402" s="4"/>
    </row>
    <row r="403" ht="12.75" customHeight="1">
      <c r="C403" s="3"/>
      <c r="F403" s="4"/>
      <c r="G403" s="4"/>
      <c r="J403" s="5"/>
      <c r="K403" s="6"/>
      <c r="L403" s="4"/>
      <c r="N403" s="7"/>
      <c r="O403" s="8"/>
      <c r="P403" s="4"/>
      <c r="Q403" s="4"/>
      <c r="R403" s="4"/>
      <c r="S403" s="8"/>
      <c r="T403" s="8"/>
      <c r="U403" s="4"/>
      <c r="V403" s="4"/>
      <c r="W403" s="4"/>
      <c r="X403" s="4"/>
      <c r="AB403" s="8"/>
      <c r="AC403" s="8"/>
      <c r="AD403" s="4"/>
    </row>
    <row r="404" ht="12.75" customHeight="1">
      <c r="C404" s="3"/>
      <c r="F404" s="4"/>
      <c r="G404" s="4"/>
      <c r="J404" s="5"/>
      <c r="K404" s="6"/>
      <c r="L404" s="4"/>
      <c r="N404" s="7"/>
      <c r="O404" s="8"/>
      <c r="P404" s="4"/>
      <c r="Q404" s="4"/>
      <c r="R404" s="4"/>
      <c r="S404" s="8"/>
      <c r="T404" s="8"/>
      <c r="U404" s="4"/>
      <c r="V404" s="4"/>
      <c r="W404" s="4"/>
      <c r="X404" s="4"/>
      <c r="AB404" s="8"/>
      <c r="AC404" s="8"/>
      <c r="AD404" s="4"/>
    </row>
    <row r="405" ht="12.75" customHeight="1">
      <c r="C405" s="3"/>
      <c r="F405" s="4"/>
      <c r="G405" s="4"/>
      <c r="J405" s="5"/>
      <c r="K405" s="6"/>
      <c r="L405" s="4"/>
      <c r="N405" s="7"/>
      <c r="O405" s="8"/>
      <c r="P405" s="4"/>
      <c r="Q405" s="4"/>
      <c r="R405" s="4"/>
      <c r="S405" s="8"/>
      <c r="T405" s="8"/>
      <c r="U405" s="4"/>
      <c r="V405" s="4"/>
      <c r="W405" s="4"/>
      <c r="X405" s="4"/>
      <c r="AB405" s="8"/>
      <c r="AC405" s="8"/>
      <c r="AD405" s="4"/>
    </row>
    <row r="406" ht="12.75" customHeight="1">
      <c r="C406" s="3"/>
      <c r="F406" s="4"/>
      <c r="G406" s="4"/>
      <c r="J406" s="5"/>
      <c r="K406" s="6"/>
      <c r="L406" s="4"/>
      <c r="N406" s="7"/>
      <c r="O406" s="8"/>
      <c r="P406" s="4"/>
      <c r="Q406" s="4"/>
      <c r="R406" s="4"/>
      <c r="S406" s="8"/>
      <c r="T406" s="8"/>
      <c r="U406" s="4"/>
      <c r="V406" s="4"/>
      <c r="W406" s="4"/>
      <c r="X406" s="4"/>
      <c r="AB406" s="8"/>
      <c r="AC406" s="8"/>
      <c r="AD406" s="4"/>
    </row>
    <row r="407" ht="12.75" customHeight="1">
      <c r="C407" s="3"/>
      <c r="F407" s="4"/>
      <c r="G407" s="4"/>
      <c r="J407" s="5"/>
      <c r="K407" s="6"/>
      <c r="L407" s="4"/>
      <c r="N407" s="7"/>
      <c r="O407" s="8"/>
      <c r="P407" s="4"/>
      <c r="Q407" s="4"/>
      <c r="R407" s="4"/>
      <c r="S407" s="8"/>
      <c r="T407" s="8"/>
      <c r="U407" s="4"/>
      <c r="V407" s="4"/>
      <c r="W407" s="4"/>
      <c r="X407" s="4"/>
      <c r="AB407" s="8"/>
      <c r="AC407" s="8"/>
      <c r="AD407" s="4"/>
    </row>
    <row r="408" ht="12.75" customHeight="1">
      <c r="C408" s="3"/>
      <c r="F408" s="4"/>
      <c r="G408" s="4"/>
      <c r="J408" s="5"/>
      <c r="K408" s="6"/>
      <c r="L408" s="4"/>
      <c r="N408" s="7"/>
      <c r="O408" s="8"/>
      <c r="P408" s="4"/>
      <c r="Q408" s="4"/>
      <c r="R408" s="4"/>
      <c r="S408" s="8"/>
      <c r="T408" s="8"/>
      <c r="U408" s="4"/>
      <c r="V408" s="4"/>
      <c r="W408" s="4"/>
      <c r="X408" s="4"/>
      <c r="AB408" s="8"/>
      <c r="AC408" s="8"/>
      <c r="AD408" s="4"/>
    </row>
    <row r="409" ht="12.75" customHeight="1">
      <c r="C409" s="3"/>
      <c r="F409" s="4"/>
      <c r="G409" s="4"/>
      <c r="J409" s="5"/>
      <c r="K409" s="6"/>
      <c r="L409" s="4"/>
      <c r="N409" s="7"/>
      <c r="O409" s="8"/>
      <c r="P409" s="4"/>
      <c r="Q409" s="4"/>
      <c r="R409" s="4"/>
      <c r="S409" s="8"/>
      <c r="T409" s="8"/>
      <c r="U409" s="4"/>
      <c r="V409" s="4"/>
      <c r="W409" s="4"/>
      <c r="X409" s="4"/>
      <c r="AB409" s="8"/>
      <c r="AC409" s="8"/>
      <c r="AD409" s="4"/>
    </row>
    <row r="410" ht="12.75" customHeight="1">
      <c r="C410" s="3"/>
      <c r="F410" s="4"/>
      <c r="G410" s="4"/>
      <c r="J410" s="5"/>
      <c r="K410" s="6"/>
      <c r="L410" s="4"/>
      <c r="N410" s="7"/>
      <c r="O410" s="8"/>
      <c r="P410" s="4"/>
      <c r="Q410" s="4"/>
      <c r="R410" s="4"/>
      <c r="S410" s="8"/>
      <c r="T410" s="8"/>
      <c r="U410" s="4"/>
      <c r="V410" s="4"/>
      <c r="W410" s="4"/>
      <c r="X410" s="4"/>
      <c r="AB410" s="8"/>
      <c r="AC410" s="8"/>
      <c r="AD410" s="4"/>
    </row>
    <row r="411" ht="12.75" customHeight="1">
      <c r="C411" s="3"/>
      <c r="F411" s="4"/>
      <c r="G411" s="4"/>
      <c r="J411" s="5"/>
      <c r="K411" s="6"/>
      <c r="L411" s="4"/>
      <c r="N411" s="7"/>
      <c r="O411" s="8"/>
      <c r="P411" s="4"/>
      <c r="Q411" s="4"/>
      <c r="R411" s="4"/>
      <c r="S411" s="8"/>
      <c r="T411" s="8"/>
      <c r="U411" s="4"/>
      <c r="V411" s="4"/>
      <c r="W411" s="4"/>
      <c r="X411" s="4"/>
      <c r="AB411" s="8"/>
      <c r="AC411" s="8"/>
      <c r="AD411" s="4"/>
    </row>
    <row r="412" ht="12.75" customHeight="1">
      <c r="C412" s="3"/>
      <c r="F412" s="4"/>
      <c r="G412" s="4"/>
      <c r="J412" s="5"/>
      <c r="K412" s="6"/>
      <c r="L412" s="4"/>
      <c r="N412" s="7"/>
      <c r="O412" s="8"/>
      <c r="P412" s="4"/>
      <c r="Q412" s="4"/>
      <c r="R412" s="4"/>
      <c r="S412" s="8"/>
      <c r="T412" s="8"/>
      <c r="U412" s="4"/>
      <c r="V412" s="4"/>
      <c r="W412" s="4"/>
      <c r="X412" s="4"/>
      <c r="AB412" s="8"/>
      <c r="AC412" s="8"/>
      <c r="AD412" s="4"/>
    </row>
    <row r="413" ht="12.75" customHeight="1">
      <c r="C413" s="3"/>
      <c r="F413" s="4"/>
      <c r="G413" s="4"/>
      <c r="J413" s="5"/>
      <c r="K413" s="6"/>
      <c r="L413" s="4"/>
      <c r="N413" s="7"/>
      <c r="O413" s="8"/>
      <c r="P413" s="4"/>
      <c r="Q413" s="4"/>
      <c r="R413" s="4"/>
      <c r="S413" s="8"/>
      <c r="T413" s="8"/>
      <c r="U413" s="4"/>
      <c r="V413" s="4"/>
      <c r="W413" s="4"/>
      <c r="X413" s="4"/>
      <c r="AB413" s="8"/>
      <c r="AC413" s="8"/>
      <c r="AD413" s="4"/>
    </row>
    <row r="414" ht="12.75" customHeight="1">
      <c r="C414" s="3"/>
      <c r="F414" s="4"/>
      <c r="G414" s="4"/>
      <c r="J414" s="5"/>
      <c r="K414" s="6"/>
      <c r="L414" s="4"/>
      <c r="N414" s="7"/>
      <c r="O414" s="8"/>
      <c r="P414" s="4"/>
      <c r="Q414" s="4"/>
      <c r="R414" s="4"/>
      <c r="S414" s="8"/>
      <c r="T414" s="8"/>
      <c r="U414" s="4"/>
      <c r="V414" s="4"/>
      <c r="W414" s="4"/>
      <c r="X414" s="4"/>
      <c r="AB414" s="8"/>
      <c r="AC414" s="8"/>
      <c r="AD414" s="4"/>
    </row>
    <row r="415" ht="12.75" customHeight="1">
      <c r="C415" s="3"/>
      <c r="F415" s="4"/>
      <c r="G415" s="4"/>
      <c r="J415" s="5"/>
      <c r="K415" s="6"/>
      <c r="L415" s="4"/>
      <c r="N415" s="7"/>
      <c r="O415" s="8"/>
      <c r="P415" s="4"/>
      <c r="Q415" s="4"/>
      <c r="R415" s="4"/>
      <c r="S415" s="8"/>
      <c r="T415" s="8"/>
      <c r="U415" s="4"/>
      <c r="V415" s="4"/>
      <c r="W415" s="4"/>
      <c r="X415" s="4"/>
      <c r="AB415" s="8"/>
      <c r="AC415" s="8"/>
      <c r="AD415" s="4"/>
    </row>
    <row r="416" ht="12.75" customHeight="1">
      <c r="C416" s="3"/>
      <c r="F416" s="4"/>
      <c r="G416" s="4"/>
      <c r="J416" s="5"/>
      <c r="K416" s="6"/>
      <c r="L416" s="4"/>
      <c r="N416" s="7"/>
      <c r="O416" s="8"/>
      <c r="P416" s="4"/>
      <c r="Q416" s="4"/>
      <c r="R416" s="4"/>
      <c r="S416" s="8"/>
      <c r="T416" s="8"/>
      <c r="U416" s="4"/>
      <c r="V416" s="4"/>
      <c r="W416" s="4"/>
      <c r="X416" s="4"/>
      <c r="AB416" s="8"/>
      <c r="AC416" s="8"/>
      <c r="AD416" s="4"/>
    </row>
    <row r="417" ht="12.75" customHeight="1">
      <c r="C417" s="3"/>
      <c r="F417" s="4"/>
      <c r="G417" s="4"/>
      <c r="J417" s="5"/>
      <c r="K417" s="6"/>
      <c r="L417" s="4"/>
      <c r="N417" s="7"/>
      <c r="O417" s="8"/>
      <c r="P417" s="4"/>
      <c r="Q417" s="4"/>
      <c r="R417" s="4"/>
      <c r="S417" s="8"/>
      <c r="T417" s="8"/>
      <c r="U417" s="4"/>
      <c r="V417" s="4"/>
      <c r="W417" s="4"/>
      <c r="X417" s="4"/>
      <c r="AB417" s="8"/>
      <c r="AC417" s="8"/>
      <c r="AD417" s="4"/>
    </row>
    <row r="418" ht="12.75" customHeight="1">
      <c r="C418" s="3"/>
      <c r="F418" s="4"/>
      <c r="G418" s="4"/>
      <c r="J418" s="5"/>
      <c r="K418" s="6"/>
      <c r="L418" s="4"/>
      <c r="N418" s="7"/>
      <c r="O418" s="8"/>
      <c r="P418" s="4"/>
      <c r="Q418" s="4"/>
      <c r="R418" s="4"/>
      <c r="S418" s="8"/>
      <c r="T418" s="8"/>
      <c r="U418" s="4"/>
      <c r="V418" s="4"/>
      <c r="W418" s="4"/>
      <c r="X418" s="4"/>
      <c r="AB418" s="8"/>
      <c r="AC418" s="8"/>
      <c r="AD418" s="4"/>
    </row>
    <row r="419" ht="12.75" customHeight="1">
      <c r="C419" s="3"/>
      <c r="F419" s="4"/>
      <c r="G419" s="4"/>
      <c r="J419" s="5"/>
      <c r="K419" s="6"/>
      <c r="L419" s="4"/>
      <c r="N419" s="7"/>
      <c r="O419" s="8"/>
      <c r="P419" s="4"/>
      <c r="Q419" s="4"/>
      <c r="R419" s="4"/>
      <c r="S419" s="8"/>
      <c r="T419" s="8"/>
      <c r="U419" s="4"/>
      <c r="V419" s="4"/>
      <c r="W419" s="4"/>
      <c r="X419" s="4"/>
      <c r="AB419" s="8"/>
      <c r="AC419" s="8"/>
      <c r="AD419" s="4"/>
    </row>
    <row r="420" ht="12.75" customHeight="1">
      <c r="C420" s="3"/>
      <c r="F420" s="4"/>
      <c r="G420" s="4"/>
      <c r="J420" s="5"/>
      <c r="K420" s="6"/>
      <c r="L420" s="4"/>
      <c r="N420" s="7"/>
      <c r="O420" s="8"/>
      <c r="P420" s="4"/>
      <c r="Q420" s="4"/>
      <c r="R420" s="4"/>
      <c r="S420" s="8"/>
      <c r="T420" s="8"/>
      <c r="U420" s="4"/>
      <c r="V420" s="4"/>
      <c r="W420" s="4"/>
      <c r="X420" s="4"/>
      <c r="AB420" s="8"/>
      <c r="AC420" s="8"/>
      <c r="AD420" s="4"/>
    </row>
    <row r="421" ht="12.75" customHeight="1">
      <c r="C421" s="3"/>
      <c r="F421" s="4"/>
      <c r="G421" s="4"/>
      <c r="J421" s="5"/>
      <c r="K421" s="6"/>
      <c r="L421" s="4"/>
      <c r="N421" s="7"/>
      <c r="O421" s="8"/>
      <c r="P421" s="4"/>
      <c r="Q421" s="4"/>
      <c r="R421" s="4"/>
      <c r="S421" s="8"/>
      <c r="T421" s="8"/>
      <c r="U421" s="4"/>
      <c r="V421" s="4"/>
      <c r="W421" s="4"/>
      <c r="X421" s="4"/>
      <c r="AB421" s="8"/>
      <c r="AC421" s="8"/>
      <c r="AD421" s="4"/>
    </row>
    <row r="422" ht="12.75" customHeight="1">
      <c r="C422" s="3"/>
      <c r="F422" s="4"/>
      <c r="G422" s="4"/>
      <c r="J422" s="5"/>
      <c r="K422" s="6"/>
      <c r="L422" s="4"/>
      <c r="N422" s="7"/>
      <c r="O422" s="8"/>
      <c r="P422" s="4"/>
      <c r="Q422" s="4"/>
      <c r="R422" s="4"/>
      <c r="S422" s="8"/>
      <c r="T422" s="8"/>
      <c r="U422" s="4"/>
      <c r="V422" s="4"/>
      <c r="W422" s="4"/>
      <c r="X422" s="4"/>
      <c r="AB422" s="8"/>
      <c r="AC422" s="8"/>
      <c r="AD422" s="4"/>
    </row>
    <row r="423" ht="12.75" customHeight="1">
      <c r="C423" s="3"/>
      <c r="F423" s="4"/>
      <c r="G423" s="4"/>
      <c r="J423" s="5"/>
      <c r="K423" s="6"/>
      <c r="L423" s="4"/>
      <c r="N423" s="7"/>
      <c r="O423" s="8"/>
      <c r="P423" s="4"/>
      <c r="Q423" s="4"/>
      <c r="R423" s="4"/>
      <c r="S423" s="8"/>
      <c r="T423" s="8"/>
      <c r="U423" s="4"/>
      <c r="V423" s="4"/>
      <c r="W423" s="4"/>
      <c r="X423" s="4"/>
      <c r="AB423" s="8"/>
      <c r="AC423" s="8"/>
      <c r="AD423" s="4"/>
    </row>
    <row r="424" ht="12.75" customHeight="1">
      <c r="C424" s="3"/>
      <c r="F424" s="4"/>
      <c r="G424" s="4"/>
      <c r="J424" s="5"/>
      <c r="K424" s="6"/>
      <c r="L424" s="4"/>
      <c r="N424" s="7"/>
      <c r="O424" s="8"/>
      <c r="P424" s="4"/>
      <c r="Q424" s="4"/>
      <c r="R424" s="4"/>
      <c r="S424" s="8"/>
      <c r="T424" s="8"/>
      <c r="U424" s="4"/>
      <c r="V424" s="4"/>
      <c r="W424" s="4"/>
      <c r="X424" s="4"/>
      <c r="AB424" s="8"/>
      <c r="AC424" s="8"/>
      <c r="AD424" s="4"/>
    </row>
    <row r="425" ht="12.75" customHeight="1">
      <c r="C425" s="3"/>
      <c r="F425" s="4"/>
      <c r="G425" s="4"/>
      <c r="J425" s="5"/>
      <c r="K425" s="6"/>
      <c r="L425" s="4"/>
      <c r="N425" s="7"/>
      <c r="O425" s="8"/>
      <c r="P425" s="4"/>
      <c r="Q425" s="4"/>
      <c r="R425" s="4"/>
      <c r="S425" s="8"/>
      <c r="T425" s="8"/>
      <c r="U425" s="4"/>
      <c r="V425" s="4"/>
      <c r="W425" s="4"/>
      <c r="X425" s="4"/>
      <c r="AB425" s="8"/>
      <c r="AC425" s="8"/>
      <c r="AD425" s="4"/>
    </row>
    <row r="426" ht="12.75" customHeight="1">
      <c r="C426" s="3"/>
      <c r="F426" s="4"/>
      <c r="G426" s="4"/>
      <c r="J426" s="5"/>
      <c r="K426" s="6"/>
      <c r="L426" s="4"/>
      <c r="N426" s="7"/>
      <c r="O426" s="8"/>
      <c r="P426" s="4"/>
      <c r="Q426" s="4"/>
      <c r="R426" s="4"/>
      <c r="S426" s="8"/>
      <c r="T426" s="8"/>
      <c r="U426" s="4"/>
      <c r="V426" s="4"/>
      <c r="W426" s="4"/>
      <c r="X426" s="4"/>
      <c r="AB426" s="8"/>
      <c r="AC426" s="8"/>
      <c r="AD426" s="4"/>
    </row>
    <row r="427" ht="12.75" customHeight="1">
      <c r="C427" s="3"/>
      <c r="F427" s="4"/>
      <c r="G427" s="4"/>
      <c r="J427" s="5"/>
      <c r="K427" s="6"/>
      <c r="L427" s="4"/>
      <c r="N427" s="7"/>
      <c r="O427" s="8"/>
      <c r="P427" s="4"/>
      <c r="Q427" s="4"/>
      <c r="R427" s="4"/>
      <c r="S427" s="8"/>
      <c r="T427" s="8"/>
      <c r="U427" s="4"/>
      <c r="V427" s="4"/>
      <c r="W427" s="4"/>
      <c r="X427" s="4"/>
      <c r="AB427" s="8"/>
      <c r="AC427" s="8"/>
      <c r="AD427" s="4"/>
    </row>
    <row r="428" ht="12.75" customHeight="1">
      <c r="C428" s="3"/>
      <c r="F428" s="4"/>
      <c r="G428" s="4"/>
      <c r="J428" s="5"/>
      <c r="K428" s="6"/>
      <c r="L428" s="4"/>
      <c r="N428" s="7"/>
      <c r="O428" s="8"/>
      <c r="P428" s="4"/>
      <c r="Q428" s="4"/>
      <c r="R428" s="4"/>
      <c r="S428" s="8"/>
      <c r="T428" s="8"/>
      <c r="U428" s="4"/>
      <c r="V428" s="4"/>
      <c r="W428" s="4"/>
      <c r="X428" s="4"/>
      <c r="AB428" s="8"/>
      <c r="AC428" s="8"/>
      <c r="AD428" s="4"/>
    </row>
    <row r="429" ht="12.75" customHeight="1">
      <c r="C429" s="3"/>
      <c r="F429" s="4"/>
      <c r="G429" s="4"/>
      <c r="J429" s="5"/>
      <c r="K429" s="6"/>
      <c r="L429" s="4"/>
      <c r="N429" s="7"/>
      <c r="O429" s="8"/>
      <c r="P429" s="4"/>
      <c r="Q429" s="4"/>
      <c r="R429" s="4"/>
      <c r="S429" s="8"/>
      <c r="T429" s="8"/>
      <c r="U429" s="4"/>
      <c r="V429" s="4"/>
      <c r="W429" s="4"/>
      <c r="X429" s="4"/>
      <c r="AB429" s="8"/>
      <c r="AC429" s="8"/>
      <c r="AD429" s="4"/>
    </row>
    <row r="430" ht="12.75" customHeight="1">
      <c r="C430" s="3"/>
      <c r="F430" s="4"/>
      <c r="G430" s="4"/>
      <c r="J430" s="5"/>
      <c r="K430" s="6"/>
      <c r="L430" s="4"/>
      <c r="N430" s="7"/>
      <c r="O430" s="8"/>
      <c r="P430" s="4"/>
      <c r="Q430" s="4"/>
      <c r="R430" s="4"/>
      <c r="S430" s="8"/>
      <c r="T430" s="8"/>
      <c r="U430" s="4"/>
      <c r="V430" s="4"/>
      <c r="W430" s="4"/>
      <c r="X430" s="4"/>
      <c r="AB430" s="8"/>
      <c r="AC430" s="8"/>
      <c r="AD430" s="4"/>
    </row>
    <row r="431" ht="12.75" customHeight="1">
      <c r="C431" s="3"/>
      <c r="F431" s="4"/>
      <c r="G431" s="4"/>
      <c r="J431" s="5"/>
      <c r="K431" s="6"/>
      <c r="L431" s="4"/>
      <c r="N431" s="7"/>
      <c r="O431" s="8"/>
      <c r="P431" s="4"/>
      <c r="Q431" s="4"/>
      <c r="R431" s="4"/>
      <c r="S431" s="8"/>
      <c r="T431" s="8"/>
      <c r="U431" s="4"/>
      <c r="V431" s="4"/>
      <c r="W431" s="4"/>
      <c r="X431" s="4"/>
      <c r="AB431" s="8"/>
      <c r="AC431" s="8"/>
      <c r="AD431" s="4"/>
    </row>
    <row r="432" ht="12.75" customHeight="1">
      <c r="C432" s="3"/>
      <c r="F432" s="4"/>
      <c r="G432" s="4"/>
      <c r="J432" s="5"/>
      <c r="K432" s="6"/>
      <c r="L432" s="4"/>
      <c r="N432" s="7"/>
      <c r="O432" s="8"/>
      <c r="P432" s="4"/>
      <c r="Q432" s="4"/>
      <c r="R432" s="4"/>
      <c r="S432" s="8"/>
      <c r="T432" s="8"/>
      <c r="U432" s="4"/>
      <c r="V432" s="4"/>
      <c r="W432" s="4"/>
      <c r="X432" s="4"/>
      <c r="AB432" s="8"/>
      <c r="AC432" s="8"/>
      <c r="AD432" s="4"/>
    </row>
    <row r="433" ht="12.75" customHeight="1">
      <c r="C433" s="3"/>
      <c r="F433" s="4"/>
      <c r="G433" s="4"/>
      <c r="J433" s="5"/>
      <c r="K433" s="6"/>
      <c r="L433" s="4"/>
      <c r="N433" s="7"/>
      <c r="O433" s="8"/>
      <c r="P433" s="4"/>
      <c r="Q433" s="4"/>
      <c r="R433" s="4"/>
      <c r="S433" s="8"/>
      <c r="T433" s="8"/>
      <c r="U433" s="4"/>
      <c r="V433" s="4"/>
      <c r="W433" s="4"/>
      <c r="X433" s="4"/>
      <c r="AB433" s="8"/>
      <c r="AC433" s="8"/>
      <c r="AD433" s="4"/>
    </row>
    <row r="434" ht="12.75" customHeight="1">
      <c r="C434" s="3"/>
      <c r="F434" s="4"/>
      <c r="G434" s="4"/>
      <c r="J434" s="5"/>
      <c r="K434" s="6"/>
      <c r="L434" s="4"/>
      <c r="N434" s="7"/>
      <c r="O434" s="8"/>
      <c r="P434" s="4"/>
      <c r="Q434" s="4"/>
      <c r="R434" s="4"/>
      <c r="S434" s="8"/>
      <c r="T434" s="8"/>
      <c r="U434" s="4"/>
      <c r="V434" s="4"/>
      <c r="W434" s="4"/>
      <c r="X434" s="4"/>
      <c r="AB434" s="8"/>
      <c r="AC434" s="8"/>
      <c r="AD434" s="4"/>
    </row>
    <row r="435" ht="12.75" customHeight="1">
      <c r="C435" s="3"/>
      <c r="F435" s="4"/>
      <c r="G435" s="4"/>
      <c r="J435" s="5"/>
      <c r="K435" s="6"/>
      <c r="L435" s="4"/>
      <c r="N435" s="7"/>
      <c r="O435" s="8"/>
      <c r="P435" s="4"/>
      <c r="Q435" s="4"/>
      <c r="R435" s="4"/>
      <c r="S435" s="8"/>
      <c r="T435" s="8"/>
      <c r="U435" s="4"/>
      <c r="V435" s="4"/>
      <c r="W435" s="4"/>
      <c r="X435" s="4"/>
      <c r="AB435" s="8"/>
      <c r="AC435" s="8"/>
      <c r="AD435" s="4"/>
    </row>
    <row r="436" ht="12.75" customHeight="1">
      <c r="C436" s="3"/>
      <c r="F436" s="4"/>
      <c r="G436" s="4"/>
      <c r="J436" s="5"/>
      <c r="K436" s="6"/>
      <c r="L436" s="4"/>
      <c r="N436" s="7"/>
      <c r="O436" s="8"/>
      <c r="P436" s="4"/>
      <c r="Q436" s="4"/>
      <c r="R436" s="4"/>
      <c r="S436" s="8"/>
      <c r="T436" s="8"/>
      <c r="U436" s="4"/>
      <c r="V436" s="4"/>
      <c r="W436" s="4"/>
      <c r="X436" s="4"/>
      <c r="AB436" s="8"/>
      <c r="AC436" s="8"/>
      <c r="AD436" s="4"/>
    </row>
    <row r="437" ht="12.75" customHeight="1">
      <c r="C437" s="3"/>
      <c r="F437" s="4"/>
      <c r="G437" s="4"/>
      <c r="J437" s="5"/>
      <c r="K437" s="6"/>
      <c r="L437" s="4"/>
      <c r="N437" s="7"/>
      <c r="O437" s="8"/>
      <c r="P437" s="4"/>
      <c r="Q437" s="4"/>
      <c r="R437" s="4"/>
      <c r="S437" s="8"/>
      <c r="T437" s="8"/>
      <c r="U437" s="4"/>
      <c r="V437" s="4"/>
      <c r="W437" s="4"/>
      <c r="X437" s="4"/>
      <c r="AB437" s="8"/>
      <c r="AC437" s="8"/>
      <c r="AD437" s="4"/>
    </row>
    <row r="438" ht="12.75" customHeight="1">
      <c r="C438" s="3"/>
      <c r="F438" s="4"/>
      <c r="G438" s="4"/>
      <c r="J438" s="5"/>
      <c r="K438" s="6"/>
      <c r="L438" s="4"/>
      <c r="N438" s="7"/>
      <c r="O438" s="8"/>
      <c r="P438" s="4"/>
      <c r="Q438" s="4"/>
      <c r="R438" s="4"/>
      <c r="S438" s="8"/>
      <c r="T438" s="8"/>
      <c r="U438" s="4"/>
      <c r="V438" s="4"/>
      <c r="W438" s="4"/>
      <c r="X438" s="4"/>
      <c r="AB438" s="8"/>
      <c r="AC438" s="8"/>
      <c r="AD438" s="4"/>
    </row>
    <row r="439" ht="12.75" customHeight="1">
      <c r="C439" s="3"/>
      <c r="F439" s="4"/>
      <c r="G439" s="4"/>
      <c r="J439" s="5"/>
      <c r="K439" s="6"/>
      <c r="L439" s="4"/>
      <c r="N439" s="7"/>
      <c r="O439" s="8"/>
      <c r="P439" s="4"/>
      <c r="Q439" s="4"/>
      <c r="R439" s="4"/>
      <c r="S439" s="8"/>
      <c r="T439" s="8"/>
      <c r="U439" s="4"/>
      <c r="V439" s="4"/>
      <c r="W439" s="4"/>
      <c r="X439" s="4"/>
      <c r="AB439" s="8"/>
      <c r="AC439" s="8"/>
      <c r="AD439" s="4"/>
    </row>
    <row r="440" ht="12.75" customHeight="1">
      <c r="C440" s="3"/>
      <c r="F440" s="4"/>
      <c r="G440" s="4"/>
      <c r="J440" s="5"/>
      <c r="K440" s="6"/>
      <c r="L440" s="4"/>
      <c r="N440" s="7"/>
      <c r="O440" s="8"/>
      <c r="P440" s="4"/>
      <c r="Q440" s="4"/>
      <c r="R440" s="4"/>
      <c r="S440" s="8"/>
      <c r="T440" s="8"/>
      <c r="U440" s="4"/>
      <c r="V440" s="4"/>
      <c r="W440" s="4"/>
      <c r="X440" s="4"/>
      <c r="AB440" s="8"/>
      <c r="AC440" s="8"/>
      <c r="AD440" s="4"/>
    </row>
    <row r="441" ht="12.75" customHeight="1">
      <c r="C441" s="3"/>
      <c r="F441" s="4"/>
      <c r="G441" s="4"/>
      <c r="J441" s="5"/>
      <c r="K441" s="6"/>
      <c r="L441" s="4"/>
      <c r="N441" s="7"/>
      <c r="O441" s="8"/>
      <c r="P441" s="4"/>
      <c r="Q441" s="4"/>
      <c r="R441" s="4"/>
      <c r="S441" s="8"/>
      <c r="T441" s="8"/>
      <c r="U441" s="4"/>
      <c r="V441" s="4"/>
      <c r="W441" s="4"/>
      <c r="X441" s="4"/>
      <c r="AB441" s="8"/>
      <c r="AC441" s="8"/>
      <c r="AD441" s="4"/>
    </row>
    <row r="442" ht="12.75" customHeight="1">
      <c r="C442" s="3"/>
      <c r="F442" s="4"/>
      <c r="G442" s="4"/>
      <c r="J442" s="5"/>
      <c r="K442" s="6"/>
      <c r="L442" s="4"/>
      <c r="N442" s="7"/>
      <c r="O442" s="8"/>
      <c r="P442" s="4"/>
      <c r="Q442" s="4"/>
      <c r="R442" s="4"/>
      <c r="S442" s="8"/>
      <c r="T442" s="8"/>
      <c r="U442" s="4"/>
      <c r="V442" s="4"/>
      <c r="W442" s="4"/>
      <c r="X442" s="4"/>
      <c r="AB442" s="8"/>
      <c r="AC442" s="8"/>
      <c r="AD442" s="4"/>
    </row>
    <row r="443" ht="12.75" customHeight="1">
      <c r="C443" s="3"/>
      <c r="F443" s="4"/>
      <c r="G443" s="4"/>
      <c r="J443" s="5"/>
      <c r="K443" s="6"/>
      <c r="L443" s="4"/>
      <c r="N443" s="7"/>
      <c r="O443" s="8"/>
      <c r="P443" s="4"/>
      <c r="Q443" s="4"/>
      <c r="R443" s="4"/>
      <c r="S443" s="8"/>
      <c r="T443" s="8"/>
      <c r="U443" s="4"/>
      <c r="V443" s="4"/>
      <c r="W443" s="4"/>
      <c r="X443" s="4"/>
      <c r="AB443" s="8"/>
      <c r="AC443" s="8"/>
      <c r="AD443" s="4"/>
    </row>
    <row r="444" ht="12.75" customHeight="1">
      <c r="C444" s="3"/>
      <c r="F444" s="4"/>
      <c r="G444" s="4"/>
      <c r="J444" s="5"/>
      <c r="K444" s="6"/>
      <c r="L444" s="4"/>
      <c r="N444" s="7"/>
      <c r="O444" s="8"/>
      <c r="P444" s="4"/>
      <c r="Q444" s="4"/>
      <c r="R444" s="4"/>
      <c r="S444" s="8"/>
      <c r="T444" s="8"/>
      <c r="U444" s="4"/>
      <c r="V444" s="4"/>
      <c r="W444" s="4"/>
      <c r="X444" s="4"/>
      <c r="AB444" s="8"/>
      <c r="AC444" s="8"/>
      <c r="AD444" s="4"/>
    </row>
    <row r="445" ht="12.75" customHeight="1">
      <c r="C445" s="3"/>
      <c r="F445" s="4"/>
      <c r="G445" s="4"/>
      <c r="J445" s="5"/>
      <c r="K445" s="6"/>
      <c r="L445" s="4"/>
      <c r="N445" s="7"/>
      <c r="O445" s="8"/>
      <c r="P445" s="4"/>
      <c r="Q445" s="4"/>
      <c r="R445" s="4"/>
      <c r="S445" s="8"/>
      <c r="T445" s="8"/>
      <c r="U445" s="4"/>
      <c r="V445" s="4"/>
      <c r="W445" s="4"/>
      <c r="X445" s="4"/>
      <c r="AB445" s="8"/>
      <c r="AC445" s="8"/>
      <c r="AD445" s="4"/>
    </row>
    <row r="446" ht="12.75" customHeight="1">
      <c r="C446" s="3"/>
      <c r="F446" s="4"/>
      <c r="G446" s="4"/>
      <c r="J446" s="5"/>
      <c r="K446" s="6"/>
      <c r="L446" s="4"/>
      <c r="N446" s="7"/>
      <c r="O446" s="8"/>
      <c r="P446" s="4"/>
      <c r="Q446" s="4"/>
      <c r="R446" s="4"/>
      <c r="S446" s="8"/>
      <c r="T446" s="8"/>
      <c r="U446" s="4"/>
      <c r="V446" s="4"/>
      <c r="W446" s="4"/>
      <c r="X446" s="4"/>
      <c r="AB446" s="8"/>
      <c r="AC446" s="8"/>
      <c r="AD446" s="4"/>
    </row>
    <row r="447" ht="12.75" customHeight="1">
      <c r="C447" s="3"/>
      <c r="F447" s="4"/>
      <c r="G447" s="4"/>
      <c r="J447" s="5"/>
      <c r="K447" s="6"/>
      <c r="L447" s="4"/>
      <c r="N447" s="7"/>
      <c r="O447" s="8"/>
      <c r="P447" s="4"/>
      <c r="Q447" s="4"/>
      <c r="R447" s="4"/>
      <c r="S447" s="8"/>
      <c r="T447" s="8"/>
      <c r="U447" s="4"/>
      <c r="V447" s="4"/>
      <c r="W447" s="4"/>
      <c r="X447" s="4"/>
      <c r="AB447" s="8"/>
      <c r="AC447" s="8"/>
      <c r="AD447" s="4"/>
    </row>
    <row r="448" ht="12.75" customHeight="1">
      <c r="C448" s="3"/>
      <c r="F448" s="4"/>
      <c r="G448" s="4"/>
      <c r="J448" s="5"/>
      <c r="K448" s="6"/>
      <c r="L448" s="4"/>
      <c r="N448" s="7"/>
      <c r="O448" s="8"/>
      <c r="P448" s="4"/>
      <c r="Q448" s="4"/>
      <c r="R448" s="4"/>
      <c r="S448" s="8"/>
      <c r="T448" s="8"/>
      <c r="U448" s="4"/>
      <c r="V448" s="4"/>
      <c r="W448" s="4"/>
      <c r="X448" s="4"/>
      <c r="AB448" s="8"/>
      <c r="AC448" s="8"/>
      <c r="AD448" s="4"/>
    </row>
    <row r="449" ht="12.75" customHeight="1">
      <c r="C449" s="3"/>
      <c r="F449" s="4"/>
      <c r="G449" s="4"/>
      <c r="J449" s="5"/>
      <c r="K449" s="6"/>
      <c r="L449" s="4"/>
      <c r="N449" s="7"/>
      <c r="O449" s="8"/>
      <c r="P449" s="4"/>
      <c r="Q449" s="4"/>
      <c r="R449" s="4"/>
      <c r="S449" s="8"/>
      <c r="T449" s="8"/>
      <c r="U449" s="4"/>
      <c r="V449" s="4"/>
      <c r="W449" s="4"/>
      <c r="X449" s="4"/>
      <c r="AB449" s="8"/>
      <c r="AC449" s="8"/>
      <c r="AD449" s="4"/>
    </row>
    <row r="450" ht="12.75" customHeight="1">
      <c r="C450" s="3"/>
      <c r="F450" s="4"/>
      <c r="G450" s="4"/>
      <c r="J450" s="5"/>
      <c r="K450" s="6"/>
      <c r="L450" s="4"/>
      <c r="N450" s="7"/>
      <c r="O450" s="8"/>
      <c r="P450" s="4"/>
      <c r="Q450" s="4"/>
      <c r="R450" s="4"/>
      <c r="S450" s="8"/>
      <c r="T450" s="8"/>
      <c r="U450" s="4"/>
      <c r="V450" s="4"/>
      <c r="W450" s="4"/>
      <c r="X450" s="4"/>
      <c r="AB450" s="8"/>
      <c r="AC450" s="8"/>
      <c r="AD450" s="4"/>
    </row>
    <row r="451" ht="12.75" customHeight="1">
      <c r="C451" s="3"/>
      <c r="F451" s="4"/>
      <c r="G451" s="4"/>
      <c r="J451" s="5"/>
      <c r="K451" s="6"/>
      <c r="L451" s="4"/>
      <c r="N451" s="7"/>
      <c r="O451" s="8"/>
      <c r="P451" s="4"/>
      <c r="Q451" s="4"/>
      <c r="R451" s="4"/>
      <c r="S451" s="8"/>
      <c r="T451" s="8"/>
      <c r="U451" s="4"/>
      <c r="V451" s="4"/>
      <c r="W451" s="4"/>
      <c r="X451" s="4"/>
      <c r="AB451" s="8"/>
      <c r="AC451" s="8"/>
      <c r="AD451" s="4"/>
    </row>
    <row r="452" ht="12.75" customHeight="1">
      <c r="C452" s="3"/>
      <c r="F452" s="4"/>
      <c r="G452" s="4"/>
      <c r="J452" s="5"/>
      <c r="K452" s="6"/>
      <c r="L452" s="4"/>
      <c r="N452" s="7"/>
      <c r="O452" s="8"/>
      <c r="P452" s="4"/>
      <c r="Q452" s="4"/>
      <c r="R452" s="4"/>
      <c r="S452" s="8"/>
      <c r="T452" s="8"/>
      <c r="U452" s="4"/>
      <c r="V452" s="4"/>
      <c r="W452" s="4"/>
      <c r="X452" s="4"/>
      <c r="AB452" s="8"/>
      <c r="AC452" s="8"/>
      <c r="AD452" s="4"/>
    </row>
    <row r="453" ht="12.75" customHeight="1">
      <c r="C453" s="3"/>
      <c r="F453" s="4"/>
      <c r="G453" s="4"/>
      <c r="J453" s="5"/>
      <c r="K453" s="6"/>
      <c r="L453" s="4"/>
      <c r="N453" s="7"/>
      <c r="O453" s="8"/>
      <c r="P453" s="4"/>
      <c r="Q453" s="4"/>
      <c r="R453" s="4"/>
      <c r="S453" s="8"/>
      <c r="T453" s="8"/>
      <c r="U453" s="4"/>
      <c r="V453" s="4"/>
      <c r="W453" s="4"/>
      <c r="X453" s="4"/>
      <c r="AB453" s="8"/>
      <c r="AC453" s="8"/>
      <c r="AD453" s="4"/>
    </row>
    <row r="454" ht="12.75" customHeight="1">
      <c r="C454" s="3"/>
      <c r="F454" s="4"/>
      <c r="G454" s="4"/>
      <c r="J454" s="5"/>
      <c r="K454" s="6"/>
      <c r="L454" s="4"/>
      <c r="N454" s="7"/>
      <c r="O454" s="8"/>
      <c r="P454" s="4"/>
      <c r="Q454" s="4"/>
      <c r="R454" s="4"/>
      <c r="S454" s="8"/>
      <c r="T454" s="8"/>
      <c r="U454" s="4"/>
      <c r="V454" s="4"/>
      <c r="W454" s="4"/>
      <c r="X454" s="4"/>
      <c r="AB454" s="8"/>
      <c r="AC454" s="8"/>
      <c r="AD454" s="4"/>
    </row>
    <row r="455" ht="12.75" customHeight="1">
      <c r="C455" s="3"/>
      <c r="F455" s="4"/>
      <c r="G455" s="4"/>
      <c r="J455" s="5"/>
      <c r="K455" s="6"/>
      <c r="L455" s="4"/>
      <c r="N455" s="7"/>
      <c r="O455" s="8"/>
      <c r="P455" s="4"/>
      <c r="Q455" s="4"/>
      <c r="R455" s="4"/>
      <c r="S455" s="8"/>
      <c r="T455" s="8"/>
      <c r="U455" s="4"/>
      <c r="V455" s="4"/>
      <c r="W455" s="4"/>
      <c r="X455" s="4"/>
      <c r="AB455" s="8"/>
      <c r="AC455" s="8"/>
      <c r="AD455" s="4"/>
    </row>
    <row r="456" ht="12.75" customHeight="1">
      <c r="C456" s="3"/>
      <c r="F456" s="4"/>
      <c r="G456" s="4"/>
      <c r="J456" s="5"/>
      <c r="K456" s="6"/>
      <c r="L456" s="4"/>
      <c r="N456" s="7"/>
      <c r="O456" s="8"/>
      <c r="P456" s="4"/>
      <c r="Q456" s="4"/>
      <c r="R456" s="4"/>
      <c r="S456" s="8"/>
      <c r="T456" s="8"/>
      <c r="U456" s="4"/>
      <c r="V456" s="4"/>
      <c r="W456" s="4"/>
      <c r="X456" s="4"/>
      <c r="AB456" s="8"/>
      <c r="AC456" s="8"/>
      <c r="AD456" s="4"/>
    </row>
    <row r="457" ht="12.75" customHeight="1">
      <c r="C457" s="3"/>
      <c r="F457" s="4"/>
      <c r="G457" s="4"/>
      <c r="J457" s="5"/>
      <c r="K457" s="6"/>
      <c r="L457" s="4"/>
      <c r="N457" s="7"/>
      <c r="O457" s="8"/>
      <c r="P457" s="4"/>
      <c r="Q457" s="4"/>
      <c r="R457" s="4"/>
      <c r="S457" s="8"/>
      <c r="T457" s="8"/>
      <c r="U457" s="4"/>
      <c r="V457" s="4"/>
      <c r="W457" s="4"/>
      <c r="X457" s="4"/>
      <c r="AB457" s="8"/>
      <c r="AC457" s="8"/>
      <c r="AD457" s="4"/>
    </row>
    <row r="458" ht="12.75" customHeight="1">
      <c r="C458" s="3"/>
      <c r="F458" s="4"/>
      <c r="G458" s="4"/>
      <c r="J458" s="5"/>
      <c r="K458" s="6"/>
      <c r="L458" s="4"/>
      <c r="N458" s="7"/>
      <c r="O458" s="8"/>
      <c r="P458" s="4"/>
      <c r="Q458" s="4"/>
      <c r="R458" s="4"/>
      <c r="S458" s="8"/>
      <c r="T458" s="8"/>
      <c r="U458" s="4"/>
      <c r="V458" s="4"/>
      <c r="W458" s="4"/>
      <c r="X458" s="4"/>
      <c r="AB458" s="8"/>
      <c r="AC458" s="8"/>
      <c r="AD458" s="4"/>
    </row>
    <row r="459" ht="12.75" customHeight="1">
      <c r="C459" s="3"/>
      <c r="F459" s="4"/>
      <c r="G459" s="4"/>
      <c r="J459" s="5"/>
      <c r="K459" s="6"/>
      <c r="L459" s="4"/>
      <c r="N459" s="7"/>
      <c r="O459" s="8"/>
      <c r="P459" s="4"/>
      <c r="Q459" s="4"/>
      <c r="R459" s="4"/>
      <c r="S459" s="8"/>
      <c r="T459" s="8"/>
      <c r="U459" s="4"/>
      <c r="V459" s="4"/>
      <c r="W459" s="4"/>
      <c r="X459" s="4"/>
      <c r="AB459" s="8"/>
      <c r="AC459" s="8"/>
      <c r="AD459" s="4"/>
    </row>
    <row r="460" ht="12.75" customHeight="1">
      <c r="C460" s="3"/>
      <c r="F460" s="4"/>
      <c r="G460" s="4"/>
      <c r="J460" s="5"/>
      <c r="K460" s="6"/>
      <c r="L460" s="4"/>
      <c r="N460" s="7"/>
      <c r="O460" s="8"/>
      <c r="P460" s="4"/>
      <c r="Q460" s="4"/>
      <c r="R460" s="4"/>
      <c r="S460" s="8"/>
      <c r="T460" s="8"/>
      <c r="U460" s="4"/>
      <c r="V460" s="4"/>
      <c r="W460" s="4"/>
      <c r="X460" s="4"/>
      <c r="AB460" s="8"/>
      <c r="AC460" s="8"/>
      <c r="AD460" s="4"/>
    </row>
    <row r="461" ht="12.75" customHeight="1">
      <c r="C461" s="3"/>
      <c r="F461" s="4"/>
      <c r="G461" s="4"/>
      <c r="J461" s="5"/>
      <c r="K461" s="6"/>
      <c r="L461" s="4"/>
      <c r="N461" s="7"/>
      <c r="O461" s="8"/>
      <c r="P461" s="4"/>
      <c r="Q461" s="4"/>
      <c r="R461" s="4"/>
      <c r="S461" s="8"/>
      <c r="T461" s="8"/>
      <c r="U461" s="4"/>
      <c r="V461" s="4"/>
      <c r="W461" s="4"/>
      <c r="X461" s="4"/>
      <c r="AB461" s="8"/>
      <c r="AC461" s="8"/>
      <c r="AD461" s="4"/>
    </row>
    <row r="462" ht="12.75" customHeight="1">
      <c r="C462" s="3"/>
      <c r="F462" s="4"/>
      <c r="G462" s="4"/>
      <c r="J462" s="5"/>
      <c r="K462" s="6"/>
      <c r="L462" s="4"/>
      <c r="N462" s="7"/>
      <c r="O462" s="8"/>
      <c r="P462" s="4"/>
      <c r="Q462" s="4"/>
      <c r="R462" s="4"/>
      <c r="S462" s="8"/>
      <c r="T462" s="8"/>
      <c r="U462" s="4"/>
      <c r="V462" s="4"/>
      <c r="W462" s="4"/>
      <c r="X462" s="4"/>
      <c r="AB462" s="8"/>
      <c r="AC462" s="8"/>
      <c r="AD462" s="4"/>
    </row>
    <row r="463" ht="12.75" customHeight="1">
      <c r="C463" s="3"/>
      <c r="F463" s="4"/>
      <c r="G463" s="4"/>
      <c r="J463" s="5"/>
      <c r="K463" s="6"/>
      <c r="L463" s="4"/>
      <c r="N463" s="7"/>
      <c r="O463" s="8"/>
      <c r="P463" s="4"/>
      <c r="Q463" s="4"/>
      <c r="R463" s="4"/>
      <c r="S463" s="8"/>
      <c r="T463" s="8"/>
      <c r="U463" s="4"/>
      <c r="V463" s="4"/>
      <c r="W463" s="4"/>
      <c r="X463" s="4"/>
      <c r="AB463" s="8"/>
      <c r="AC463" s="8"/>
      <c r="AD463" s="4"/>
    </row>
    <row r="464" ht="12.75" customHeight="1">
      <c r="C464" s="3"/>
      <c r="F464" s="4"/>
      <c r="G464" s="4"/>
      <c r="J464" s="5"/>
      <c r="K464" s="6"/>
      <c r="L464" s="4"/>
      <c r="N464" s="7"/>
      <c r="O464" s="8"/>
      <c r="P464" s="4"/>
      <c r="Q464" s="4"/>
      <c r="R464" s="4"/>
      <c r="S464" s="8"/>
      <c r="T464" s="8"/>
      <c r="U464" s="4"/>
      <c r="V464" s="4"/>
      <c r="W464" s="4"/>
      <c r="X464" s="4"/>
      <c r="AB464" s="8"/>
      <c r="AC464" s="8"/>
      <c r="AD464" s="4"/>
    </row>
    <row r="465" ht="12.75" customHeight="1">
      <c r="C465" s="3"/>
      <c r="F465" s="4"/>
      <c r="G465" s="4"/>
      <c r="J465" s="5"/>
      <c r="K465" s="6"/>
      <c r="L465" s="4"/>
      <c r="N465" s="7"/>
      <c r="O465" s="8"/>
      <c r="P465" s="4"/>
      <c r="Q465" s="4"/>
      <c r="R465" s="4"/>
      <c r="S465" s="8"/>
      <c r="T465" s="8"/>
      <c r="U465" s="4"/>
      <c r="V465" s="4"/>
      <c r="W465" s="4"/>
      <c r="X465" s="4"/>
      <c r="AB465" s="8"/>
      <c r="AC465" s="8"/>
      <c r="AD465" s="4"/>
    </row>
    <row r="466" ht="12.75" customHeight="1">
      <c r="C466" s="3"/>
      <c r="F466" s="4"/>
      <c r="G466" s="4"/>
      <c r="J466" s="5"/>
      <c r="K466" s="6"/>
      <c r="L466" s="4"/>
      <c r="N466" s="7"/>
      <c r="O466" s="8"/>
      <c r="P466" s="4"/>
      <c r="Q466" s="4"/>
      <c r="R466" s="4"/>
      <c r="S466" s="8"/>
      <c r="T466" s="8"/>
      <c r="U466" s="4"/>
      <c r="V466" s="4"/>
      <c r="W466" s="4"/>
      <c r="X466" s="4"/>
      <c r="AB466" s="8"/>
      <c r="AC466" s="8"/>
      <c r="AD466" s="4"/>
    </row>
    <row r="467" ht="12.75" customHeight="1">
      <c r="C467" s="3"/>
      <c r="F467" s="4"/>
      <c r="G467" s="4"/>
      <c r="J467" s="5"/>
      <c r="K467" s="6"/>
      <c r="L467" s="4"/>
      <c r="N467" s="7"/>
      <c r="O467" s="8"/>
      <c r="P467" s="4"/>
      <c r="Q467" s="4"/>
      <c r="R467" s="4"/>
      <c r="S467" s="8"/>
      <c r="T467" s="8"/>
      <c r="U467" s="4"/>
      <c r="V467" s="4"/>
      <c r="W467" s="4"/>
      <c r="X467" s="4"/>
      <c r="AB467" s="8"/>
      <c r="AC467" s="8"/>
      <c r="AD467" s="4"/>
    </row>
    <row r="468" ht="12.75" customHeight="1">
      <c r="C468" s="3"/>
      <c r="F468" s="4"/>
      <c r="G468" s="4"/>
      <c r="J468" s="5"/>
      <c r="K468" s="6"/>
      <c r="L468" s="4"/>
      <c r="N468" s="7"/>
      <c r="O468" s="8"/>
      <c r="P468" s="4"/>
      <c r="Q468" s="4"/>
      <c r="R468" s="4"/>
      <c r="S468" s="8"/>
      <c r="T468" s="8"/>
      <c r="U468" s="4"/>
      <c r="V468" s="4"/>
      <c r="W468" s="4"/>
      <c r="X468" s="4"/>
      <c r="AB468" s="8"/>
      <c r="AC468" s="8"/>
      <c r="AD468" s="4"/>
    </row>
    <row r="469" ht="12.75" customHeight="1">
      <c r="C469" s="3"/>
      <c r="F469" s="4"/>
      <c r="G469" s="4"/>
      <c r="J469" s="5"/>
      <c r="K469" s="6"/>
      <c r="L469" s="4"/>
      <c r="N469" s="7"/>
      <c r="O469" s="8"/>
      <c r="P469" s="4"/>
      <c r="Q469" s="4"/>
      <c r="R469" s="4"/>
      <c r="S469" s="8"/>
      <c r="T469" s="8"/>
      <c r="U469" s="4"/>
      <c r="V469" s="4"/>
      <c r="W469" s="4"/>
      <c r="X469" s="4"/>
      <c r="AB469" s="8"/>
      <c r="AC469" s="8"/>
      <c r="AD469" s="4"/>
    </row>
    <row r="470" ht="12.75" customHeight="1">
      <c r="C470" s="3"/>
      <c r="F470" s="4"/>
      <c r="G470" s="4"/>
      <c r="J470" s="5"/>
      <c r="K470" s="6"/>
      <c r="L470" s="4"/>
      <c r="N470" s="7"/>
      <c r="O470" s="8"/>
      <c r="P470" s="4"/>
      <c r="Q470" s="4"/>
      <c r="R470" s="4"/>
      <c r="S470" s="8"/>
      <c r="T470" s="8"/>
      <c r="U470" s="4"/>
      <c r="V470" s="4"/>
      <c r="W470" s="4"/>
      <c r="X470" s="4"/>
      <c r="AB470" s="8"/>
      <c r="AC470" s="8"/>
      <c r="AD470" s="4"/>
    </row>
    <row r="471" ht="12.75" customHeight="1">
      <c r="C471" s="3"/>
      <c r="F471" s="4"/>
      <c r="G471" s="4"/>
      <c r="J471" s="5"/>
      <c r="K471" s="6"/>
      <c r="L471" s="4"/>
      <c r="N471" s="7"/>
      <c r="O471" s="8"/>
      <c r="P471" s="4"/>
      <c r="Q471" s="4"/>
      <c r="R471" s="4"/>
      <c r="S471" s="8"/>
      <c r="T471" s="8"/>
      <c r="U471" s="4"/>
      <c r="V471" s="4"/>
      <c r="W471" s="4"/>
      <c r="X471" s="4"/>
      <c r="AB471" s="8"/>
      <c r="AC471" s="8"/>
      <c r="AD471" s="4"/>
    </row>
    <row r="472" ht="12.75" customHeight="1">
      <c r="C472" s="3"/>
      <c r="F472" s="4"/>
      <c r="G472" s="4"/>
      <c r="J472" s="5"/>
      <c r="K472" s="6"/>
      <c r="L472" s="4"/>
      <c r="N472" s="7"/>
      <c r="O472" s="8"/>
      <c r="P472" s="4"/>
      <c r="Q472" s="4"/>
      <c r="R472" s="4"/>
      <c r="S472" s="8"/>
      <c r="T472" s="8"/>
      <c r="U472" s="4"/>
      <c r="V472" s="4"/>
      <c r="W472" s="4"/>
      <c r="X472" s="4"/>
      <c r="AB472" s="8"/>
      <c r="AC472" s="8"/>
      <c r="AD472" s="4"/>
    </row>
    <row r="473" ht="12.75" customHeight="1">
      <c r="C473" s="3"/>
      <c r="F473" s="4"/>
      <c r="G473" s="4"/>
      <c r="J473" s="5"/>
      <c r="K473" s="6"/>
      <c r="L473" s="4"/>
      <c r="N473" s="7"/>
      <c r="O473" s="8"/>
      <c r="P473" s="4"/>
      <c r="Q473" s="4"/>
      <c r="R473" s="4"/>
      <c r="S473" s="8"/>
      <c r="T473" s="8"/>
      <c r="U473" s="4"/>
      <c r="V473" s="4"/>
      <c r="W473" s="4"/>
      <c r="X473" s="4"/>
      <c r="AB473" s="8"/>
      <c r="AC473" s="8"/>
      <c r="AD473" s="4"/>
    </row>
    <row r="474" ht="12.75" customHeight="1">
      <c r="C474" s="3"/>
      <c r="F474" s="4"/>
      <c r="G474" s="4"/>
      <c r="J474" s="5"/>
      <c r="K474" s="6"/>
      <c r="L474" s="4"/>
      <c r="N474" s="7"/>
      <c r="O474" s="8"/>
      <c r="P474" s="4"/>
      <c r="Q474" s="4"/>
      <c r="R474" s="4"/>
      <c r="S474" s="8"/>
      <c r="T474" s="8"/>
      <c r="U474" s="4"/>
      <c r="V474" s="4"/>
      <c r="W474" s="4"/>
      <c r="X474" s="4"/>
      <c r="AB474" s="8"/>
      <c r="AC474" s="8"/>
      <c r="AD474" s="4"/>
    </row>
    <row r="475" ht="12.75" customHeight="1">
      <c r="C475" s="3"/>
      <c r="F475" s="4"/>
      <c r="G475" s="4"/>
      <c r="J475" s="5"/>
      <c r="K475" s="6"/>
      <c r="L475" s="4"/>
      <c r="N475" s="7"/>
      <c r="O475" s="8"/>
      <c r="P475" s="4"/>
      <c r="Q475" s="4"/>
      <c r="R475" s="4"/>
      <c r="S475" s="8"/>
      <c r="T475" s="8"/>
      <c r="U475" s="4"/>
      <c r="V475" s="4"/>
      <c r="W475" s="4"/>
      <c r="X475" s="4"/>
      <c r="AB475" s="8"/>
      <c r="AC475" s="8"/>
      <c r="AD475" s="4"/>
    </row>
    <row r="476" ht="12.75" customHeight="1">
      <c r="C476" s="3"/>
      <c r="F476" s="4"/>
      <c r="G476" s="4"/>
      <c r="J476" s="5"/>
      <c r="K476" s="6"/>
      <c r="L476" s="4"/>
      <c r="N476" s="7"/>
      <c r="O476" s="8"/>
      <c r="P476" s="4"/>
      <c r="Q476" s="4"/>
      <c r="R476" s="4"/>
      <c r="S476" s="8"/>
      <c r="T476" s="8"/>
      <c r="U476" s="4"/>
      <c r="V476" s="4"/>
      <c r="W476" s="4"/>
      <c r="X476" s="4"/>
      <c r="AB476" s="8"/>
      <c r="AC476" s="8"/>
      <c r="AD476" s="4"/>
    </row>
    <row r="477" ht="12.75" customHeight="1">
      <c r="C477" s="3"/>
      <c r="F477" s="4"/>
      <c r="G477" s="4"/>
      <c r="J477" s="5"/>
      <c r="K477" s="6"/>
      <c r="L477" s="4"/>
      <c r="N477" s="7"/>
      <c r="O477" s="8"/>
      <c r="P477" s="4"/>
      <c r="Q477" s="4"/>
      <c r="R477" s="4"/>
      <c r="S477" s="8"/>
      <c r="T477" s="8"/>
      <c r="U477" s="4"/>
      <c r="V477" s="4"/>
      <c r="W477" s="4"/>
      <c r="X477" s="4"/>
      <c r="AB477" s="8"/>
      <c r="AC477" s="8"/>
      <c r="AD477" s="4"/>
    </row>
    <row r="478" ht="12.75" customHeight="1">
      <c r="C478" s="3"/>
      <c r="F478" s="4"/>
      <c r="G478" s="4"/>
      <c r="J478" s="5"/>
      <c r="K478" s="6"/>
      <c r="L478" s="4"/>
      <c r="N478" s="7"/>
      <c r="O478" s="8"/>
      <c r="P478" s="4"/>
      <c r="Q478" s="4"/>
      <c r="R478" s="4"/>
      <c r="S478" s="8"/>
      <c r="T478" s="8"/>
      <c r="U478" s="4"/>
      <c r="V478" s="4"/>
      <c r="W478" s="4"/>
      <c r="X478" s="4"/>
      <c r="AB478" s="8"/>
      <c r="AC478" s="8"/>
      <c r="AD478" s="4"/>
    </row>
    <row r="479" ht="12.75" customHeight="1">
      <c r="C479" s="3"/>
      <c r="F479" s="4"/>
      <c r="G479" s="4"/>
      <c r="J479" s="5"/>
      <c r="K479" s="6"/>
      <c r="L479" s="4"/>
      <c r="N479" s="7"/>
      <c r="O479" s="8"/>
      <c r="P479" s="4"/>
      <c r="Q479" s="4"/>
      <c r="R479" s="4"/>
      <c r="S479" s="8"/>
      <c r="T479" s="8"/>
      <c r="U479" s="4"/>
      <c r="V479" s="4"/>
      <c r="W479" s="4"/>
      <c r="X479" s="4"/>
      <c r="AB479" s="8"/>
      <c r="AC479" s="8"/>
      <c r="AD479" s="4"/>
    </row>
    <row r="480" ht="12.75" customHeight="1">
      <c r="C480" s="3"/>
      <c r="F480" s="4"/>
      <c r="G480" s="4"/>
      <c r="J480" s="5"/>
      <c r="K480" s="6"/>
      <c r="L480" s="4"/>
      <c r="N480" s="7"/>
      <c r="O480" s="8"/>
      <c r="P480" s="4"/>
      <c r="Q480" s="4"/>
      <c r="R480" s="4"/>
      <c r="S480" s="8"/>
      <c r="T480" s="8"/>
      <c r="U480" s="4"/>
      <c r="V480" s="4"/>
      <c r="W480" s="4"/>
      <c r="X480" s="4"/>
      <c r="AB480" s="8"/>
      <c r="AC480" s="8"/>
      <c r="AD480" s="4"/>
    </row>
    <row r="481" ht="12.75" customHeight="1">
      <c r="C481" s="3"/>
      <c r="F481" s="4"/>
      <c r="G481" s="4"/>
      <c r="J481" s="5"/>
      <c r="K481" s="6"/>
      <c r="L481" s="4"/>
      <c r="N481" s="7"/>
      <c r="O481" s="8"/>
      <c r="P481" s="4"/>
      <c r="Q481" s="4"/>
      <c r="R481" s="4"/>
      <c r="S481" s="8"/>
      <c r="T481" s="8"/>
      <c r="U481" s="4"/>
      <c r="V481" s="4"/>
      <c r="W481" s="4"/>
      <c r="X481" s="4"/>
      <c r="AB481" s="8"/>
      <c r="AC481" s="8"/>
      <c r="AD481" s="4"/>
    </row>
    <row r="482" ht="12.75" customHeight="1">
      <c r="C482" s="3"/>
      <c r="F482" s="4"/>
      <c r="G482" s="4"/>
      <c r="J482" s="5"/>
      <c r="K482" s="6"/>
      <c r="L482" s="4"/>
      <c r="N482" s="7"/>
      <c r="O482" s="8"/>
      <c r="P482" s="4"/>
      <c r="Q482" s="4"/>
      <c r="R482" s="4"/>
      <c r="S482" s="8"/>
      <c r="T482" s="8"/>
      <c r="U482" s="4"/>
      <c r="V482" s="4"/>
      <c r="W482" s="4"/>
      <c r="X482" s="4"/>
      <c r="AB482" s="8"/>
      <c r="AC482" s="8"/>
      <c r="AD482" s="4"/>
    </row>
    <row r="483" ht="12.75" customHeight="1">
      <c r="C483" s="3"/>
      <c r="F483" s="4"/>
      <c r="G483" s="4"/>
      <c r="J483" s="5"/>
      <c r="K483" s="6"/>
      <c r="L483" s="4"/>
      <c r="N483" s="7"/>
      <c r="O483" s="8"/>
      <c r="P483" s="4"/>
      <c r="Q483" s="4"/>
      <c r="R483" s="4"/>
      <c r="S483" s="8"/>
      <c r="T483" s="8"/>
      <c r="U483" s="4"/>
      <c r="V483" s="4"/>
      <c r="W483" s="4"/>
      <c r="X483" s="4"/>
      <c r="AB483" s="8"/>
      <c r="AC483" s="8"/>
      <c r="AD483" s="4"/>
    </row>
    <row r="484" ht="12.75" customHeight="1">
      <c r="C484" s="3"/>
      <c r="F484" s="4"/>
      <c r="G484" s="4"/>
      <c r="J484" s="5"/>
      <c r="K484" s="6"/>
      <c r="L484" s="4"/>
      <c r="N484" s="7"/>
      <c r="O484" s="8"/>
      <c r="P484" s="4"/>
      <c r="Q484" s="4"/>
      <c r="R484" s="4"/>
      <c r="S484" s="8"/>
      <c r="T484" s="8"/>
      <c r="U484" s="4"/>
      <c r="V484" s="4"/>
      <c r="W484" s="4"/>
      <c r="X484" s="4"/>
      <c r="AB484" s="8"/>
      <c r="AC484" s="8"/>
      <c r="AD484" s="4"/>
    </row>
    <row r="485" ht="12.75" customHeight="1">
      <c r="C485" s="3"/>
      <c r="F485" s="4"/>
      <c r="G485" s="4"/>
      <c r="J485" s="5"/>
      <c r="K485" s="6"/>
      <c r="L485" s="4"/>
      <c r="N485" s="7"/>
      <c r="O485" s="8"/>
      <c r="P485" s="4"/>
      <c r="Q485" s="4"/>
      <c r="R485" s="4"/>
      <c r="S485" s="8"/>
      <c r="T485" s="8"/>
      <c r="U485" s="4"/>
      <c r="V485" s="4"/>
      <c r="W485" s="4"/>
      <c r="X485" s="4"/>
      <c r="AB485" s="8"/>
      <c r="AC485" s="8"/>
      <c r="AD485" s="4"/>
    </row>
    <row r="486" ht="12.75" customHeight="1">
      <c r="C486" s="3"/>
      <c r="F486" s="4"/>
      <c r="G486" s="4"/>
      <c r="J486" s="5"/>
      <c r="K486" s="6"/>
      <c r="L486" s="4"/>
      <c r="N486" s="7"/>
      <c r="O486" s="8"/>
      <c r="P486" s="4"/>
      <c r="Q486" s="4"/>
      <c r="R486" s="4"/>
      <c r="S486" s="8"/>
      <c r="T486" s="8"/>
      <c r="U486" s="4"/>
      <c r="V486" s="4"/>
      <c r="W486" s="4"/>
      <c r="X486" s="4"/>
      <c r="AB486" s="8"/>
      <c r="AC486" s="8"/>
      <c r="AD486" s="4"/>
    </row>
    <row r="487" ht="12.75" customHeight="1">
      <c r="C487" s="3"/>
      <c r="F487" s="4"/>
      <c r="G487" s="4"/>
      <c r="J487" s="5"/>
      <c r="K487" s="6"/>
      <c r="L487" s="4"/>
      <c r="N487" s="7"/>
      <c r="O487" s="8"/>
      <c r="P487" s="4"/>
      <c r="Q487" s="4"/>
      <c r="R487" s="4"/>
      <c r="S487" s="8"/>
      <c r="T487" s="8"/>
      <c r="U487" s="4"/>
      <c r="V487" s="4"/>
      <c r="W487" s="4"/>
      <c r="X487" s="4"/>
      <c r="AB487" s="8"/>
      <c r="AC487" s="8"/>
      <c r="AD487" s="4"/>
    </row>
    <row r="488" ht="12.75" customHeight="1">
      <c r="C488" s="3"/>
      <c r="F488" s="4"/>
      <c r="G488" s="4"/>
      <c r="J488" s="5"/>
      <c r="K488" s="6"/>
      <c r="L488" s="4"/>
      <c r="N488" s="7"/>
      <c r="O488" s="8"/>
      <c r="P488" s="4"/>
      <c r="Q488" s="4"/>
      <c r="R488" s="4"/>
      <c r="S488" s="8"/>
      <c r="T488" s="8"/>
      <c r="U488" s="4"/>
      <c r="V488" s="4"/>
      <c r="W488" s="4"/>
      <c r="X488" s="4"/>
      <c r="AB488" s="8"/>
      <c r="AC488" s="8"/>
      <c r="AD488" s="4"/>
    </row>
    <row r="489" ht="12.75" customHeight="1">
      <c r="C489" s="3"/>
      <c r="F489" s="4"/>
      <c r="G489" s="4"/>
      <c r="J489" s="5"/>
      <c r="K489" s="6"/>
      <c r="L489" s="4"/>
      <c r="N489" s="7"/>
      <c r="O489" s="8"/>
      <c r="P489" s="4"/>
      <c r="Q489" s="4"/>
      <c r="R489" s="4"/>
      <c r="S489" s="8"/>
      <c r="T489" s="8"/>
      <c r="U489" s="4"/>
      <c r="V489" s="4"/>
      <c r="W489" s="4"/>
      <c r="X489" s="4"/>
      <c r="AB489" s="8"/>
      <c r="AC489" s="8"/>
      <c r="AD489" s="4"/>
    </row>
    <row r="490" ht="12.75" customHeight="1">
      <c r="C490" s="3"/>
      <c r="F490" s="4"/>
      <c r="G490" s="4"/>
      <c r="J490" s="5"/>
      <c r="K490" s="6"/>
      <c r="L490" s="4"/>
      <c r="N490" s="7"/>
      <c r="O490" s="8"/>
      <c r="P490" s="4"/>
      <c r="Q490" s="4"/>
      <c r="R490" s="4"/>
      <c r="S490" s="8"/>
      <c r="T490" s="8"/>
      <c r="U490" s="4"/>
      <c r="V490" s="4"/>
      <c r="W490" s="4"/>
      <c r="X490" s="4"/>
      <c r="AB490" s="8"/>
      <c r="AC490" s="8"/>
      <c r="AD490" s="4"/>
    </row>
    <row r="491" ht="12.75" customHeight="1">
      <c r="C491" s="3"/>
      <c r="F491" s="4"/>
      <c r="G491" s="4"/>
      <c r="J491" s="5"/>
      <c r="K491" s="6"/>
      <c r="L491" s="4"/>
      <c r="N491" s="7"/>
      <c r="O491" s="8"/>
      <c r="P491" s="4"/>
      <c r="Q491" s="4"/>
      <c r="R491" s="4"/>
      <c r="S491" s="8"/>
      <c r="T491" s="8"/>
      <c r="U491" s="4"/>
      <c r="V491" s="4"/>
      <c r="W491" s="4"/>
      <c r="X491" s="4"/>
      <c r="AB491" s="8"/>
      <c r="AC491" s="8"/>
      <c r="AD491" s="4"/>
    </row>
    <row r="492" ht="12.75" customHeight="1">
      <c r="C492" s="3"/>
      <c r="F492" s="4"/>
      <c r="G492" s="4"/>
      <c r="J492" s="5"/>
      <c r="K492" s="6"/>
      <c r="L492" s="4"/>
      <c r="N492" s="7"/>
      <c r="O492" s="8"/>
      <c r="P492" s="4"/>
      <c r="Q492" s="4"/>
      <c r="R492" s="4"/>
      <c r="S492" s="8"/>
      <c r="T492" s="8"/>
      <c r="U492" s="4"/>
      <c r="V492" s="4"/>
      <c r="W492" s="4"/>
      <c r="X492" s="4"/>
      <c r="AB492" s="8"/>
      <c r="AC492" s="8"/>
      <c r="AD492" s="4"/>
    </row>
    <row r="493" ht="12.75" customHeight="1">
      <c r="C493" s="3"/>
      <c r="F493" s="4"/>
      <c r="G493" s="4"/>
      <c r="J493" s="5"/>
      <c r="K493" s="6"/>
      <c r="L493" s="4"/>
      <c r="N493" s="7"/>
      <c r="O493" s="8"/>
      <c r="P493" s="4"/>
      <c r="Q493" s="4"/>
      <c r="R493" s="4"/>
      <c r="S493" s="8"/>
      <c r="T493" s="8"/>
      <c r="U493" s="4"/>
      <c r="V493" s="4"/>
      <c r="W493" s="4"/>
      <c r="X493" s="4"/>
      <c r="AB493" s="8"/>
      <c r="AC493" s="8"/>
      <c r="AD493" s="4"/>
    </row>
    <row r="494" ht="12.75" customHeight="1">
      <c r="C494" s="3"/>
      <c r="F494" s="4"/>
      <c r="G494" s="4"/>
      <c r="J494" s="5"/>
      <c r="K494" s="6"/>
      <c r="L494" s="4"/>
      <c r="N494" s="7"/>
      <c r="O494" s="8"/>
      <c r="P494" s="4"/>
      <c r="Q494" s="4"/>
      <c r="R494" s="4"/>
      <c r="S494" s="8"/>
      <c r="T494" s="8"/>
      <c r="U494" s="4"/>
      <c r="V494" s="4"/>
      <c r="W494" s="4"/>
      <c r="X494" s="4"/>
      <c r="AB494" s="8"/>
      <c r="AC494" s="8"/>
      <c r="AD494" s="4"/>
    </row>
    <row r="495" ht="12.75" customHeight="1">
      <c r="C495" s="3"/>
      <c r="F495" s="4"/>
      <c r="G495" s="4"/>
      <c r="J495" s="5"/>
      <c r="K495" s="6"/>
      <c r="L495" s="4"/>
      <c r="N495" s="7"/>
      <c r="O495" s="8"/>
      <c r="P495" s="4"/>
      <c r="Q495" s="4"/>
      <c r="R495" s="4"/>
      <c r="S495" s="8"/>
      <c r="T495" s="8"/>
      <c r="U495" s="4"/>
      <c r="V495" s="4"/>
      <c r="W495" s="4"/>
      <c r="X495" s="4"/>
      <c r="AB495" s="8"/>
      <c r="AC495" s="8"/>
      <c r="AD495" s="4"/>
    </row>
    <row r="496" ht="12.75" customHeight="1">
      <c r="C496" s="3"/>
      <c r="F496" s="4"/>
      <c r="G496" s="4"/>
      <c r="J496" s="5"/>
      <c r="K496" s="6"/>
      <c r="L496" s="4"/>
      <c r="N496" s="7"/>
      <c r="O496" s="8"/>
      <c r="P496" s="4"/>
      <c r="Q496" s="4"/>
      <c r="R496" s="4"/>
      <c r="S496" s="8"/>
      <c r="T496" s="8"/>
      <c r="U496" s="4"/>
      <c r="V496" s="4"/>
      <c r="W496" s="4"/>
      <c r="X496" s="4"/>
      <c r="AB496" s="8"/>
      <c r="AC496" s="8"/>
      <c r="AD496" s="4"/>
    </row>
    <row r="497" ht="12.75" customHeight="1">
      <c r="C497" s="3"/>
      <c r="F497" s="4"/>
      <c r="G497" s="4"/>
      <c r="J497" s="5"/>
      <c r="K497" s="6"/>
      <c r="L497" s="4"/>
      <c r="N497" s="7"/>
      <c r="O497" s="8"/>
      <c r="P497" s="4"/>
      <c r="Q497" s="4"/>
      <c r="R497" s="4"/>
      <c r="S497" s="8"/>
      <c r="T497" s="8"/>
      <c r="U497" s="4"/>
      <c r="V497" s="4"/>
      <c r="W497" s="4"/>
      <c r="X497" s="4"/>
      <c r="AB497" s="8"/>
      <c r="AC497" s="8"/>
      <c r="AD497" s="4"/>
    </row>
    <row r="498" ht="12.75" customHeight="1">
      <c r="C498" s="3"/>
      <c r="F498" s="4"/>
      <c r="G498" s="4"/>
      <c r="J498" s="5"/>
      <c r="K498" s="6"/>
      <c r="L498" s="4"/>
      <c r="N498" s="7"/>
      <c r="O498" s="8"/>
      <c r="P498" s="4"/>
      <c r="Q498" s="4"/>
      <c r="R498" s="4"/>
      <c r="S498" s="8"/>
      <c r="T498" s="8"/>
      <c r="U498" s="4"/>
      <c r="V498" s="4"/>
      <c r="W498" s="4"/>
      <c r="X498" s="4"/>
      <c r="AB498" s="8"/>
      <c r="AC498" s="8"/>
      <c r="AD498" s="4"/>
    </row>
    <row r="499" ht="12.75" customHeight="1">
      <c r="C499" s="3"/>
      <c r="F499" s="4"/>
      <c r="G499" s="4"/>
      <c r="J499" s="5"/>
      <c r="K499" s="6"/>
      <c r="L499" s="4"/>
      <c r="N499" s="7"/>
      <c r="O499" s="8"/>
      <c r="P499" s="4"/>
      <c r="Q499" s="4"/>
      <c r="R499" s="4"/>
      <c r="S499" s="8"/>
      <c r="T499" s="8"/>
      <c r="U499" s="4"/>
      <c r="V499" s="4"/>
      <c r="W499" s="4"/>
      <c r="X499" s="4"/>
      <c r="AB499" s="8"/>
      <c r="AC499" s="8"/>
      <c r="AD499" s="4"/>
    </row>
    <row r="500" ht="12.75" customHeight="1">
      <c r="C500" s="3"/>
      <c r="F500" s="4"/>
      <c r="G500" s="4"/>
      <c r="J500" s="5"/>
      <c r="K500" s="6"/>
      <c r="L500" s="4"/>
      <c r="N500" s="7"/>
      <c r="O500" s="8"/>
      <c r="P500" s="4"/>
      <c r="Q500" s="4"/>
      <c r="R500" s="4"/>
      <c r="S500" s="8"/>
      <c r="T500" s="8"/>
      <c r="U500" s="4"/>
      <c r="V500" s="4"/>
      <c r="W500" s="4"/>
      <c r="X500" s="4"/>
      <c r="AB500" s="8"/>
      <c r="AC500" s="8"/>
      <c r="AD500" s="4"/>
    </row>
    <row r="501" ht="12.75" customHeight="1">
      <c r="C501" s="3"/>
      <c r="F501" s="4"/>
      <c r="G501" s="4"/>
      <c r="J501" s="5"/>
      <c r="K501" s="6"/>
      <c r="L501" s="4"/>
      <c r="N501" s="7"/>
      <c r="O501" s="8"/>
      <c r="P501" s="4"/>
      <c r="Q501" s="4"/>
      <c r="R501" s="4"/>
      <c r="S501" s="8"/>
      <c r="T501" s="8"/>
      <c r="U501" s="4"/>
      <c r="V501" s="4"/>
      <c r="W501" s="4"/>
      <c r="X501" s="4"/>
      <c r="AB501" s="8"/>
      <c r="AC501" s="8"/>
      <c r="AD501" s="4"/>
    </row>
    <row r="502" ht="12.75" customHeight="1">
      <c r="C502" s="3"/>
      <c r="F502" s="4"/>
      <c r="G502" s="4"/>
      <c r="J502" s="5"/>
      <c r="K502" s="6"/>
      <c r="L502" s="4"/>
      <c r="N502" s="7"/>
      <c r="O502" s="8"/>
      <c r="P502" s="4"/>
      <c r="Q502" s="4"/>
      <c r="R502" s="4"/>
      <c r="S502" s="8"/>
      <c r="T502" s="8"/>
      <c r="U502" s="4"/>
      <c r="V502" s="4"/>
      <c r="W502" s="4"/>
      <c r="X502" s="4"/>
      <c r="AB502" s="8"/>
      <c r="AC502" s="8"/>
      <c r="AD502" s="4"/>
    </row>
    <row r="503" ht="12.75" customHeight="1">
      <c r="C503" s="3"/>
      <c r="F503" s="4"/>
      <c r="G503" s="4"/>
      <c r="J503" s="5"/>
      <c r="K503" s="6"/>
      <c r="L503" s="4"/>
      <c r="N503" s="7"/>
      <c r="O503" s="8"/>
      <c r="P503" s="4"/>
      <c r="Q503" s="4"/>
      <c r="R503" s="4"/>
      <c r="S503" s="8"/>
      <c r="T503" s="8"/>
      <c r="U503" s="4"/>
      <c r="V503" s="4"/>
      <c r="W503" s="4"/>
      <c r="X503" s="4"/>
      <c r="AB503" s="8"/>
      <c r="AC503" s="8"/>
      <c r="AD503" s="4"/>
    </row>
    <row r="504" ht="12.75" customHeight="1">
      <c r="C504" s="3"/>
      <c r="F504" s="4"/>
      <c r="G504" s="4"/>
      <c r="J504" s="5"/>
      <c r="K504" s="6"/>
      <c r="L504" s="4"/>
      <c r="N504" s="7"/>
      <c r="O504" s="8"/>
      <c r="P504" s="4"/>
      <c r="Q504" s="4"/>
      <c r="R504" s="4"/>
      <c r="S504" s="8"/>
      <c r="T504" s="8"/>
      <c r="U504" s="4"/>
      <c r="V504" s="4"/>
      <c r="W504" s="4"/>
      <c r="X504" s="4"/>
      <c r="AB504" s="8"/>
      <c r="AC504" s="8"/>
      <c r="AD504" s="4"/>
    </row>
    <row r="505" ht="12.75" customHeight="1">
      <c r="C505" s="3"/>
      <c r="F505" s="4"/>
      <c r="G505" s="4"/>
      <c r="J505" s="5"/>
      <c r="K505" s="6"/>
      <c r="L505" s="4"/>
      <c r="N505" s="7"/>
      <c r="O505" s="8"/>
      <c r="P505" s="4"/>
      <c r="Q505" s="4"/>
      <c r="R505" s="4"/>
      <c r="S505" s="8"/>
      <c r="T505" s="8"/>
      <c r="U505" s="4"/>
      <c r="V505" s="4"/>
      <c r="W505" s="4"/>
      <c r="X505" s="4"/>
      <c r="AB505" s="8"/>
      <c r="AC505" s="8"/>
      <c r="AD505" s="4"/>
    </row>
    <row r="506" ht="12.75" customHeight="1">
      <c r="C506" s="3"/>
      <c r="F506" s="4"/>
      <c r="G506" s="4"/>
      <c r="J506" s="5"/>
      <c r="K506" s="6"/>
      <c r="L506" s="4"/>
      <c r="N506" s="7"/>
      <c r="O506" s="8"/>
      <c r="P506" s="4"/>
      <c r="Q506" s="4"/>
      <c r="R506" s="4"/>
      <c r="S506" s="8"/>
      <c r="T506" s="8"/>
      <c r="U506" s="4"/>
      <c r="V506" s="4"/>
      <c r="W506" s="4"/>
      <c r="X506" s="4"/>
      <c r="AB506" s="8"/>
      <c r="AC506" s="8"/>
      <c r="AD506" s="4"/>
    </row>
    <row r="507" ht="12.75" customHeight="1">
      <c r="C507" s="3"/>
      <c r="F507" s="4"/>
      <c r="G507" s="4"/>
      <c r="J507" s="5"/>
      <c r="K507" s="6"/>
      <c r="L507" s="4"/>
      <c r="N507" s="7"/>
      <c r="O507" s="8"/>
      <c r="P507" s="4"/>
      <c r="Q507" s="4"/>
      <c r="R507" s="4"/>
      <c r="S507" s="8"/>
      <c r="T507" s="8"/>
      <c r="U507" s="4"/>
      <c r="V507" s="4"/>
      <c r="W507" s="4"/>
      <c r="X507" s="4"/>
      <c r="AB507" s="8"/>
      <c r="AC507" s="8"/>
      <c r="AD507" s="4"/>
    </row>
    <row r="508" ht="12.75" customHeight="1">
      <c r="C508" s="3"/>
      <c r="F508" s="4"/>
      <c r="G508" s="4"/>
      <c r="J508" s="5"/>
      <c r="K508" s="6"/>
      <c r="L508" s="4"/>
      <c r="N508" s="7"/>
      <c r="O508" s="8"/>
      <c r="P508" s="4"/>
      <c r="Q508" s="4"/>
      <c r="R508" s="4"/>
      <c r="S508" s="8"/>
      <c r="T508" s="8"/>
      <c r="U508" s="4"/>
      <c r="V508" s="4"/>
      <c r="W508" s="4"/>
      <c r="X508" s="4"/>
      <c r="AB508" s="8"/>
      <c r="AC508" s="8"/>
      <c r="AD508" s="4"/>
    </row>
    <row r="509" ht="12.75" customHeight="1">
      <c r="C509" s="3"/>
      <c r="F509" s="4"/>
      <c r="G509" s="4"/>
      <c r="J509" s="5"/>
      <c r="K509" s="6"/>
      <c r="L509" s="4"/>
      <c r="N509" s="7"/>
      <c r="O509" s="8"/>
      <c r="P509" s="4"/>
      <c r="Q509" s="4"/>
      <c r="R509" s="4"/>
      <c r="S509" s="8"/>
      <c r="T509" s="8"/>
      <c r="U509" s="4"/>
      <c r="V509" s="4"/>
      <c r="W509" s="4"/>
      <c r="X509" s="4"/>
      <c r="AB509" s="8"/>
      <c r="AC509" s="8"/>
      <c r="AD509" s="4"/>
    </row>
    <row r="510" ht="12.75" customHeight="1">
      <c r="C510" s="3"/>
      <c r="F510" s="4"/>
      <c r="G510" s="4"/>
      <c r="J510" s="5"/>
      <c r="K510" s="6"/>
      <c r="L510" s="4"/>
      <c r="N510" s="7"/>
      <c r="O510" s="8"/>
      <c r="P510" s="4"/>
      <c r="Q510" s="4"/>
      <c r="R510" s="4"/>
      <c r="S510" s="8"/>
      <c r="T510" s="8"/>
      <c r="U510" s="4"/>
      <c r="V510" s="4"/>
      <c r="W510" s="4"/>
      <c r="X510" s="4"/>
      <c r="AB510" s="8"/>
      <c r="AC510" s="8"/>
      <c r="AD510" s="4"/>
    </row>
    <row r="511" ht="12.75" customHeight="1">
      <c r="C511" s="3"/>
      <c r="F511" s="4"/>
      <c r="G511" s="4"/>
      <c r="J511" s="5"/>
      <c r="K511" s="6"/>
      <c r="L511" s="4"/>
      <c r="N511" s="7"/>
      <c r="O511" s="8"/>
      <c r="P511" s="4"/>
      <c r="Q511" s="4"/>
      <c r="R511" s="4"/>
      <c r="S511" s="8"/>
      <c r="T511" s="8"/>
      <c r="U511" s="4"/>
      <c r="V511" s="4"/>
      <c r="W511" s="4"/>
      <c r="X511" s="4"/>
      <c r="AB511" s="8"/>
      <c r="AC511" s="8"/>
      <c r="AD511" s="4"/>
    </row>
    <row r="512" ht="12.75" customHeight="1">
      <c r="C512" s="3"/>
      <c r="F512" s="4"/>
      <c r="G512" s="4"/>
      <c r="J512" s="5"/>
      <c r="K512" s="6"/>
      <c r="L512" s="4"/>
      <c r="N512" s="7"/>
      <c r="O512" s="8"/>
      <c r="P512" s="4"/>
      <c r="Q512" s="4"/>
      <c r="R512" s="4"/>
      <c r="S512" s="8"/>
      <c r="T512" s="8"/>
      <c r="U512" s="4"/>
      <c r="V512" s="4"/>
      <c r="W512" s="4"/>
      <c r="X512" s="4"/>
      <c r="AB512" s="8"/>
      <c r="AC512" s="8"/>
      <c r="AD512" s="4"/>
    </row>
    <row r="513" ht="12.75" customHeight="1">
      <c r="C513" s="3"/>
      <c r="F513" s="4"/>
      <c r="G513" s="4"/>
      <c r="J513" s="5"/>
      <c r="K513" s="6"/>
      <c r="L513" s="4"/>
      <c r="N513" s="7"/>
      <c r="O513" s="8"/>
      <c r="P513" s="4"/>
      <c r="Q513" s="4"/>
      <c r="R513" s="4"/>
      <c r="S513" s="8"/>
      <c r="T513" s="8"/>
      <c r="U513" s="4"/>
      <c r="V513" s="4"/>
      <c r="W513" s="4"/>
      <c r="X513" s="4"/>
      <c r="AB513" s="8"/>
      <c r="AC513" s="8"/>
      <c r="AD513" s="4"/>
    </row>
    <row r="514" ht="12.75" customHeight="1">
      <c r="C514" s="3"/>
      <c r="F514" s="4"/>
      <c r="G514" s="4"/>
      <c r="J514" s="5"/>
      <c r="K514" s="6"/>
      <c r="L514" s="4"/>
      <c r="N514" s="7"/>
      <c r="O514" s="8"/>
      <c r="P514" s="4"/>
      <c r="Q514" s="4"/>
      <c r="R514" s="4"/>
      <c r="S514" s="8"/>
      <c r="T514" s="8"/>
      <c r="U514" s="4"/>
      <c r="V514" s="4"/>
      <c r="W514" s="4"/>
      <c r="X514" s="4"/>
      <c r="AB514" s="8"/>
      <c r="AC514" s="8"/>
      <c r="AD514" s="4"/>
    </row>
    <row r="515" ht="12.75" customHeight="1">
      <c r="C515" s="3"/>
      <c r="F515" s="4"/>
      <c r="G515" s="4"/>
      <c r="J515" s="5"/>
      <c r="K515" s="6"/>
      <c r="L515" s="4"/>
      <c r="N515" s="7"/>
      <c r="O515" s="8"/>
      <c r="P515" s="4"/>
      <c r="Q515" s="4"/>
      <c r="R515" s="4"/>
      <c r="S515" s="8"/>
      <c r="T515" s="8"/>
      <c r="U515" s="4"/>
      <c r="V515" s="4"/>
      <c r="W515" s="4"/>
      <c r="X515" s="4"/>
      <c r="AB515" s="8"/>
      <c r="AC515" s="8"/>
      <c r="AD515" s="4"/>
    </row>
    <row r="516" ht="12.75" customHeight="1">
      <c r="C516" s="3"/>
      <c r="F516" s="4"/>
      <c r="G516" s="4"/>
      <c r="J516" s="5"/>
      <c r="K516" s="6"/>
      <c r="L516" s="4"/>
      <c r="N516" s="7"/>
      <c r="O516" s="8"/>
      <c r="P516" s="4"/>
      <c r="Q516" s="4"/>
      <c r="R516" s="4"/>
      <c r="S516" s="8"/>
      <c r="T516" s="8"/>
      <c r="U516" s="4"/>
      <c r="V516" s="4"/>
      <c r="W516" s="4"/>
      <c r="X516" s="4"/>
      <c r="AB516" s="8"/>
      <c r="AC516" s="8"/>
      <c r="AD516" s="4"/>
    </row>
    <row r="517" ht="12.75" customHeight="1">
      <c r="C517" s="3"/>
      <c r="F517" s="4"/>
      <c r="G517" s="4"/>
      <c r="J517" s="5"/>
      <c r="K517" s="6"/>
      <c r="L517" s="4"/>
      <c r="N517" s="7"/>
      <c r="O517" s="8"/>
      <c r="P517" s="4"/>
      <c r="Q517" s="4"/>
      <c r="R517" s="4"/>
      <c r="S517" s="8"/>
      <c r="T517" s="8"/>
      <c r="U517" s="4"/>
      <c r="V517" s="4"/>
      <c r="W517" s="4"/>
      <c r="X517" s="4"/>
      <c r="AB517" s="8"/>
      <c r="AC517" s="8"/>
      <c r="AD517" s="4"/>
    </row>
    <row r="518" ht="12.75" customHeight="1">
      <c r="C518" s="3"/>
      <c r="F518" s="4"/>
      <c r="G518" s="4"/>
      <c r="J518" s="5"/>
      <c r="K518" s="6"/>
      <c r="L518" s="4"/>
      <c r="N518" s="7"/>
      <c r="O518" s="8"/>
      <c r="P518" s="4"/>
      <c r="Q518" s="4"/>
      <c r="R518" s="4"/>
      <c r="S518" s="8"/>
      <c r="T518" s="8"/>
      <c r="U518" s="4"/>
      <c r="V518" s="4"/>
      <c r="W518" s="4"/>
      <c r="X518" s="4"/>
      <c r="AB518" s="8"/>
      <c r="AC518" s="8"/>
      <c r="AD518" s="4"/>
    </row>
    <row r="519" ht="12.75" customHeight="1">
      <c r="C519" s="3"/>
      <c r="F519" s="4"/>
      <c r="G519" s="4"/>
      <c r="J519" s="5"/>
      <c r="K519" s="6"/>
      <c r="L519" s="4"/>
      <c r="N519" s="7"/>
      <c r="O519" s="8"/>
      <c r="P519" s="4"/>
      <c r="Q519" s="4"/>
      <c r="R519" s="4"/>
      <c r="S519" s="8"/>
      <c r="T519" s="8"/>
      <c r="U519" s="4"/>
      <c r="V519" s="4"/>
      <c r="W519" s="4"/>
      <c r="X519" s="4"/>
      <c r="AB519" s="8"/>
      <c r="AC519" s="8"/>
      <c r="AD519" s="4"/>
    </row>
    <row r="520" ht="12.75" customHeight="1">
      <c r="C520" s="3"/>
      <c r="F520" s="4"/>
      <c r="G520" s="4"/>
      <c r="J520" s="5"/>
      <c r="K520" s="6"/>
      <c r="L520" s="4"/>
      <c r="N520" s="7"/>
      <c r="O520" s="8"/>
      <c r="P520" s="4"/>
      <c r="Q520" s="4"/>
      <c r="R520" s="4"/>
      <c r="S520" s="8"/>
      <c r="T520" s="8"/>
      <c r="U520" s="4"/>
      <c r="V520" s="4"/>
      <c r="W520" s="4"/>
      <c r="X520" s="4"/>
      <c r="AB520" s="8"/>
      <c r="AC520" s="8"/>
      <c r="AD520" s="4"/>
    </row>
    <row r="521" ht="12.75" customHeight="1">
      <c r="C521" s="3"/>
      <c r="F521" s="4"/>
      <c r="G521" s="4"/>
      <c r="J521" s="5"/>
      <c r="K521" s="6"/>
      <c r="L521" s="4"/>
      <c r="N521" s="7"/>
      <c r="O521" s="8"/>
      <c r="P521" s="4"/>
      <c r="Q521" s="4"/>
      <c r="R521" s="4"/>
      <c r="S521" s="8"/>
      <c r="T521" s="8"/>
      <c r="U521" s="4"/>
      <c r="V521" s="4"/>
      <c r="W521" s="4"/>
      <c r="X521" s="4"/>
      <c r="AB521" s="8"/>
      <c r="AC521" s="8"/>
      <c r="AD521" s="4"/>
    </row>
    <row r="522" ht="12.75" customHeight="1">
      <c r="C522" s="3"/>
      <c r="F522" s="4"/>
      <c r="G522" s="4"/>
      <c r="J522" s="5"/>
      <c r="K522" s="6"/>
      <c r="L522" s="4"/>
      <c r="N522" s="7"/>
      <c r="O522" s="8"/>
      <c r="P522" s="4"/>
      <c r="Q522" s="4"/>
      <c r="R522" s="4"/>
      <c r="S522" s="8"/>
      <c r="T522" s="8"/>
      <c r="U522" s="4"/>
      <c r="V522" s="4"/>
      <c r="W522" s="4"/>
      <c r="X522" s="4"/>
      <c r="AB522" s="8"/>
      <c r="AC522" s="8"/>
      <c r="AD522" s="4"/>
    </row>
    <row r="523" ht="12.75" customHeight="1">
      <c r="C523" s="3"/>
      <c r="F523" s="4"/>
      <c r="G523" s="4"/>
      <c r="J523" s="5"/>
      <c r="K523" s="6"/>
      <c r="L523" s="4"/>
      <c r="N523" s="7"/>
      <c r="O523" s="8"/>
      <c r="P523" s="4"/>
      <c r="Q523" s="4"/>
      <c r="R523" s="4"/>
      <c r="S523" s="8"/>
      <c r="T523" s="8"/>
      <c r="U523" s="4"/>
      <c r="V523" s="4"/>
      <c r="W523" s="4"/>
      <c r="X523" s="4"/>
      <c r="AB523" s="8"/>
      <c r="AC523" s="8"/>
      <c r="AD523" s="4"/>
    </row>
    <row r="524" ht="12.75" customHeight="1">
      <c r="C524" s="3"/>
      <c r="F524" s="4"/>
      <c r="G524" s="4"/>
      <c r="J524" s="5"/>
      <c r="K524" s="6"/>
      <c r="L524" s="4"/>
      <c r="N524" s="7"/>
      <c r="O524" s="8"/>
      <c r="P524" s="4"/>
      <c r="Q524" s="4"/>
      <c r="R524" s="4"/>
      <c r="S524" s="8"/>
      <c r="T524" s="8"/>
      <c r="U524" s="4"/>
      <c r="V524" s="4"/>
      <c r="W524" s="4"/>
      <c r="X524" s="4"/>
      <c r="AB524" s="8"/>
      <c r="AC524" s="8"/>
      <c r="AD524" s="4"/>
    </row>
    <row r="525" ht="12.75" customHeight="1">
      <c r="C525" s="3"/>
      <c r="F525" s="4"/>
      <c r="G525" s="4"/>
      <c r="J525" s="5"/>
      <c r="K525" s="6"/>
      <c r="L525" s="4"/>
      <c r="N525" s="7"/>
      <c r="O525" s="8"/>
      <c r="P525" s="4"/>
      <c r="Q525" s="4"/>
      <c r="R525" s="4"/>
      <c r="S525" s="8"/>
      <c r="T525" s="8"/>
      <c r="U525" s="4"/>
      <c r="V525" s="4"/>
      <c r="W525" s="4"/>
      <c r="X525" s="4"/>
      <c r="AB525" s="8"/>
      <c r="AC525" s="8"/>
      <c r="AD525" s="4"/>
    </row>
    <row r="526" ht="12.75" customHeight="1">
      <c r="C526" s="3"/>
      <c r="F526" s="4"/>
      <c r="G526" s="4"/>
      <c r="J526" s="5"/>
      <c r="K526" s="6"/>
      <c r="L526" s="4"/>
      <c r="N526" s="7"/>
      <c r="O526" s="8"/>
      <c r="P526" s="4"/>
      <c r="Q526" s="4"/>
      <c r="R526" s="4"/>
      <c r="S526" s="8"/>
      <c r="T526" s="8"/>
      <c r="U526" s="4"/>
      <c r="V526" s="4"/>
      <c r="W526" s="4"/>
      <c r="X526" s="4"/>
      <c r="AB526" s="8"/>
      <c r="AC526" s="8"/>
      <c r="AD526" s="4"/>
    </row>
    <row r="527" ht="12.75" customHeight="1">
      <c r="C527" s="3"/>
      <c r="F527" s="4"/>
      <c r="G527" s="4"/>
      <c r="J527" s="5"/>
      <c r="K527" s="6"/>
      <c r="L527" s="4"/>
      <c r="N527" s="7"/>
      <c r="O527" s="8"/>
      <c r="P527" s="4"/>
      <c r="Q527" s="4"/>
      <c r="R527" s="4"/>
      <c r="S527" s="8"/>
      <c r="T527" s="8"/>
      <c r="U527" s="4"/>
      <c r="V527" s="4"/>
      <c r="W527" s="4"/>
      <c r="X527" s="4"/>
      <c r="AB527" s="8"/>
      <c r="AC527" s="8"/>
      <c r="AD527" s="4"/>
    </row>
    <row r="528" ht="12.75" customHeight="1">
      <c r="C528" s="3"/>
      <c r="F528" s="4"/>
      <c r="G528" s="4"/>
      <c r="J528" s="5"/>
      <c r="K528" s="6"/>
      <c r="L528" s="4"/>
      <c r="N528" s="7"/>
      <c r="O528" s="8"/>
      <c r="P528" s="4"/>
      <c r="Q528" s="4"/>
      <c r="R528" s="4"/>
      <c r="S528" s="8"/>
      <c r="T528" s="8"/>
      <c r="U528" s="4"/>
      <c r="V528" s="4"/>
      <c r="W528" s="4"/>
      <c r="X528" s="4"/>
      <c r="AB528" s="8"/>
      <c r="AC528" s="8"/>
      <c r="AD528" s="4"/>
    </row>
    <row r="529" ht="12.75" customHeight="1">
      <c r="C529" s="3"/>
      <c r="F529" s="4"/>
      <c r="G529" s="4"/>
      <c r="J529" s="5"/>
      <c r="K529" s="6"/>
      <c r="L529" s="4"/>
      <c r="N529" s="7"/>
      <c r="O529" s="8"/>
      <c r="P529" s="4"/>
      <c r="Q529" s="4"/>
      <c r="R529" s="4"/>
      <c r="S529" s="8"/>
      <c r="T529" s="8"/>
      <c r="U529" s="4"/>
      <c r="V529" s="4"/>
      <c r="W529" s="4"/>
      <c r="X529" s="4"/>
      <c r="AB529" s="8"/>
      <c r="AC529" s="8"/>
      <c r="AD529" s="4"/>
    </row>
    <row r="530" ht="12.75" customHeight="1">
      <c r="C530" s="3"/>
      <c r="F530" s="4"/>
      <c r="G530" s="4"/>
      <c r="J530" s="5"/>
      <c r="K530" s="6"/>
      <c r="L530" s="4"/>
      <c r="N530" s="7"/>
      <c r="O530" s="8"/>
      <c r="P530" s="4"/>
      <c r="Q530" s="4"/>
      <c r="R530" s="4"/>
      <c r="S530" s="8"/>
      <c r="T530" s="8"/>
      <c r="U530" s="4"/>
      <c r="V530" s="4"/>
      <c r="W530" s="4"/>
      <c r="X530" s="4"/>
      <c r="AB530" s="8"/>
      <c r="AC530" s="8"/>
      <c r="AD530" s="4"/>
    </row>
    <row r="531" ht="12.75" customHeight="1">
      <c r="C531" s="3"/>
      <c r="F531" s="4"/>
      <c r="G531" s="4"/>
      <c r="J531" s="5"/>
      <c r="K531" s="6"/>
      <c r="L531" s="4"/>
      <c r="N531" s="7"/>
      <c r="O531" s="8"/>
      <c r="P531" s="4"/>
      <c r="Q531" s="4"/>
      <c r="R531" s="4"/>
      <c r="S531" s="8"/>
      <c r="T531" s="8"/>
      <c r="U531" s="4"/>
      <c r="V531" s="4"/>
      <c r="W531" s="4"/>
      <c r="X531" s="4"/>
      <c r="AB531" s="8"/>
      <c r="AC531" s="8"/>
      <c r="AD531" s="4"/>
    </row>
    <row r="532" ht="12.75" customHeight="1">
      <c r="C532" s="3"/>
      <c r="F532" s="4"/>
      <c r="G532" s="4"/>
      <c r="J532" s="5"/>
      <c r="K532" s="6"/>
      <c r="L532" s="4"/>
      <c r="N532" s="7"/>
      <c r="O532" s="8"/>
      <c r="P532" s="4"/>
      <c r="Q532" s="4"/>
      <c r="R532" s="4"/>
      <c r="S532" s="8"/>
      <c r="T532" s="8"/>
      <c r="U532" s="4"/>
      <c r="V532" s="4"/>
      <c r="W532" s="4"/>
      <c r="X532" s="4"/>
      <c r="AB532" s="8"/>
      <c r="AC532" s="8"/>
      <c r="AD532" s="4"/>
    </row>
    <row r="533" ht="12.75" customHeight="1">
      <c r="C533" s="3"/>
      <c r="F533" s="4"/>
      <c r="G533" s="4"/>
      <c r="J533" s="5"/>
      <c r="K533" s="6"/>
      <c r="L533" s="4"/>
      <c r="N533" s="7"/>
      <c r="O533" s="8"/>
      <c r="P533" s="4"/>
      <c r="Q533" s="4"/>
      <c r="R533" s="4"/>
      <c r="S533" s="8"/>
      <c r="T533" s="8"/>
      <c r="U533" s="4"/>
      <c r="V533" s="4"/>
      <c r="W533" s="4"/>
      <c r="X533" s="4"/>
      <c r="AB533" s="8"/>
      <c r="AC533" s="8"/>
      <c r="AD533" s="4"/>
    </row>
    <row r="534" ht="12.75" customHeight="1">
      <c r="C534" s="3"/>
      <c r="F534" s="4"/>
      <c r="G534" s="4"/>
      <c r="J534" s="5"/>
      <c r="K534" s="6"/>
      <c r="L534" s="4"/>
      <c r="N534" s="7"/>
      <c r="O534" s="8"/>
      <c r="P534" s="4"/>
      <c r="Q534" s="4"/>
      <c r="R534" s="4"/>
      <c r="S534" s="8"/>
      <c r="T534" s="8"/>
      <c r="U534" s="4"/>
      <c r="V534" s="4"/>
      <c r="W534" s="4"/>
      <c r="X534" s="4"/>
      <c r="AB534" s="8"/>
      <c r="AC534" s="8"/>
      <c r="AD534" s="4"/>
    </row>
    <row r="535" ht="12.75" customHeight="1">
      <c r="C535" s="3"/>
      <c r="F535" s="4"/>
      <c r="G535" s="4"/>
      <c r="J535" s="5"/>
      <c r="K535" s="6"/>
      <c r="L535" s="4"/>
      <c r="N535" s="7"/>
      <c r="O535" s="8"/>
      <c r="P535" s="4"/>
      <c r="Q535" s="4"/>
      <c r="R535" s="4"/>
      <c r="S535" s="8"/>
      <c r="T535" s="8"/>
      <c r="U535" s="4"/>
      <c r="V535" s="4"/>
      <c r="W535" s="4"/>
      <c r="X535" s="4"/>
      <c r="AB535" s="8"/>
      <c r="AC535" s="8"/>
      <c r="AD535" s="4"/>
    </row>
    <row r="536" ht="12.75" customHeight="1">
      <c r="C536" s="3"/>
      <c r="F536" s="4"/>
      <c r="G536" s="4"/>
      <c r="J536" s="5"/>
      <c r="K536" s="6"/>
      <c r="L536" s="4"/>
      <c r="N536" s="7"/>
      <c r="O536" s="8"/>
      <c r="P536" s="4"/>
      <c r="Q536" s="4"/>
      <c r="R536" s="4"/>
      <c r="S536" s="8"/>
      <c r="T536" s="8"/>
      <c r="U536" s="4"/>
      <c r="V536" s="4"/>
      <c r="W536" s="4"/>
      <c r="X536" s="4"/>
      <c r="AB536" s="8"/>
      <c r="AC536" s="8"/>
      <c r="AD536" s="4"/>
    </row>
    <row r="537" ht="12.75" customHeight="1">
      <c r="C537" s="3"/>
      <c r="F537" s="4"/>
      <c r="G537" s="4"/>
      <c r="J537" s="5"/>
      <c r="K537" s="6"/>
      <c r="L537" s="4"/>
      <c r="N537" s="7"/>
      <c r="O537" s="8"/>
      <c r="P537" s="4"/>
      <c r="Q537" s="4"/>
      <c r="R537" s="4"/>
      <c r="S537" s="8"/>
      <c r="T537" s="8"/>
      <c r="U537" s="4"/>
      <c r="V537" s="4"/>
      <c r="W537" s="4"/>
      <c r="X537" s="4"/>
      <c r="AB537" s="8"/>
      <c r="AC537" s="8"/>
      <c r="AD537" s="4"/>
    </row>
    <row r="538" ht="12.75" customHeight="1">
      <c r="C538" s="3"/>
      <c r="F538" s="4"/>
      <c r="G538" s="4"/>
      <c r="J538" s="5"/>
      <c r="K538" s="6"/>
      <c r="L538" s="4"/>
      <c r="N538" s="7"/>
      <c r="O538" s="8"/>
      <c r="P538" s="4"/>
      <c r="Q538" s="4"/>
      <c r="R538" s="4"/>
      <c r="S538" s="8"/>
      <c r="T538" s="8"/>
      <c r="U538" s="4"/>
      <c r="V538" s="4"/>
      <c r="W538" s="4"/>
      <c r="X538" s="4"/>
      <c r="AB538" s="8"/>
      <c r="AC538" s="8"/>
      <c r="AD538" s="4"/>
    </row>
    <row r="539" ht="12.75" customHeight="1">
      <c r="C539" s="3"/>
      <c r="F539" s="4"/>
      <c r="G539" s="4"/>
      <c r="J539" s="5"/>
      <c r="K539" s="6"/>
      <c r="L539" s="4"/>
      <c r="N539" s="7"/>
      <c r="O539" s="8"/>
      <c r="P539" s="4"/>
      <c r="Q539" s="4"/>
      <c r="R539" s="4"/>
      <c r="S539" s="8"/>
      <c r="T539" s="8"/>
      <c r="U539" s="4"/>
      <c r="V539" s="4"/>
      <c r="W539" s="4"/>
      <c r="X539" s="4"/>
      <c r="AB539" s="8"/>
      <c r="AC539" s="8"/>
      <c r="AD539" s="4"/>
    </row>
    <row r="540" ht="12.75" customHeight="1">
      <c r="C540" s="3"/>
      <c r="F540" s="4"/>
      <c r="G540" s="4"/>
      <c r="J540" s="5"/>
      <c r="K540" s="6"/>
      <c r="L540" s="4"/>
      <c r="N540" s="7"/>
      <c r="O540" s="8"/>
      <c r="P540" s="4"/>
      <c r="Q540" s="4"/>
      <c r="R540" s="4"/>
      <c r="S540" s="8"/>
      <c r="T540" s="8"/>
      <c r="U540" s="4"/>
      <c r="V540" s="4"/>
      <c r="W540" s="4"/>
      <c r="X540" s="4"/>
      <c r="AB540" s="8"/>
      <c r="AC540" s="8"/>
      <c r="AD540" s="4"/>
    </row>
    <row r="541" ht="12.75" customHeight="1">
      <c r="C541" s="3"/>
      <c r="F541" s="4"/>
      <c r="G541" s="4"/>
      <c r="J541" s="5"/>
      <c r="K541" s="6"/>
      <c r="L541" s="4"/>
      <c r="N541" s="7"/>
      <c r="O541" s="8"/>
      <c r="P541" s="4"/>
      <c r="Q541" s="4"/>
      <c r="R541" s="4"/>
      <c r="S541" s="8"/>
      <c r="T541" s="8"/>
      <c r="U541" s="4"/>
      <c r="V541" s="4"/>
      <c r="W541" s="4"/>
      <c r="X541" s="4"/>
      <c r="AB541" s="8"/>
      <c r="AC541" s="8"/>
      <c r="AD541" s="4"/>
    </row>
    <row r="542" ht="12.75" customHeight="1">
      <c r="C542" s="3"/>
      <c r="F542" s="4"/>
      <c r="G542" s="4"/>
      <c r="J542" s="5"/>
      <c r="K542" s="6"/>
      <c r="L542" s="4"/>
      <c r="N542" s="7"/>
      <c r="O542" s="8"/>
      <c r="P542" s="4"/>
      <c r="Q542" s="4"/>
      <c r="R542" s="4"/>
      <c r="S542" s="8"/>
      <c r="T542" s="8"/>
      <c r="U542" s="4"/>
      <c r="V542" s="4"/>
      <c r="W542" s="4"/>
      <c r="X542" s="4"/>
      <c r="AB542" s="8"/>
      <c r="AC542" s="8"/>
      <c r="AD542" s="4"/>
    </row>
    <row r="543" ht="12.75" customHeight="1">
      <c r="C543" s="3"/>
      <c r="F543" s="4"/>
      <c r="G543" s="4"/>
      <c r="J543" s="5"/>
      <c r="K543" s="6"/>
      <c r="L543" s="4"/>
      <c r="N543" s="7"/>
      <c r="O543" s="8"/>
      <c r="P543" s="4"/>
      <c r="Q543" s="4"/>
      <c r="R543" s="4"/>
      <c r="S543" s="8"/>
      <c r="T543" s="8"/>
      <c r="U543" s="4"/>
      <c r="V543" s="4"/>
      <c r="W543" s="4"/>
      <c r="X543" s="4"/>
      <c r="AB543" s="8"/>
      <c r="AC543" s="8"/>
      <c r="AD543" s="4"/>
    </row>
    <row r="544" ht="12.75" customHeight="1">
      <c r="C544" s="3"/>
      <c r="F544" s="4"/>
      <c r="G544" s="4"/>
      <c r="J544" s="5"/>
      <c r="K544" s="6"/>
      <c r="L544" s="4"/>
      <c r="N544" s="7"/>
      <c r="O544" s="8"/>
      <c r="P544" s="4"/>
      <c r="Q544" s="4"/>
      <c r="R544" s="4"/>
      <c r="S544" s="8"/>
      <c r="T544" s="8"/>
      <c r="U544" s="4"/>
      <c r="V544" s="4"/>
      <c r="W544" s="4"/>
      <c r="X544" s="4"/>
      <c r="AB544" s="8"/>
      <c r="AC544" s="8"/>
      <c r="AD544" s="4"/>
    </row>
    <row r="545" ht="12.75" customHeight="1">
      <c r="C545" s="3"/>
      <c r="F545" s="4"/>
      <c r="G545" s="4"/>
      <c r="J545" s="5"/>
      <c r="K545" s="6"/>
      <c r="L545" s="4"/>
      <c r="N545" s="7"/>
      <c r="O545" s="8"/>
      <c r="P545" s="4"/>
      <c r="Q545" s="4"/>
      <c r="R545" s="4"/>
      <c r="S545" s="8"/>
      <c r="T545" s="8"/>
      <c r="U545" s="4"/>
      <c r="V545" s="4"/>
      <c r="W545" s="4"/>
      <c r="X545" s="4"/>
      <c r="AB545" s="8"/>
      <c r="AC545" s="8"/>
      <c r="AD545" s="4"/>
    </row>
    <row r="546" ht="12.75" customHeight="1">
      <c r="C546" s="3"/>
      <c r="F546" s="4"/>
      <c r="G546" s="4"/>
      <c r="J546" s="5"/>
      <c r="K546" s="6"/>
      <c r="L546" s="4"/>
      <c r="N546" s="7"/>
      <c r="O546" s="8"/>
      <c r="P546" s="4"/>
      <c r="Q546" s="4"/>
      <c r="R546" s="4"/>
      <c r="S546" s="8"/>
      <c r="T546" s="8"/>
      <c r="U546" s="4"/>
      <c r="V546" s="4"/>
      <c r="W546" s="4"/>
      <c r="X546" s="4"/>
      <c r="AB546" s="8"/>
      <c r="AC546" s="8"/>
      <c r="AD546" s="4"/>
    </row>
    <row r="547" ht="12.75" customHeight="1">
      <c r="C547" s="3"/>
      <c r="F547" s="4"/>
      <c r="G547" s="4"/>
      <c r="J547" s="5"/>
      <c r="K547" s="6"/>
      <c r="L547" s="4"/>
      <c r="N547" s="7"/>
      <c r="O547" s="8"/>
      <c r="P547" s="4"/>
      <c r="Q547" s="4"/>
      <c r="R547" s="4"/>
      <c r="S547" s="8"/>
      <c r="T547" s="8"/>
      <c r="U547" s="4"/>
      <c r="V547" s="4"/>
      <c r="W547" s="4"/>
      <c r="X547" s="4"/>
      <c r="AB547" s="8"/>
      <c r="AC547" s="8"/>
      <c r="AD547" s="4"/>
    </row>
    <row r="548" ht="12.75" customHeight="1">
      <c r="C548" s="3"/>
      <c r="F548" s="4"/>
      <c r="G548" s="4"/>
      <c r="J548" s="5"/>
      <c r="K548" s="6"/>
      <c r="L548" s="4"/>
      <c r="N548" s="7"/>
      <c r="O548" s="8"/>
      <c r="P548" s="4"/>
      <c r="Q548" s="4"/>
      <c r="R548" s="4"/>
      <c r="S548" s="8"/>
      <c r="T548" s="8"/>
      <c r="U548" s="4"/>
      <c r="V548" s="4"/>
      <c r="W548" s="4"/>
      <c r="X548" s="4"/>
      <c r="AB548" s="8"/>
      <c r="AC548" s="8"/>
      <c r="AD548" s="4"/>
    </row>
    <row r="549" ht="12.75" customHeight="1">
      <c r="C549" s="3"/>
      <c r="F549" s="4"/>
      <c r="G549" s="4"/>
      <c r="J549" s="5"/>
      <c r="K549" s="6"/>
      <c r="L549" s="4"/>
      <c r="N549" s="7"/>
      <c r="O549" s="8"/>
      <c r="P549" s="4"/>
      <c r="Q549" s="4"/>
      <c r="R549" s="4"/>
      <c r="S549" s="8"/>
      <c r="T549" s="8"/>
      <c r="U549" s="4"/>
      <c r="V549" s="4"/>
      <c r="W549" s="4"/>
      <c r="X549" s="4"/>
      <c r="AB549" s="8"/>
      <c r="AC549" s="8"/>
      <c r="AD549" s="4"/>
    </row>
    <row r="550" ht="12.75" customHeight="1">
      <c r="C550" s="3"/>
      <c r="F550" s="4"/>
      <c r="G550" s="4"/>
      <c r="J550" s="5"/>
      <c r="K550" s="6"/>
      <c r="L550" s="4"/>
      <c r="N550" s="7"/>
      <c r="O550" s="8"/>
      <c r="P550" s="4"/>
      <c r="Q550" s="4"/>
      <c r="R550" s="4"/>
      <c r="S550" s="8"/>
      <c r="T550" s="8"/>
      <c r="U550" s="4"/>
      <c r="V550" s="4"/>
      <c r="W550" s="4"/>
      <c r="X550" s="4"/>
      <c r="AB550" s="8"/>
      <c r="AC550" s="8"/>
      <c r="AD550" s="4"/>
    </row>
    <row r="551" ht="12.75" customHeight="1">
      <c r="C551" s="3"/>
      <c r="F551" s="4"/>
      <c r="G551" s="4"/>
      <c r="J551" s="5"/>
      <c r="K551" s="6"/>
      <c r="L551" s="4"/>
      <c r="N551" s="7"/>
      <c r="O551" s="8"/>
      <c r="P551" s="4"/>
      <c r="Q551" s="4"/>
      <c r="R551" s="4"/>
      <c r="S551" s="8"/>
      <c r="T551" s="8"/>
      <c r="U551" s="4"/>
      <c r="V551" s="4"/>
      <c r="W551" s="4"/>
      <c r="X551" s="4"/>
      <c r="AB551" s="8"/>
      <c r="AC551" s="8"/>
      <c r="AD551" s="4"/>
    </row>
    <row r="552" ht="12.75" customHeight="1">
      <c r="C552" s="3"/>
      <c r="F552" s="4"/>
      <c r="G552" s="4"/>
      <c r="J552" s="5"/>
      <c r="K552" s="6"/>
      <c r="L552" s="4"/>
      <c r="N552" s="7"/>
      <c r="O552" s="8"/>
      <c r="P552" s="4"/>
      <c r="Q552" s="4"/>
      <c r="R552" s="4"/>
      <c r="S552" s="8"/>
      <c r="T552" s="8"/>
      <c r="U552" s="4"/>
      <c r="V552" s="4"/>
      <c r="W552" s="4"/>
      <c r="X552" s="4"/>
      <c r="AB552" s="8"/>
      <c r="AC552" s="8"/>
      <c r="AD552" s="4"/>
    </row>
    <row r="553" ht="12.75" customHeight="1">
      <c r="C553" s="3"/>
      <c r="F553" s="4"/>
      <c r="G553" s="4"/>
      <c r="J553" s="5"/>
      <c r="K553" s="6"/>
      <c r="L553" s="4"/>
      <c r="N553" s="7"/>
      <c r="O553" s="8"/>
      <c r="P553" s="4"/>
      <c r="Q553" s="4"/>
      <c r="R553" s="4"/>
      <c r="S553" s="8"/>
      <c r="T553" s="8"/>
      <c r="U553" s="4"/>
      <c r="V553" s="4"/>
      <c r="W553" s="4"/>
      <c r="X553" s="4"/>
      <c r="AB553" s="8"/>
      <c r="AC553" s="8"/>
      <c r="AD553" s="4"/>
    </row>
    <row r="554" ht="12.75" customHeight="1">
      <c r="C554" s="3"/>
      <c r="F554" s="4"/>
      <c r="G554" s="4"/>
      <c r="J554" s="5"/>
      <c r="K554" s="6"/>
      <c r="L554" s="4"/>
      <c r="N554" s="7"/>
      <c r="O554" s="8"/>
      <c r="P554" s="4"/>
      <c r="Q554" s="4"/>
      <c r="R554" s="4"/>
      <c r="S554" s="8"/>
      <c r="T554" s="8"/>
      <c r="U554" s="4"/>
      <c r="V554" s="4"/>
      <c r="W554" s="4"/>
      <c r="X554" s="4"/>
      <c r="AB554" s="8"/>
      <c r="AC554" s="8"/>
      <c r="AD554" s="4"/>
    </row>
    <row r="555" ht="12.75" customHeight="1">
      <c r="C555" s="3"/>
      <c r="F555" s="4"/>
      <c r="G555" s="4"/>
      <c r="J555" s="5"/>
      <c r="K555" s="6"/>
      <c r="L555" s="4"/>
      <c r="N555" s="7"/>
      <c r="O555" s="8"/>
      <c r="P555" s="4"/>
      <c r="Q555" s="4"/>
      <c r="R555" s="4"/>
      <c r="S555" s="8"/>
      <c r="T555" s="8"/>
      <c r="U555" s="4"/>
      <c r="V555" s="4"/>
      <c r="W555" s="4"/>
      <c r="X555" s="4"/>
      <c r="AB555" s="8"/>
      <c r="AC555" s="8"/>
      <c r="AD555" s="4"/>
    </row>
    <row r="556" ht="12.75" customHeight="1">
      <c r="C556" s="3"/>
      <c r="F556" s="4"/>
      <c r="G556" s="4"/>
      <c r="J556" s="5"/>
      <c r="K556" s="6"/>
      <c r="L556" s="4"/>
      <c r="N556" s="7"/>
      <c r="O556" s="8"/>
      <c r="P556" s="4"/>
      <c r="Q556" s="4"/>
      <c r="R556" s="4"/>
      <c r="S556" s="8"/>
      <c r="T556" s="8"/>
      <c r="U556" s="4"/>
      <c r="V556" s="4"/>
      <c r="W556" s="4"/>
      <c r="X556" s="4"/>
      <c r="AB556" s="8"/>
      <c r="AC556" s="8"/>
      <c r="AD556" s="4"/>
    </row>
    <row r="557" ht="12.75" customHeight="1">
      <c r="C557" s="3"/>
      <c r="F557" s="4"/>
      <c r="G557" s="4"/>
      <c r="J557" s="5"/>
      <c r="K557" s="6"/>
      <c r="L557" s="4"/>
      <c r="N557" s="7"/>
      <c r="O557" s="8"/>
      <c r="P557" s="4"/>
      <c r="Q557" s="4"/>
      <c r="R557" s="4"/>
      <c r="S557" s="8"/>
      <c r="T557" s="8"/>
      <c r="U557" s="4"/>
      <c r="V557" s="4"/>
      <c r="W557" s="4"/>
      <c r="X557" s="4"/>
      <c r="AB557" s="8"/>
      <c r="AC557" s="8"/>
      <c r="AD557" s="4"/>
    </row>
    <row r="558" ht="12.75" customHeight="1">
      <c r="C558" s="3"/>
      <c r="F558" s="4"/>
      <c r="G558" s="4"/>
      <c r="J558" s="5"/>
      <c r="K558" s="6"/>
      <c r="L558" s="4"/>
      <c r="N558" s="7"/>
      <c r="O558" s="8"/>
      <c r="P558" s="4"/>
      <c r="Q558" s="4"/>
      <c r="R558" s="4"/>
      <c r="S558" s="8"/>
      <c r="T558" s="8"/>
      <c r="U558" s="4"/>
      <c r="V558" s="4"/>
      <c r="W558" s="4"/>
      <c r="X558" s="4"/>
      <c r="AB558" s="8"/>
      <c r="AC558" s="8"/>
      <c r="AD558" s="4"/>
    </row>
    <row r="559" ht="12.75" customHeight="1">
      <c r="C559" s="3"/>
      <c r="F559" s="4"/>
      <c r="G559" s="4"/>
      <c r="J559" s="5"/>
      <c r="K559" s="6"/>
      <c r="L559" s="4"/>
      <c r="N559" s="7"/>
      <c r="O559" s="8"/>
      <c r="P559" s="4"/>
      <c r="Q559" s="4"/>
      <c r="R559" s="4"/>
      <c r="S559" s="8"/>
      <c r="T559" s="8"/>
      <c r="U559" s="4"/>
      <c r="V559" s="4"/>
      <c r="W559" s="4"/>
      <c r="X559" s="4"/>
      <c r="AB559" s="8"/>
      <c r="AC559" s="8"/>
      <c r="AD559" s="4"/>
    </row>
    <row r="560" ht="12.75" customHeight="1">
      <c r="C560" s="3"/>
      <c r="F560" s="4"/>
      <c r="G560" s="4"/>
      <c r="J560" s="5"/>
      <c r="K560" s="6"/>
      <c r="L560" s="4"/>
      <c r="N560" s="7"/>
      <c r="O560" s="8"/>
      <c r="P560" s="4"/>
      <c r="Q560" s="4"/>
      <c r="R560" s="4"/>
      <c r="S560" s="8"/>
      <c r="T560" s="8"/>
      <c r="U560" s="4"/>
      <c r="V560" s="4"/>
      <c r="W560" s="4"/>
      <c r="X560" s="4"/>
      <c r="AB560" s="8"/>
      <c r="AC560" s="8"/>
      <c r="AD560" s="4"/>
    </row>
    <row r="561" ht="12.75" customHeight="1">
      <c r="C561" s="3"/>
      <c r="F561" s="4"/>
      <c r="G561" s="4"/>
      <c r="J561" s="5"/>
      <c r="K561" s="6"/>
      <c r="L561" s="4"/>
      <c r="N561" s="7"/>
      <c r="O561" s="8"/>
      <c r="P561" s="4"/>
      <c r="Q561" s="4"/>
      <c r="R561" s="4"/>
      <c r="S561" s="8"/>
      <c r="T561" s="8"/>
      <c r="U561" s="4"/>
      <c r="V561" s="4"/>
      <c r="W561" s="4"/>
      <c r="X561" s="4"/>
      <c r="AB561" s="8"/>
      <c r="AC561" s="8"/>
      <c r="AD561" s="4"/>
    </row>
    <row r="562" ht="12.75" customHeight="1">
      <c r="C562" s="3"/>
      <c r="F562" s="4"/>
      <c r="G562" s="4"/>
      <c r="J562" s="5"/>
      <c r="K562" s="6"/>
      <c r="L562" s="4"/>
      <c r="N562" s="7"/>
      <c r="O562" s="8"/>
      <c r="P562" s="4"/>
      <c r="Q562" s="4"/>
      <c r="R562" s="4"/>
      <c r="S562" s="8"/>
      <c r="T562" s="8"/>
      <c r="U562" s="4"/>
      <c r="V562" s="4"/>
      <c r="W562" s="4"/>
      <c r="X562" s="4"/>
      <c r="AB562" s="8"/>
      <c r="AC562" s="8"/>
      <c r="AD562" s="4"/>
    </row>
    <row r="563" ht="12.75" customHeight="1">
      <c r="C563" s="3"/>
      <c r="F563" s="4"/>
      <c r="G563" s="4"/>
      <c r="J563" s="5"/>
      <c r="K563" s="6"/>
      <c r="L563" s="4"/>
      <c r="N563" s="7"/>
      <c r="O563" s="8"/>
      <c r="P563" s="4"/>
      <c r="Q563" s="4"/>
      <c r="R563" s="4"/>
      <c r="S563" s="8"/>
      <c r="T563" s="8"/>
      <c r="U563" s="4"/>
      <c r="V563" s="4"/>
      <c r="W563" s="4"/>
      <c r="X563" s="4"/>
      <c r="AB563" s="8"/>
      <c r="AC563" s="8"/>
      <c r="AD563" s="4"/>
    </row>
    <row r="564" ht="12.75" customHeight="1">
      <c r="C564" s="3"/>
      <c r="F564" s="4"/>
      <c r="G564" s="4"/>
      <c r="J564" s="5"/>
      <c r="K564" s="6"/>
      <c r="L564" s="4"/>
      <c r="N564" s="7"/>
      <c r="O564" s="8"/>
      <c r="P564" s="4"/>
      <c r="Q564" s="4"/>
      <c r="R564" s="4"/>
      <c r="S564" s="8"/>
      <c r="T564" s="8"/>
      <c r="U564" s="4"/>
      <c r="V564" s="4"/>
      <c r="W564" s="4"/>
      <c r="X564" s="4"/>
      <c r="AB564" s="8"/>
      <c r="AC564" s="8"/>
      <c r="AD564" s="4"/>
    </row>
    <row r="565" ht="12.75" customHeight="1">
      <c r="C565" s="3"/>
      <c r="F565" s="4"/>
      <c r="G565" s="4"/>
      <c r="J565" s="5"/>
      <c r="K565" s="6"/>
      <c r="L565" s="4"/>
      <c r="N565" s="7"/>
      <c r="O565" s="8"/>
      <c r="P565" s="4"/>
      <c r="Q565" s="4"/>
      <c r="R565" s="4"/>
      <c r="S565" s="8"/>
      <c r="T565" s="8"/>
      <c r="U565" s="4"/>
      <c r="V565" s="4"/>
      <c r="W565" s="4"/>
      <c r="X565" s="4"/>
      <c r="AB565" s="8"/>
      <c r="AC565" s="8"/>
      <c r="AD565" s="4"/>
    </row>
    <row r="566" ht="12.75" customHeight="1">
      <c r="C566" s="3"/>
      <c r="F566" s="4"/>
      <c r="G566" s="4"/>
      <c r="J566" s="5"/>
      <c r="K566" s="6"/>
      <c r="L566" s="4"/>
      <c r="N566" s="7"/>
      <c r="O566" s="8"/>
      <c r="P566" s="4"/>
      <c r="Q566" s="4"/>
      <c r="R566" s="4"/>
      <c r="S566" s="8"/>
      <c r="T566" s="8"/>
      <c r="U566" s="4"/>
      <c r="V566" s="4"/>
      <c r="W566" s="4"/>
      <c r="X566" s="4"/>
      <c r="AB566" s="8"/>
      <c r="AC566" s="8"/>
      <c r="AD566" s="4"/>
    </row>
    <row r="567" ht="12.75" customHeight="1">
      <c r="C567" s="3"/>
      <c r="F567" s="4"/>
      <c r="G567" s="4"/>
      <c r="J567" s="5"/>
      <c r="K567" s="6"/>
      <c r="L567" s="4"/>
      <c r="N567" s="7"/>
      <c r="O567" s="8"/>
      <c r="P567" s="4"/>
      <c r="Q567" s="4"/>
      <c r="R567" s="4"/>
      <c r="S567" s="8"/>
      <c r="T567" s="8"/>
      <c r="U567" s="4"/>
      <c r="V567" s="4"/>
      <c r="W567" s="4"/>
      <c r="X567" s="4"/>
      <c r="AB567" s="8"/>
      <c r="AC567" s="8"/>
      <c r="AD567" s="4"/>
    </row>
    <row r="568" ht="12.75" customHeight="1">
      <c r="C568" s="3"/>
      <c r="F568" s="4"/>
      <c r="G568" s="4"/>
      <c r="J568" s="5"/>
      <c r="K568" s="6"/>
      <c r="L568" s="4"/>
      <c r="N568" s="7"/>
      <c r="O568" s="8"/>
      <c r="P568" s="4"/>
      <c r="Q568" s="4"/>
      <c r="R568" s="4"/>
      <c r="S568" s="8"/>
      <c r="T568" s="8"/>
      <c r="U568" s="4"/>
      <c r="V568" s="4"/>
      <c r="W568" s="4"/>
      <c r="X568" s="4"/>
      <c r="AB568" s="8"/>
      <c r="AC568" s="8"/>
      <c r="AD568" s="4"/>
    </row>
    <row r="569" ht="12.75" customHeight="1">
      <c r="C569" s="3"/>
      <c r="F569" s="4"/>
      <c r="G569" s="4"/>
      <c r="J569" s="5"/>
      <c r="K569" s="6"/>
      <c r="L569" s="4"/>
      <c r="N569" s="7"/>
      <c r="O569" s="8"/>
      <c r="P569" s="4"/>
      <c r="Q569" s="4"/>
      <c r="R569" s="4"/>
      <c r="S569" s="8"/>
      <c r="T569" s="8"/>
      <c r="U569" s="4"/>
      <c r="V569" s="4"/>
      <c r="W569" s="4"/>
      <c r="X569" s="4"/>
      <c r="AB569" s="8"/>
      <c r="AC569" s="8"/>
      <c r="AD569" s="4"/>
    </row>
    <row r="570" ht="12.75" customHeight="1">
      <c r="C570" s="3"/>
      <c r="F570" s="4"/>
      <c r="G570" s="4"/>
      <c r="J570" s="5"/>
      <c r="K570" s="6"/>
      <c r="L570" s="4"/>
      <c r="N570" s="7"/>
      <c r="O570" s="8"/>
      <c r="P570" s="4"/>
      <c r="Q570" s="4"/>
      <c r="R570" s="4"/>
      <c r="S570" s="8"/>
      <c r="T570" s="8"/>
      <c r="U570" s="4"/>
      <c r="V570" s="4"/>
      <c r="W570" s="4"/>
      <c r="X570" s="4"/>
      <c r="AB570" s="8"/>
      <c r="AC570" s="8"/>
      <c r="AD570" s="4"/>
    </row>
    <row r="571" ht="12.75" customHeight="1">
      <c r="C571" s="3"/>
      <c r="F571" s="4"/>
      <c r="G571" s="4"/>
      <c r="J571" s="5"/>
      <c r="K571" s="6"/>
      <c r="L571" s="4"/>
      <c r="N571" s="7"/>
      <c r="O571" s="8"/>
      <c r="P571" s="4"/>
      <c r="Q571" s="4"/>
      <c r="R571" s="4"/>
      <c r="S571" s="8"/>
      <c r="T571" s="8"/>
      <c r="U571" s="4"/>
      <c r="V571" s="4"/>
      <c r="W571" s="4"/>
      <c r="X571" s="4"/>
      <c r="AB571" s="8"/>
      <c r="AC571" s="8"/>
      <c r="AD571" s="4"/>
    </row>
    <row r="572" ht="12.75" customHeight="1">
      <c r="C572" s="3"/>
      <c r="F572" s="4"/>
      <c r="G572" s="4"/>
      <c r="J572" s="5"/>
      <c r="K572" s="6"/>
      <c r="L572" s="4"/>
      <c r="N572" s="7"/>
      <c r="O572" s="8"/>
      <c r="P572" s="4"/>
      <c r="Q572" s="4"/>
      <c r="R572" s="4"/>
      <c r="S572" s="8"/>
      <c r="T572" s="8"/>
      <c r="U572" s="4"/>
      <c r="V572" s="4"/>
      <c r="W572" s="4"/>
      <c r="X572" s="4"/>
      <c r="AB572" s="8"/>
      <c r="AC572" s="8"/>
      <c r="AD572" s="4"/>
    </row>
    <row r="573" ht="12.75" customHeight="1">
      <c r="C573" s="3"/>
      <c r="F573" s="4"/>
      <c r="G573" s="4"/>
      <c r="J573" s="5"/>
      <c r="K573" s="6"/>
      <c r="L573" s="4"/>
      <c r="N573" s="7"/>
      <c r="O573" s="8"/>
      <c r="P573" s="4"/>
      <c r="Q573" s="4"/>
      <c r="R573" s="4"/>
      <c r="S573" s="8"/>
      <c r="T573" s="8"/>
      <c r="U573" s="4"/>
      <c r="V573" s="4"/>
      <c r="W573" s="4"/>
      <c r="X573" s="4"/>
      <c r="AB573" s="8"/>
      <c r="AC573" s="8"/>
      <c r="AD573" s="4"/>
    </row>
    <row r="574" ht="12.75" customHeight="1">
      <c r="C574" s="3"/>
      <c r="F574" s="4"/>
      <c r="G574" s="4"/>
      <c r="J574" s="5"/>
      <c r="K574" s="6"/>
      <c r="L574" s="4"/>
      <c r="N574" s="7"/>
      <c r="O574" s="8"/>
      <c r="P574" s="4"/>
      <c r="Q574" s="4"/>
      <c r="R574" s="4"/>
      <c r="S574" s="8"/>
      <c r="T574" s="8"/>
      <c r="U574" s="4"/>
      <c r="V574" s="4"/>
      <c r="W574" s="4"/>
      <c r="X574" s="4"/>
      <c r="AB574" s="8"/>
      <c r="AC574" s="8"/>
      <c r="AD574" s="4"/>
    </row>
    <row r="575" ht="12.75" customHeight="1">
      <c r="C575" s="3"/>
      <c r="F575" s="4"/>
      <c r="G575" s="4"/>
      <c r="J575" s="5"/>
      <c r="K575" s="6"/>
      <c r="L575" s="4"/>
      <c r="N575" s="7"/>
      <c r="O575" s="8"/>
      <c r="P575" s="4"/>
      <c r="Q575" s="4"/>
      <c r="R575" s="4"/>
      <c r="S575" s="8"/>
      <c r="T575" s="8"/>
      <c r="U575" s="4"/>
      <c r="V575" s="4"/>
      <c r="W575" s="4"/>
      <c r="X575" s="4"/>
      <c r="AB575" s="8"/>
      <c r="AC575" s="8"/>
      <c r="AD575" s="4"/>
    </row>
    <row r="576" ht="12.75" customHeight="1">
      <c r="C576" s="3"/>
      <c r="F576" s="4"/>
      <c r="G576" s="4"/>
      <c r="J576" s="5"/>
      <c r="K576" s="6"/>
      <c r="L576" s="4"/>
      <c r="N576" s="7"/>
      <c r="O576" s="8"/>
      <c r="P576" s="4"/>
      <c r="Q576" s="4"/>
      <c r="R576" s="4"/>
      <c r="S576" s="8"/>
      <c r="T576" s="8"/>
      <c r="U576" s="4"/>
      <c r="V576" s="4"/>
      <c r="W576" s="4"/>
      <c r="X576" s="4"/>
      <c r="AB576" s="8"/>
      <c r="AC576" s="8"/>
      <c r="AD576" s="4"/>
    </row>
    <row r="577" ht="12.75" customHeight="1">
      <c r="C577" s="3"/>
      <c r="F577" s="4"/>
      <c r="G577" s="4"/>
      <c r="J577" s="5"/>
      <c r="K577" s="6"/>
      <c r="L577" s="4"/>
      <c r="N577" s="7"/>
      <c r="O577" s="8"/>
      <c r="P577" s="4"/>
      <c r="Q577" s="4"/>
      <c r="R577" s="4"/>
      <c r="S577" s="8"/>
      <c r="T577" s="8"/>
      <c r="U577" s="4"/>
      <c r="V577" s="4"/>
      <c r="W577" s="4"/>
      <c r="X577" s="4"/>
      <c r="AB577" s="8"/>
      <c r="AC577" s="8"/>
      <c r="AD577" s="4"/>
    </row>
    <row r="578" ht="12.75" customHeight="1">
      <c r="C578" s="3"/>
      <c r="F578" s="4"/>
      <c r="G578" s="4"/>
      <c r="J578" s="5"/>
      <c r="K578" s="6"/>
      <c r="L578" s="4"/>
      <c r="N578" s="7"/>
      <c r="O578" s="8"/>
      <c r="P578" s="4"/>
      <c r="Q578" s="4"/>
      <c r="R578" s="4"/>
      <c r="S578" s="8"/>
      <c r="T578" s="8"/>
      <c r="U578" s="4"/>
      <c r="V578" s="4"/>
      <c r="W578" s="4"/>
      <c r="X578" s="4"/>
      <c r="AB578" s="8"/>
      <c r="AC578" s="8"/>
      <c r="AD578" s="4"/>
    </row>
    <row r="579" ht="12.75" customHeight="1">
      <c r="C579" s="3"/>
      <c r="F579" s="4"/>
      <c r="G579" s="4"/>
      <c r="J579" s="5"/>
      <c r="K579" s="6"/>
      <c r="L579" s="4"/>
      <c r="N579" s="7"/>
      <c r="O579" s="8"/>
      <c r="P579" s="4"/>
      <c r="Q579" s="4"/>
      <c r="R579" s="4"/>
      <c r="S579" s="8"/>
      <c r="T579" s="8"/>
      <c r="U579" s="4"/>
      <c r="V579" s="4"/>
      <c r="W579" s="4"/>
      <c r="X579" s="4"/>
      <c r="AB579" s="8"/>
      <c r="AC579" s="8"/>
      <c r="AD579" s="4"/>
    </row>
    <row r="580" ht="12.75" customHeight="1">
      <c r="C580" s="3"/>
      <c r="F580" s="4"/>
      <c r="G580" s="4"/>
      <c r="J580" s="5"/>
      <c r="K580" s="6"/>
      <c r="L580" s="4"/>
      <c r="N580" s="7"/>
      <c r="O580" s="8"/>
      <c r="P580" s="4"/>
      <c r="Q580" s="4"/>
      <c r="R580" s="4"/>
      <c r="S580" s="8"/>
      <c r="T580" s="8"/>
      <c r="U580" s="4"/>
      <c r="V580" s="4"/>
      <c r="W580" s="4"/>
      <c r="X580" s="4"/>
      <c r="AB580" s="8"/>
      <c r="AC580" s="8"/>
      <c r="AD580" s="4"/>
    </row>
    <row r="581" ht="12.75" customHeight="1">
      <c r="C581" s="3"/>
      <c r="F581" s="4"/>
      <c r="G581" s="4"/>
      <c r="J581" s="5"/>
      <c r="K581" s="6"/>
      <c r="L581" s="4"/>
      <c r="N581" s="7"/>
      <c r="O581" s="8"/>
      <c r="P581" s="4"/>
      <c r="Q581" s="4"/>
      <c r="R581" s="4"/>
      <c r="S581" s="8"/>
      <c r="T581" s="8"/>
      <c r="U581" s="4"/>
      <c r="V581" s="4"/>
      <c r="W581" s="4"/>
      <c r="X581" s="4"/>
      <c r="AB581" s="8"/>
      <c r="AC581" s="8"/>
      <c r="AD581" s="4"/>
    </row>
    <row r="582" ht="12.75" customHeight="1">
      <c r="C582" s="3"/>
      <c r="F582" s="4"/>
      <c r="G582" s="4"/>
      <c r="J582" s="5"/>
      <c r="K582" s="6"/>
      <c r="L582" s="4"/>
      <c r="N582" s="7"/>
      <c r="O582" s="8"/>
      <c r="P582" s="4"/>
      <c r="Q582" s="4"/>
      <c r="R582" s="4"/>
      <c r="S582" s="8"/>
      <c r="T582" s="8"/>
      <c r="U582" s="4"/>
      <c r="V582" s="4"/>
      <c r="W582" s="4"/>
      <c r="X582" s="4"/>
      <c r="AB582" s="8"/>
      <c r="AC582" s="8"/>
      <c r="AD582" s="4"/>
    </row>
    <row r="583" ht="12.75" customHeight="1">
      <c r="C583" s="3"/>
      <c r="F583" s="4"/>
      <c r="G583" s="4"/>
      <c r="J583" s="5"/>
      <c r="K583" s="6"/>
      <c r="L583" s="4"/>
      <c r="N583" s="7"/>
      <c r="O583" s="8"/>
      <c r="P583" s="4"/>
      <c r="Q583" s="4"/>
      <c r="R583" s="4"/>
      <c r="S583" s="8"/>
      <c r="T583" s="8"/>
      <c r="U583" s="4"/>
      <c r="V583" s="4"/>
      <c r="W583" s="4"/>
      <c r="X583" s="4"/>
      <c r="AB583" s="8"/>
      <c r="AC583" s="8"/>
      <c r="AD583" s="4"/>
    </row>
    <row r="584" ht="12.75" customHeight="1">
      <c r="C584" s="3"/>
      <c r="F584" s="4"/>
      <c r="G584" s="4"/>
      <c r="J584" s="5"/>
      <c r="K584" s="6"/>
      <c r="L584" s="4"/>
      <c r="N584" s="7"/>
      <c r="O584" s="8"/>
      <c r="P584" s="4"/>
      <c r="Q584" s="4"/>
      <c r="R584" s="4"/>
      <c r="S584" s="8"/>
      <c r="T584" s="8"/>
      <c r="U584" s="4"/>
      <c r="V584" s="4"/>
      <c r="W584" s="4"/>
      <c r="X584" s="4"/>
      <c r="AB584" s="8"/>
      <c r="AC584" s="8"/>
      <c r="AD584" s="4"/>
    </row>
    <row r="585" ht="12.75" customHeight="1">
      <c r="C585" s="3"/>
      <c r="F585" s="4"/>
      <c r="G585" s="4"/>
      <c r="J585" s="5"/>
      <c r="K585" s="6"/>
      <c r="L585" s="4"/>
      <c r="N585" s="7"/>
      <c r="O585" s="8"/>
      <c r="P585" s="4"/>
      <c r="Q585" s="4"/>
      <c r="R585" s="4"/>
      <c r="S585" s="8"/>
      <c r="T585" s="8"/>
      <c r="U585" s="4"/>
      <c r="V585" s="4"/>
      <c r="W585" s="4"/>
      <c r="X585" s="4"/>
      <c r="AB585" s="8"/>
      <c r="AC585" s="8"/>
      <c r="AD585" s="4"/>
    </row>
    <row r="586" ht="12.75" customHeight="1">
      <c r="C586" s="3"/>
      <c r="F586" s="4"/>
      <c r="G586" s="4"/>
      <c r="J586" s="5"/>
      <c r="K586" s="6"/>
      <c r="L586" s="4"/>
      <c r="N586" s="7"/>
      <c r="O586" s="8"/>
      <c r="P586" s="4"/>
      <c r="Q586" s="4"/>
      <c r="R586" s="4"/>
      <c r="S586" s="8"/>
      <c r="T586" s="8"/>
      <c r="U586" s="4"/>
      <c r="V586" s="4"/>
      <c r="W586" s="4"/>
      <c r="X586" s="4"/>
      <c r="AB586" s="8"/>
      <c r="AC586" s="8"/>
      <c r="AD586" s="4"/>
    </row>
    <row r="587" ht="12.75" customHeight="1">
      <c r="C587" s="3"/>
      <c r="F587" s="4"/>
      <c r="G587" s="4"/>
      <c r="J587" s="5"/>
      <c r="K587" s="6"/>
      <c r="L587" s="4"/>
      <c r="N587" s="7"/>
      <c r="O587" s="8"/>
      <c r="P587" s="4"/>
      <c r="Q587" s="4"/>
      <c r="R587" s="4"/>
      <c r="S587" s="8"/>
      <c r="T587" s="8"/>
      <c r="U587" s="4"/>
      <c r="V587" s="4"/>
      <c r="W587" s="4"/>
      <c r="X587" s="4"/>
      <c r="AB587" s="8"/>
      <c r="AC587" s="8"/>
      <c r="AD587" s="4"/>
    </row>
    <row r="588" ht="12.75" customHeight="1">
      <c r="C588" s="3"/>
      <c r="F588" s="4"/>
      <c r="G588" s="4"/>
      <c r="J588" s="5"/>
      <c r="K588" s="6"/>
      <c r="L588" s="4"/>
      <c r="N588" s="7"/>
      <c r="O588" s="8"/>
      <c r="P588" s="4"/>
      <c r="Q588" s="4"/>
      <c r="R588" s="4"/>
      <c r="S588" s="8"/>
      <c r="T588" s="8"/>
      <c r="U588" s="4"/>
      <c r="V588" s="4"/>
      <c r="W588" s="4"/>
      <c r="X588" s="4"/>
      <c r="AB588" s="8"/>
      <c r="AC588" s="8"/>
      <c r="AD588" s="4"/>
    </row>
    <row r="589" ht="12.75" customHeight="1">
      <c r="C589" s="3"/>
      <c r="F589" s="4"/>
      <c r="G589" s="4"/>
      <c r="J589" s="5"/>
      <c r="K589" s="6"/>
      <c r="L589" s="4"/>
      <c r="N589" s="7"/>
      <c r="O589" s="8"/>
      <c r="P589" s="4"/>
      <c r="Q589" s="4"/>
      <c r="R589" s="4"/>
      <c r="S589" s="8"/>
      <c r="T589" s="8"/>
      <c r="U589" s="4"/>
      <c r="V589" s="4"/>
      <c r="W589" s="4"/>
      <c r="X589" s="4"/>
      <c r="AB589" s="8"/>
      <c r="AC589" s="8"/>
      <c r="AD589" s="4"/>
    </row>
    <row r="590" ht="12.75" customHeight="1">
      <c r="C590" s="3"/>
      <c r="F590" s="4"/>
      <c r="G590" s="4"/>
      <c r="J590" s="5"/>
      <c r="K590" s="6"/>
      <c r="L590" s="4"/>
      <c r="N590" s="7"/>
      <c r="O590" s="8"/>
      <c r="P590" s="4"/>
      <c r="Q590" s="4"/>
      <c r="R590" s="4"/>
      <c r="S590" s="8"/>
      <c r="T590" s="8"/>
      <c r="U590" s="4"/>
      <c r="V590" s="4"/>
      <c r="W590" s="4"/>
      <c r="X590" s="4"/>
      <c r="AB590" s="8"/>
      <c r="AC590" s="8"/>
      <c r="AD590" s="4"/>
    </row>
    <row r="591" ht="12.75" customHeight="1">
      <c r="C591" s="3"/>
      <c r="F591" s="4"/>
      <c r="G591" s="4"/>
      <c r="J591" s="5"/>
      <c r="K591" s="6"/>
      <c r="L591" s="4"/>
      <c r="N591" s="7"/>
      <c r="O591" s="8"/>
      <c r="P591" s="4"/>
      <c r="Q591" s="4"/>
      <c r="R591" s="4"/>
      <c r="S591" s="8"/>
      <c r="T591" s="8"/>
      <c r="U591" s="4"/>
      <c r="V591" s="4"/>
      <c r="W591" s="4"/>
      <c r="X591" s="4"/>
      <c r="AB591" s="8"/>
      <c r="AC591" s="8"/>
      <c r="AD591" s="4"/>
    </row>
    <row r="592" ht="12.75" customHeight="1">
      <c r="C592" s="3"/>
      <c r="F592" s="4"/>
      <c r="G592" s="4"/>
      <c r="J592" s="5"/>
      <c r="K592" s="6"/>
      <c r="L592" s="4"/>
      <c r="N592" s="7"/>
      <c r="O592" s="8"/>
      <c r="P592" s="4"/>
      <c r="Q592" s="4"/>
      <c r="R592" s="4"/>
      <c r="S592" s="8"/>
      <c r="T592" s="8"/>
      <c r="U592" s="4"/>
      <c r="V592" s="4"/>
      <c r="W592" s="4"/>
      <c r="X592" s="4"/>
      <c r="AB592" s="8"/>
      <c r="AC592" s="8"/>
      <c r="AD592" s="4"/>
    </row>
    <row r="593" ht="12.75" customHeight="1">
      <c r="C593" s="3"/>
      <c r="F593" s="4"/>
      <c r="G593" s="4"/>
      <c r="J593" s="5"/>
      <c r="K593" s="6"/>
      <c r="L593" s="4"/>
      <c r="N593" s="7"/>
      <c r="O593" s="8"/>
      <c r="P593" s="4"/>
      <c r="Q593" s="4"/>
      <c r="R593" s="4"/>
      <c r="S593" s="8"/>
      <c r="T593" s="8"/>
      <c r="U593" s="4"/>
      <c r="V593" s="4"/>
      <c r="W593" s="4"/>
      <c r="X593" s="4"/>
      <c r="AB593" s="8"/>
      <c r="AC593" s="8"/>
      <c r="AD593" s="4"/>
    </row>
    <row r="594" ht="12.75" customHeight="1">
      <c r="C594" s="3"/>
      <c r="F594" s="4"/>
      <c r="G594" s="4"/>
      <c r="J594" s="5"/>
      <c r="K594" s="6"/>
      <c r="L594" s="4"/>
      <c r="N594" s="7"/>
      <c r="O594" s="8"/>
      <c r="P594" s="4"/>
      <c r="Q594" s="4"/>
      <c r="R594" s="4"/>
      <c r="S594" s="8"/>
      <c r="T594" s="8"/>
      <c r="U594" s="4"/>
      <c r="V594" s="4"/>
      <c r="W594" s="4"/>
      <c r="X594" s="4"/>
      <c r="AB594" s="8"/>
      <c r="AC594" s="8"/>
      <c r="AD594" s="4"/>
    </row>
    <row r="595" ht="12.75" customHeight="1">
      <c r="C595" s="3"/>
      <c r="F595" s="4"/>
      <c r="G595" s="4"/>
      <c r="J595" s="5"/>
      <c r="K595" s="6"/>
      <c r="L595" s="4"/>
      <c r="N595" s="7"/>
      <c r="O595" s="8"/>
      <c r="P595" s="4"/>
      <c r="Q595" s="4"/>
      <c r="R595" s="4"/>
      <c r="S595" s="8"/>
      <c r="T595" s="8"/>
      <c r="U595" s="4"/>
      <c r="V595" s="4"/>
      <c r="W595" s="4"/>
      <c r="X595" s="4"/>
      <c r="AB595" s="8"/>
      <c r="AC595" s="8"/>
      <c r="AD595" s="4"/>
    </row>
    <row r="596" ht="12.75" customHeight="1">
      <c r="C596" s="3"/>
      <c r="F596" s="4"/>
      <c r="G596" s="4"/>
      <c r="J596" s="5"/>
      <c r="K596" s="6"/>
      <c r="L596" s="4"/>
      <c r="N596" s="7"/>
      <c r="O596" s="8"/>
      <c r="P596" s="4"/>
      <c r="Q596" s="4"/>
      <c r="R596" s="4"/>
      <c r="S596" s="8"/>
      <c r="T596" s="8"/>
      <c r="U596" s="4"/>
      <c r="V596" s="4"/>
      <c r="W596" s="4"/>
      <c r="X596" s="4"/>
      <c r="AB596" s="8"/>
      <c r="AC596" s="8"/>
      <c r="AD596" s="4"/>
    </row>
    <row r="597" ht="12.75" customHeight="1">
      <c r="C597" s="3"/>
      <c r="F597" s="4"/>
      <c r="G597" s="4"/>
      <c r="J597" s="5"/>
      <c r="K597" s="6"/>
      <c r="L597" s="4"/>
      <c r="N597" s="7"/>
      <c r="O597" s="8"/>
      <c r="P597" s="4"/>
      <c r="Q597" s="4"/>
      <c r="R597" s="4"/>
      <c r="S597" s="8"/>
      <c r="T597" s="8"/>
      <c r="U597" s="4"/>
      <c r="V597" s="4"/>
      <c r="W597" s="4"/>
      <c r="X597" s="4"/>
      <c r="AB597" s="8"/>
      <c r="AC597" s="8"/>
      <c r="AD597" s="4"/>
    </row>
    <row r="598" ht="12.75" customHeight="1">
      <c r="C598" s="3"/>
      <c r="F598" s="4"/>
      <c r="G598" s="4"/>
      <c r="J598" s="5"/>
      <c r="K598" s="6"/>
      <c r="L598" s="4"/>
      <c r="N598" s="7"/>
      <c r="O598" s="8"/>
      <c r="P598" s="4"/>
      <c r="Q598" s="4"/>
      <c r="R598" s="4"/>
      <c r="S598" s="8"/>
      <c r="T598" s="8"/>
      <c r="U598" s="4"/>
      <c r="V598" s="4"/>
      <c r="W598" s="4"/>
      <c r="X598" s="4"/>
      <c r="AB598" s="8"/>
      <c r="AC598" s="8"/>
      <c r="AD598" s="4"/>
    </row>
    <row r="599" ht="12.75" customHeight="1">
      <c r="C599" s="3"/>
      <c r="F599" s="4"/>
      <c r="G599" s="4"/>
      <c r="J599" s="5"/>
      <c r="K599" s="6"/>
      <c r="L599" s="4"/>
      <c r="N599" s="7"/>
      <c r="O599" s="8"/>
      <c r="P599" s="4"/>
      <c r="Q599" s="4"/>
      <c r="R599" s="4"/>
      <c r="S599" s="8"/>
      <c r="T599" s="8"/>
      <c r="U599" s="4"/>
      <c r="V599" s="4"/>
      <c r="W599" s="4"/>
      <c r="X599" s="4"/>
      <c r="AB599" s="8"/>
      <c r="AC599" s="8"/>
      <c r="AD599" s="4"/>
    </row>
    <row r="600" ht="12.75" customHeight="1">
      <c r="C600" s="3"/>
      <c r="F600" s="4"/>
      <c r="G600" s="4"/>
      <c r="J600" s="5"/>
      <c r="K600" s="6"/>
      <c r="L600" s="4"/>
      <c r="N600" s="7"/>
      <c r="O600" s="8"/>
      <c r="P600" s="4"/>
      <c r="Q600" s="4"/>
      <c r="R600" s="4"/>
      <c r="S600" s="8"/>
      <c r="T600" s="8"/>
      <c r="U600" s="4"/>
      <c r="V600" s="4"/>
      <c r="W600" s="4"/>
      <c r="X600" s="4"/>
      <c r="AB600" s="8"/>
      <c r="AC600" s="8"/>
      <c r="AD600" s="4"/>
    </row>
    <row r="601" ht="12.75" customHeight="1">
      <c r="C601" s="3"/>
      <c r="F601" s="4"/>
      <c r="G601" s="4"/>
      <c r="J601" s="5"/>
      <c r="K601" s="6"/>
      <c r="L601" s="4"/>
      <c r="N601" s="7"/>
      <c r="O601" s="8"/>
      <c r="P601" s="4"/>
      <c r="Q601" s="4"/>
      <c r="R601" s="4"/>
      <c r="S601" s="8"/>
      <c r="T601" s="8"/>
      <c r="U601" s="4"/>
      <c r="V601" s="4"/>
      <c r="W601" s="4"/>
      <c r="X601" s="4"/>
      <c r="AB601" s="8"/>
      <c r="AC601" s="8"/>
      <c r="AD601" s="4"/>
    </row>
    <row r="602" ht="12.75" customHeight="1">
      <c r="C602" s="3"/>
      <c r="F602" s="4"/>
      <c r="G602" s="4"/>
      <c r="J602" s="5"/>
      <c r="K602" s="6"/>
      <c r="L602" s="4"/>
      <c r="N602" s="7"/>
      <c r="O602" s="8"/>
      <c r="P602" s="4"/>
      <c r="Q602" s="4"/>
      <c r="R602" s="4"/>
      <c r="S602" s="8"/>
      <c r="T602" s="8"/>
      <c r="U602" s="4"/>
      <c r="V602" s="4"/>
      <c r="W602" s="4"/>
      <c r="X602" s="4"/>
      <c r="AB602" s="8"/>
      <c r="AC602" s="8"/>
      <c r="AD602" s="4"/>
    </row>
    <row r="603" ht="12.75" customHeight="1">
      <c r="C603" s="3"/>
      <c r="F603" s="4"/>
      <c r="G603" s="4"/>
      <c r="J603" s="5"/>
      <c r="K603" s="6"/>
      <c r="L603" s="4"/>
      <c r="N603" s="7"/>
      <c r="O603" s="8"/>
      <c r="P603" s="4"/>
      <c r="Q603" s="4"/>
      <c r="R603" s="4"/>
      <c r="S603" s="8"/>
      <c r="T603" s="8"/>
      <c r="U603" s="4"/>
      <c r="V603" s="4"/>
      <c r="W603" s="4"/>
      <c r="X603" s="4"/>
      <c r="AB603" s="8"/>
      <c r="AC603" s="8"/>
      <c r="AD603" s="4"/>
    </row>
    <row r="604" ht="12.75" customHeight="1">
      <c r="C604" s="3"/>
      <c r="F604" s="4"/>
      <c r="G604" s="4"/>
      <c r="J604" s="5"/>
      <c r="K604" s="6"/>
      <c r="L604" s="4"/>
      <c r="N604" s="7"/>
      <c r="O604" s="8"/>
      <c r="P604" s="4"/>
      <c r="Q604" s="4"/>
      <c r="R604" s="4"/>
      <c r="S604" s="8"/>
      <c r="T604" s="8"/>
      <c r="U604" s="4"/>
      <c r="V604" s="4"/>
      <c r="W604" s="4"/>
      <c r="X604" s="4"/>
      <c r="AB604" s="8"/>
      <c r="AC604" s="8"/>
      <c r="AD604" s="4"/>
    </row>
    <row r="605" ht="12.75" customHeight="1">
      <c r="C605" s="3"/>
      <c r="F605" s="4"/>
      <c r="G605" s="4"/>
      <c r="J605" s="5"/>
      <c r="K605" s="6"/>
      <c r="L605" s="4"/>
      <c r="N605" s="7"/>
      <c r="O605" s="8"/>
      <c r="P605" s="4"/>
      <c r="Q605" s="4"/>
      <c r="R605" s="4"/>
      <c r="S605" s="8"/>
      <c r="T605" s="8"/>
      <c r="U605" s="4"/>
      <c r="V605" s="4"/>
      <c r="W605" s="4"/>
      <c r="X605" s="4"/>
      <c r="AB605" s="8"/>
      <c r="AC605" s="8"/>
      <c r="AD605" s="4"/>
    </row>
    <row r="606" ht="12.75" customHeight="1">
      <c r="C606" s="3"/>
      <c r="F606" s="4"/>
      <c r="G606" s="4"/>
      <c r="J606" s="5"/>
      <c r="K606" s="6"/>
      <c r="L606" s="4"/>
      <c r="N606" s="7"/>
      <c r="O606" s="8"/>
      <c r="P606" s="4"/>
      <c r="Q606" s="4"/>
      <c r="R606" s="4"/>
      <c r="S606" s="8"/>
      <c r="T606" s="8"/>
      <c r="U606" s="4"/>
      <c r="V606" s="4"/>
      <c r="W606" s="4"/>
      <c r="X606" s="4"/>
      <c r="AB606" s="8"/>
      <c r="AC606" s="8"/>
      <c r="AD606" s="4"/>
    </row>
    <row r="607" ht="12.75" customHeight="1">
      <c r="C607" s="3"/>
      <c r="F607" s="4"/>
      <c r="G607" s="4"/>
      <c r="J607" s="5"/>
      <c r="K607" s="6"/>
      <c r="L607" s="4"/>
      <c r="N607" s="7"/>
      <c r="O607" s="8"/>
      <c r="P607" s="4"/>
      <c r="Q607" s="4"/>
      <c r="R607" s="4"/>
      <c r="S607" s="8"/>
      <c r="T607" s="8"/>
      <c r="U607" s="4"/>
      <c r="V607" s="4"/>
      <c r="W607" s="4"/>
      <c r="X607" s="4"/>
      <c r="AB607" s="8"/>
      <c r="AC607" s="8"/>
      <c r="AD607" s="4"/>
    </row>
    <row r="608" ht="12.75" customHeight="1">
      <c r="C608" s="3"/>
      <c r="F608" s="4"/>
      <c r="G608" s="4"/>
      <c r="J608" s="5"/>
      <c r="K608" s="6"/>
      <c r="L608" s="4"/>
      <c r="N608" s="7"/>
      <c r="O608" s="8"/>
      <c r="P608" s="4"/>
      <c r="Q608" s="4"/>
      <c r="R608" s="4"/>
      <c r="S608" s="8"/>
      <c r="T608" s="8"/>
      <c r="U608" s="4"/>
      <c r="V608" s="4"/>
      <c r="W608" s="4"/>
      <c r="X608" s="4"/>
      <c r="AB608" s="8"/>
      <c r="AC608" s="8"/>
      <c r="AD608" s="4"/>
    </row>
    <row r="609" ht="12.75" customHeight="1">
      <c r="C609" s="3"/>
      <c r="F609" s="4"/>
      <c r="G609" s="4"/>
      <c r="J609" s="5"/>
      <c r="K609" s="6"/>
      <c r="L609" s="4"/>
      <c r="N609" s="7"/>
      <c r="O609" s="8"/>
      <c r="P609" s="4"/>
      <c r="Q609" s="4"/>
      <c r="R609" s="4"/>
      <c r="S609" s="8"/>
      <c r="T609" s="8"/>
      <c r="U609" s="4"/>
      <c r="V609" s="4"/>
      <c r="W609" s="4"/>
      <c r="X609" s="4"/>
      <c r="AB609" s="8"/>
      <c r="AC609" s="8"/>
      <c r="AD609" s="4"/>
    </row>
    <row r="610" ht="12.75" customHeight="1">
      <c r="C610" s="3"/>
      <c r="F610" s="4"/>
      <c r="G610" s="4"/>
      <c r="J610" s="5"/>
      <c r="K610" s="6"/>
      <c r="L610" s="4"/>
      <c r="N610" s="7"/>
      <c r="O610" s="8"/>
      <c r="P610" s="4"/>
      <c r="Q610" s="4"/>
      <c r="R610" s="4"/>
      <c r="S610" s="8"/>
      <c r="T610" s="8"/>
      <c r="U610" s="4"/>
      <c r="V610" s="4"/>
      <c r="W610" s="4"/>
      <c r="X610" s="4"/>
      <c r="AB610" s="8"/>
      <c r="AC610" s="8"/>
      <c r="AD610" s="4"/>
    </row>
    <row r="611" ht="12.75" customHeight="1">
      <c r="C611" s="3"/>
      <c r="F611" s="4"/>
      <c r="G611" s="4"/>
      <c r="J611" s="5"/>
      <c r="K611" s="6"/>
      <c r="L611" s="4"/>
      <c r="N611" s="7"/>
      <c r="O611" s="8"/>
      <c r="P611" s="4"/>
      <c r="Q611" s="4"/>
      <c r="R611" s="4"/>
      <c r="S611" s="8"/>
      <c r="T611" s="8"/>
      <c r="U611" s="4"/>
      <c r="V611" s="4"/>
      <c r="W611" s="4"/>
      <c r="X611" s="4"/>
      <c r="AB611" s="8"/>
      <c r="AC611" s="8"/>
      <c r="AD611" s="4"/>
    </row>
    <row r="612" ht="12.75" customHeight="1">
      <c r="C612" s="3"/>
      <c r="F612" s="4"/>
      <c r="G612" s="4"/>
      <c r="J612" s="5"/>
      <c r="K612" s="6"/>
      <c r="L612" s="4"/>
      <c r="N612" s="7"/>
      <c r="O612" s="8"/>
      <c r="P612" s="4"/>
      <c r="Q612" s="4"/>
      <c r="R612" s="4"/>
      <c r="S612" s="8"/>
      <c r="T612" s="8"/>
      <c r="U612" s="4"/>
      <c r="V612" s="4"/>
      <c r="W612" s="4"/>
      <c r="X612" s="4"/>
      <c r="AB612" s="8"/>
      <c r="AC612" s="8"/>
      <c r="AD612" s="4"/>
    </row>
    <row r="613" ht="12.75" customHeight="1">
      <c r="C613" s="3"/>
      <c r="F613" s="4"/>
      <c r="G613" s="4"/>
      <c r="J613" s="5"/>
      <c r="K613" s="6"/>
      <c r="L613" s="4"/>
      <c r="N613" s="7"/>
      <c r="O613" s="8"/>
      <c r="P613" s="4"/>
      <c r="Q613" s="4"/>
      <c r="R613" s="4"/>
      <c r="S613" s="8"/>
      <c r="T613" s="8"/>
      <c r="U613" s="4"/>
      <c r="V613" s="4"/>
      <c r="W613" s="4"/>
      <c r="X613" s="4"/>
      <c r="AB613" s="8"/>
      <c r="AC613" s="8"/>
      <c r="AD613" s="4"/>
    </row>
    <row r="614" ht="12.75" customHeight="1">
      <c r="C614" s="3"/>
      <c r="F614" s="4"/>
      <c r="G614" s="4"/>
      <c r="J614" s="5"/>
      <c r="K614" s="6"/>
      <c r="L614" s="4"/>
      <c r="N614" s="7"/>
      <c r="O614" s="8"/>
      <c r="P614" s="4"/>
      <c r="Q614" s="4"/>
      <c r="R614" s="4"/>
      <c r="S614" s="8"/>
      <c r="T614" s="8"/>
      <c r="U614" s="4"/>
      <c r="V614" s="4"/>
      <c r="W614" s="4"/>
      <c r="X614" s="4"/>
      <c r="AB614" s="8"/>
      <c r="AC614" s="8"/>
      <c r="AD614" s="4"/>
    </row>
    <row r="615" ht="12.75" customHeight="1">
      <c r="C615" s="3"/>
      <c r="F615" s="4"/>
      <c r="G615" s="4"/>
      <c r="J615" s="5"/>
      <c r="K615" s="6"/>
      <c r="L615" s="4"/>
      <c r="N615" s="7"/>
      <c r="O615" s="8"/>
      <c r="P615" s="4"/>
      <c r="Q615" s="4"/>
      <c r="R615" s="4"/>
      <c r="S615" s="8"/>
      <c r="T615" s="8"/>
      <c r="U615" s="4"/>
      <c r="V615" s="4"/>
      <c r="W615" s="4"/>
      <c r="X615" s="4"/>
      <c r="AB615" s="8"/>
      <c r="AC615" s="8"/>
      <c r="AD615" s="4"/>
    </row>
    <row r="616" ht="12.75" customHeight="1">
      <c r="C616" s="3"/>
      <c r="F616" s="4"/>
      <c r="G616" s="4"/>
      <c r="J616" s="5"/>
      <c r="K616" s="6"/>
      <c r="L616" s="4"/>
      <c r="N616" s="7"/>
      <c r="O616" s="8"/>
      <c r="P616" s="4"/>
      <c r="Q616" s="4"/>
      <c r="R616" s="4"/>
      <c r="S616" s="8"/>
      <c r="T616" s="8"/>
      <c r="U616" s="4"/>
      <c r="V616" s="4"/>
      <c r="W616" s="4"/>
      <c r="X616" s="4"/>
      <c r="AB616" s="8"/>
      <c r="AC616" s="8"/>
      <c r="AD616" s="4"/>
    </row>
    <row r="617" ht="12.75" customHeight="1">
      <c r="C617" s="3"/>
      <c r="F617" s="4"/>
      <c r="G617" s="4"/>
      <c r="J617" s="5"/>
      <c r="K617" s="6"/>
      <c r="L617" s="4"/>
      <c r="N617" s="7"/>
      <c r="O617" s="8"/>
      <c r="P617" s="4"/>
      <c r="Q617" s="4"/>
      <c r="R617" s="4"/>
      <c r="S617" s="8"/>
      <c r="T617" s="8"/>
      <c r="U617" s="4"/>
      <c r="V617" s="4"/>
      <c r="W617" s="4"/>
      <c r="X617" s="4"/>
      <c r="AB617" s="8"/>
      <c r="AC617" s="8"/>
      <c r="AD617" s="4"/>
    </row>
    <row r="618" ht="12.75" customHeight="1">
      <c r="C618" s="3"/>
      <c r="F618" s="4"/>
      <c r="G618" s="4"/>
      <c r="J618" s="5"/>
      <c r="K618" s="6"/>
      <c r="L618" s="4"/>
      <c r="N618" s="7"/>
      <c r="O618" s="8"/>
      <c r="P618" s="4"/>
      <c r="Q618" s="4"/>
      <c r="R618" s="4"/>
      <c r="S618" s="8"/>
      <c r="T618" s="8"/>
      <c r="U618" s="4"/>
      <c r="V618" s="4"/>
      <c r="W618" s="4"/>
      <c r="X618" s="4"/>
      <c r="AB618" s="8"/>
      <c r="AC618" s="8"/>
      <c r="AD618" s="4"/>
    </row>
    <row r="619" ht="12.75" customHeight="1">
      <c r="C619" s="3"/>
      <c r="F619" s="4"/>
      <c r="G619" s="4"/>
      <c r="J619" s="5"/>
      <c r="K619" s="6"/>
      <c r="L619" s="4"/>
      <c r="N619" s="7"/>
      <c r="O619" s="8"/>
      <c r="P619" s="4"/>
      <c r="Q619" s="4"/>
      <c r="R619" s="4"/>
      <c r="S619" s="8"/>
      <c r="T619" s="8"/>
      <c r="U619" s="4"/>
      <c r="V619" s="4"/>
      <c r="W619" s="4"/>
      <c r="X619" s="4"/>
      <c r="AB619" s="8"/>
      <c r="AC619" s="8"/>
      <c r="AD619" s="4"/>
    </row>
    <row r="620" ht="12.75" customHeight="1">
      <c r="C620" s="3"/>
      <c r="F620" s="4"/>
      <c r="G620" s="4"/>
      <c r="J620" s="5"/>
      <c r="K620" s="6"/>
      <c r="L620" s="4"/>
      <c r="N620" s="7"/>
      <c r="O620" s="8"/>
      <c r="P620" s="4"/>
      <c r="Q620" s="4"/>
      <c r="R620" s="4"/>
      <c r="S620" s="8"/>
      <c r="T620" s="8"/>
      <c r="U620" s="4"/>
      <c r="V620" s="4"/>
      <c r="W620" s="4"/>
      <c r="X620" s="4"/>
      <c r="AB620" s="8"/>
      <c r="AC620" s="8"/>
      <c r="AD620" s="4"/>
    </row>
    <row r="621" ht="12.75" customHeight="1">
      <c r="C621" s="3"/>
      <c r="F621" s="4"/>
      <c r="G621" s="4"/>
      <c r="J621" s="5"/>
      <c r="K621" s="6"/>
      <c r="L621" s="4"/>
      <c r="N621" s="7"/>
      <c r="O621" s="8"/>
      <c r="P621" s="4"/>
      <c r="Q621" s="4"/>
      <c r="R621" s="4"/>
      <c r="S621" s="8"/>
      <c r="T621" s="8"/>
      <c r="U621" s="4"/>
      <c r="V621" s="4"/>
      <c r="W621" s="4"/>
      <c r="X621" s="4"/>
      <c r="AB621" s="8"/>
      <c r="AC621" s="8"/>
      <c r="AD621" s="4"/>
    </row>
    <row r="622" ht="12.75" customHeight="1">
      <c r="C622" s="3"/>
      <c r="F622" s="4"/>
      <c r="G622" s="4"/>
      <c r="J622" s="5"/>
      <c r="K622" s="6"/>
      <c r="L622" s="4"/>
      <c r="N622" s="7"/>
      <c r="O622" s="8"/>
      <c r="P622" s="4"/>
      <c r="Q622" s="4"/>
      <c r="R622" s="4"/>
      <c r="S622" s="8"/>
      <c r="T622" s="8"/>
      <c r="U622" s="4"/>
      <c r="V622" s="4"/>
      <c r="W622" s="4"/>
      <c r="X622" s="4"/>
      <c r="AB622" s="8"/>
      <c r="AC622" s="8"/>
      <c r="AD622" s="4"/>
    </row>
    <row r="623" ht="12.75" customHeight="1">
      <c r="C623" s="3"/>
      <c r="F623" s="4"/>
      <c r="G623" s="4"/>
      <c r="J623" s="5"/>
      <c r="K623" s="6"/>
      <c r="L623" s="4"/>
      <c r="N623" s="7"/>
      <c r="O623" s="8"/>
      <c r="P623" s="4"/>
      <c r="Q623" s="4"/>
      <c r="R623" s="4"/>
      <c r="S623" s="8"/>
      <c r="T623" s="8"/>
      <c r="U623" s="4"/>
      <c r="V623" s="4"/>
      <c r="W623" s="4"/>
      <c r="X623" s="4"/>
      <c r="AB623" s="8"/>
      <c r="AC623" s="8"/>
      <c r="AD623" s="4"/>
    </row>
    <row r="624" ht="12.75" customHeight="1">
      <c r="C624" s="3"/>
      <c r="F624" s="4"/>
      <c r="G624" s="4"/>
      <c r="J624" s="5"/>
      <c r="K624" s="6"/>
      <c r="L624" s="4"/>
      <c r="N624" s="7"/>
      <c r="O624" s="8"/>
      <c r="P624" s="4"/>
      <c r="Q624" s="4"/>
      <c r="R624" s="4"/>
      <c r="S624" s="8"/>
      <c r="T624" s="8"/>
      <c r="U624" s="4"/>
      <c r="V624" s="4"/>
      <c r="W624" s="4"/>
      <c r="X624" s="4"/>
      <c r="AB624" s="8"/>
      <c r="AC624" s="8"/>
      <c r="AD624" s="4"/>
    </row>
    <row r="625" ht="12.75" customHeight="1">
      <c r="C625" s="3"/>
      <c r="F625" s="4"/>
      <c r="G625" s="4"/>
      <c r="J625" s="5"/>
      <c r="K625" s="6"/>
      <c r="L625" s="4"/>
      <c r="N625" s="7"/>
      <c r="O625" s="8"/>
      <c r="P625" s="4"/>
      <c r="Q625" s="4"/>
      <c r="R625" s="4"/>
      <c r="S625" s="8"/>
      <c r="T625" s="8"/>
      <c r="U625" s="4"/>
      <c r="V625" s="4"/>
      <c r="W625" s="4"/>
      <c r="X625" s="4"/>
      <c r="AB625" s="8"/>
      <c r="AC625" s="8"/>
      <c r="AD625" s="4"/>
    </row>
    <row r="626" ht="12.75" customHeight="1">
      <c r="C626" s="3"/>
      <c r="F626" s="4"/>
      <c r="G626" s="4"/>
      <c r="J626" s="5"/>
      <c r="K626" s="6"/>
      <c r="L626" s="4"/>
      <c r="N626" s="7"/>
      <c r="O626" s="8"/>
      <c r="P626" s="4"/>
      <c r="Q626" s="4"/>
      <c r="R626" s="4"/>
      <c r="S626" s="8"/>
      <c r="T626" s="8"/>
      <c r="U626" s="4"/>
      <c r="V626" s="4"/>
      <c r="W626" s="4"/>
      <c r="X626" s="4"/>
      <c r="AB626" s="8"/>
      <c r="AC626" s="8"/>
      <c r="AD626" s="4"/>
    </row>
    <row r="627" ht="12.75" customHeight="1">
      <c r="C627" s="3"/>
      <c r="F627" s="4"/>
      <c r="G627" s="4"/>
      <c r="J627" s="5"/>
      <c r="K627" s="6"/>
      <c r="L627" s="4"/>
      <c r="N627" s="7"/>
      <c r="O627" s="8"/>
      <c r="P627" s="4"/>
      <c r="Q627" s="4"/>
      <c r="R627" s="4"/>
      <c r="S627" s="8"/>
      <c r="T627" s="8"/>
      <c r="U627" s="4"/>
      <c r="V627" s="4"/>
      <c r="W627" s="4"/>
      <c r="X627" s="4"/>
      <c r="AB627" s="8"/>
      <c r="AC627" s="8"/>
      <c r="AD627" s="4"/>
    </row>
    <row r="628" ht="12.75" customHeight="1">
      <c r="C628" s="3"/>
      <c r="F628" s="4"/>
      <c r="G628" s="4"/>
      <c r="J628" s="5"/>
      <c r="K628" s="6"/>
      <c r="L628" s="4"/>
      <c r="N628" s="7"/>
      <c r="O628" s="8"/>
      <c r="P628" s="4"/>
      <c r="Q628" s="4"/>
      <c r="R628" s="4"/>
      <c r="S628" s="8"/>
      <c r="T628" s="8"/>
      <c r="U628" s="4"/>
      <c r="V628" s="4"/>
      <c r="W628" s="4"/>
      <c r="X628" s="4"/>
      <c r="AB628" s="8"/>
      <c r="AC628" s="8"/>
      <c r="AD628" s="4"/>
    </row>
    <row r="629" ht="12.75" customHeight="1">
      <c r="C629" s="3"/>
      <c r="F629" s="4"/>
      <c r="G629" s="4"/>
      <c r="J629" s="5"/>
      <c r="K629" s="6"/>
      <c r="L629" s="4"/>
      <c r="N629" s="7"/>
      <c r="O629" s="8"/>
      <c r="P629" s="4"/>
      <c r="Q629" s="4"/>
      <c r="R629" s="4"/>
      <c r="S629" s="8"/>
      <c r="T629" s="8"/>
      <c r="U629" s="4"/>
      <c r="V629" s="4"/>
      <c r="W629" s="4"/>
      <c r="X629" s="4"/>
      <c r="AB629" s="8"/>
      <c r="AC629" s="8"/>
      <c r="AD629" s="4"/>
    </row>
    <row r="630" ht="12.75" customHeight="1">
      <c r="C630" s="3"/>
      <c r="F630" s="4"/>
      <c r="G630" s="4"/>
      <c r="J630" s="5"/>
      <c r="K630" s="6"/>
      <c r="L630" s="4"/>
      <c r="N630" s="7"/>
      <c r="O630" s="8"/>
      <c r="P630" s="4"/>
      <c r="Q630" s="4"/>
      <c r="R630" s="4"/>
      <c r="S630" s="8"/>
      <c r="T630" s="8"/>
      <c r="U630" s="4"/>
      <c r="V630" s="4"/>
      <c r="W630" s="4"/>
      <c r="X630" s="4"/>
      <c r="AB630" s="8"/>
      <c r="AC630" s="8"/>
      <c r="AD630" s="4"/>
    </row>
    <row r="631" ht="12.75" customHeight="1">
      <c r="C631" s="3"/>
      <c r="F631" s="4"/>
      <c r="G631" s="4"/>
      <c r="J631" s="5"/>
      <c r="K631" s="6"/>
      <c r="L631" s="4"/>
      <c r="N631" s="7"/>
      <c r="O631" s="8"/>
      <c r="P631" s="4"/>
      <c r="Q631" s="4"/>
      <c r="R631" s="4"/>
      <c r="S631" s="8"/>
      <c r="T631" s="8"/>
      <c r="U631" s="4"/>
      <c r="V631" s="4"/>
      <c r="W631" s="4"/>
      <c r="X631" s="4"/>
      <c r="AB631" s="8"/>
      <c r="AC631" s="8"/>
      <c r="AD631" s="4"/>
    </row>
    <row r="632" ht="12.75" customHeight="1">
      <c r="C632" s="3"/>
      <c r="F632" s="4"/>
      <c r="G632" s="4"/>
      <c r="J632" s="5"/>
      <c r="K632" s="6"/>
      <c r="L632" s="4"/>
      <c r="N632" s="7"/>
      <c r="O632" s="8"/>
      <c r="P632" s="4"/>
      <c r="Q632" s="4"/>
      <c r="R632" s="4"/>
      <c r="S632" s="8"/>
      <c r="T632" s="8"/>
      <c r="U632" s="4"/>
      <c r="V632" s="4"/>
      <c r="W632" s="4"/>
      <c r="X632" s="4"/>
      <c r="AB632" s="8"/>
      <c r="AC632" s="8"/>
      <c r="AD632" s="4"/>
    </row>
    <row r="633" ht="12.75" customHeight="1">
      <c r="C633" s="3"/>
      <c r="F633" s="4"/>
      <c r="G633" s="4"/>
      <c r="J633" s="5"/>
      <c r="K633" s="6"/>
      <c r="L633" s="4"/>
      <c r="N633" s="7"/>
      <c r="O633" s="8"/>
      <c r="P633" s="4"/>
      <c r="Q633" s="4"/>
      <c r="R633" s="4"/>
      <c r="S633" s="8"/>
      <c r="T633" s="8"/>
      <c r="U633" s="4"/>
      <c r="V633" s="4"/>
      <c r="W633" s="4"/>
      <c r="X633" s="4"/>
      <c r="AB633" s="8"/>
      <c r="AC633" s="8"/>
      <c r="AD633" s="4"/>
    </row>
    <row r="634" ht="12.75" customHeight="1">
      <c r="C634" s="3"/>
      <c r="F634" s="4"/>
      <c r="G634" s="4"/>
      <c r="J634" s="5"/>
      <c r="K634" s="6"/>
      <c r="L634" s="4"/>
      <c r="N634" s="7"/>
      <c r="O634" s="8"/>
      <c r="P634" s="4"/>
      <c r="Q634" s="4"/>
      <c r="R634" s="4"/>
      <c r="S634" s="8"/>
      <c r="T634" s="8"/>
      <c r="U634" s="4"/>
      <c r="V634" s="4"/>
      <c r="W634" s="4"/>
      <c r="X634" s="4"/>
      <c r="AB634" s="8"/>
      <c r="AC634" s="8"/>
      <c r="AD634" s="4"/>
    </row>
    <row r="635" ht="12.75" customHeight="1">
      <c r="C635" s="3"/>
      <c r="F635" s="4"/>
      <c r="G635" s="4"/>
      <c r="J635" s="5"/>
      <c r="K635" s="6"/>
      <c r="L635" s="4"/>
      <c r="N635" s="7"/>
      <c r="O635" s="8"/>
      <c r="P635" s="4"/>
      <c r="Q635" s="4"/>
      <c r="R635" s="4"/>
      <c r="S635" s="8"/>
      <c r="T635" s="8"/>
      <c r="U635" s="4"/>
      <c r="V635" s="4"/>
      <c r="W635" s="4"/>
      <c r="X635" s="4"/>
      <c r="AB635" s="8"/>
      <c r="AC635" s="8"/>
      <c r="AD635" s="4"/>
    </row>
    <row r="636" ht="12.75" customHeight="1">
      <c r="C636" s="3"/>
      <c r="F636" s="4"/>
      <c r="G636" s="4"/>
      <c r="J636" s="5"/>
      <c r="K636" s="6"/>
      <c r="L636" s="4"/>
      <c r="N636" s="7"/>
      <c r="O636" s="8"/>
      <c r="P636" s="4"/>
      <c r="Q636" s="4"/>
      <c r="R636" s="4"/>
      <c r="S636" s="8"/>
      <c r="T636" s="8"/>
      <c r="U636" s="4"/>
      <c r="V636" s="4"/>
      <c r="W636" s="4"/>
      <c r="X636" s="4"/>
      <c r="AB636" s="8"/>
      <c r="AC636" s="8"/>
      <c r="AD636" s="4"/>
    </row>
    <row r="637" ht="12.75" customHeight="1">
      <c r="C637" s="3"/>
      <c r="F637" s="4"/>
      <c r="G637" s="4"/>
      <c r="J637" s="5"/>
      <c r="K637" s="6"/>
      <c r="L637" s="4"/>
      <c r="N637" s="7"/>
      <c r="O637" s="8"/>
      <c r="P637" s="4"/>
      <c r="Q637" s="4"/>
      <c r="R637" s="4"/>
      <c r="S637" s="8"/>
      <c r="T637" s="8"/>
      <c r="U637" s="4"/>
      <c r="V637" s="4"/>
      <c r="W637" s="4"/>
      <c r="X637" s="4"/>
      <c r="AB637" s="8"/>
      <c r="AC637" s="8"/>
      <c r="AD637" s="4"/>
    </row>
    <row r="638" ht="12.75" customHeight="1">
      <c r="C638" s="3"/>
      <c r="F638" s="4"/>
      <c r="G638" s="4"/>
      <c r="J638" s="5"/>
      <c r="K638" s="6"/>
      <c r="L638" s="4"/>
      <c r="N638" s="7"/>
      <c r="O638" s="8"/>
      <c r="P638" s="4"/>
      <c r="Q638" s="4"/>
      <c r="R638" s="4"/>
      <c r="S638" s="8"/>
      <c r="T638" s="8"/>
      <c r="U638" s="4"/>
      <c r="V638" s="4"/>
      <c r="W638" s="4"/>
      <c r="X638" s="4"/>
      <c r="AB638" s="8"/>
      <c r="AC638" s="8"/>
      <c r="AD638" s="4"/>
    </row>
    <row r="639" ht="12.75" customHeight="1">
      <c r="C639" s="3"/>
      <c r="F639" s="4"/>
      <c r="G639" s="4"/>
      <c r="J639" s="5"/>
      <c r="K639" s="6"/>
      <c r="L639" s="4"/>
      <c r="N639" s="7"/>
      <c r="O639" s="8"/>
      <c r="P639" s="4"/>
      <c r="Q639" s="4"/>
      <c r="R639" s="4"/>
      <c r="S639" s="8"/>
      <c r="T639" s="8"/>
      <c r="U639" s="4"/>
      <c r="V639" s="4"/>
      <c r="W639" s="4"/>
      <c r="X639" s="4"/>
      <c r="AB639" s="8"/>
      <c r="AC639" s="8"/>
      <c r="AD639" s="4"/>
    </row>
    <row r="640" ht="12.75" customHeight="1">
      <c r="C640" s="3"/>
      <c r="F640" s="4"/>
      <c r="G640" s="4"/>
      <c r="J640" s="5"/>
      <c r="K640" s="6"/>
      <c r="L640" s="4"/>
      <c r="N640" s="7"/>
      <c r="O640" s="8"/>
      <c r="P640" s="4"/>
      <c r="Q640" s="4"/>
      <c r="R640" s="4"/>
      <c r="S640" s="8"/>
      <c r="T640" s="8"/>
      <c r="U640" s="4"/>
      <c r="V640" s="4"/>
      <c r="W640" s="4"/>
      <c r="X640" s="4"/>
      <c r="AB640" s="8"/>
      <c r="AC640" s="8"/>
      <c r="AD640" s="4"/>
    </row>
    <row r="641" ht="12.75" customHeight="1">
      <c r="C641" s="3"/>
      <c r="F641" s="4"/>
      <c r="G641" s="4"/>
      <c r="J641" s="5"/>
      <c r="K641" s="6"/>
      <c r="L641" s="4"/>
      <c r="N641" s="7"/>
      <c r="O641" s="8"/>
      <c r="P641" s="4"/>
      <c r="Q641" s="4"/>
      <c r="R641" s="4"/>
      <c r="S641" s="8"/>
      <c r="T641" s="8"/>
      <c r="U641" s="4"/>
      <c r="V641" s="4"/>
      <c r="W641" s="4"/>
      <c r="X641" s="4"/>
      <c r="AB641" s="8"/>
      <c r="AC641" s="8"/>
      <c r="AD641" s="4"/>
    </row>
    <row r="642" ht="12.75" customHeight="1">
      <c r="C642" s="3"/>
      <c r="F642" s="4"/>
      <c r="G642" s="4"/>
      <c r="J642" s="5"/>
      <c r="K642" s="6"/>
      <c r="L642" s="4"/>
      <c r="N642" s="7"/>
      <c r="O642" s="8"/>
      <c r="P642" s="4"/>
      <c r="Q642" s="4"/>
      <c r="R642" s="4"/>
      <c r="S642" s="8"/>
      <c r="T642" s="8"/>
      <c r="U642" s="4"/>
      <c r="V642" s="4"/>
      <c r="W642" s="4"/>
      <c r="X642" s="4"/>
      <c r="AB642" s="8"/>
      <c r="AC642" s="8"/>
      <c r="AD642" s="4"/>
    </row>
    <row r="643" ht="12.75" customHeight="1">
      <c r="C643" s="3"/>
      <c r="F643" s="4"/>
      <c r="G643" s="4"/>
      <c r="J643" s="5"/>
      <c r="K643" s="6"/>
      <c r="L643" s="4"/>
      <c r="N643" s="7"/>
      <c r="O643" s="8"/>
      <c r="P643" s="4"/>
      <c r="Q643" s="4"/>
      <c r="R643" s="4"/>
      <c r="S643" s="8"/>
      <c r="T643" s="8"/>
      <c r="U643" s="4"/>
      <c r="V643" s="4"/>
      <c r="W643" s="4"/>
      <c r="X643" s="4"/>
      <c r="AB643" s="8"/>
      <c r="AC643" s="8"/>
      <c r="AD643" s="4"/>
    </row>
    <row r="644" ht="12.75" customHeight="1">
      <c r="C644" s="3"/>
      <c r="F644" s="4"/>
      <c r="G644" s="4"/>
      <c r="J644" s="5"/>
      <c r="K644" s="6"/>
      <c r="L644" s="4"/>
      <c r="N644" s="7"/>
      <c r="O644" s="8"/>
      <c r="P644" s="4"/>
      <c r="Q644" s="4"/>
      <c r="R644" s="4"/>
      <c r="S644" s="8"/>
      <c r="T644" s="8"/>
      <c r="U644" s="4"/>
      <c r="V644" s="4"/>
      <c r="W644" s="4"/>
      <c r="X644" s="4"/>
      <c r="AB644" s="8"/>
      <c r="AC644" s="8"/>
      <c r="AD644" s="4"/>
    </row>
    <row r="645" ht="12.75" customHeight="1">
      <c r="C645" s="3"/>
      <c r="F645" s="4"/>
      <c r="G645" s="4"/>
      <c r="J645" s="5"/>
      <c r="K645" s="6"/>
      <c r="L645" s="4"/>
      <c r="N645" s="7"/>
      <c r="O645" s="8"/>
      <c r="P645" s="4"/>
      <c r="Q645" s="4"/>
      <c r="R645" s="4"/>
      <c r="S645" s="8"/>
      <c r="T645" s="8"/>
      <c r="U645" s="4"/>
      <c r="V645" s="4"/>
      <c r="W645" s="4"/>
      <c r="X645" s="4"/>
      <c r="AB645" s="8"/>
      <c r="AC645" s="8"/>
      <c r="AD645" s="4"/>
    </row>
    <row r="646" ht="12.75" customHeight="1">
      <c r="C646" s="3"/>
      <c r="F646" s="4"/>
      <c r="G646" s="4"/>
      <c r="J646" s="5"/>
      <c r="K646" s="6"/>
      <c r="L646" s="4"/>
      <c r="N646" s="7"/>
      <c r="O646" s="8"/>
      <c r="P646" s="4"/>
      <c r="Q646" s="4"/>
      <c r="R646" s="4"/>
      <c r="S646" s="8"/>
      <c r="T646" s="8"/>
      <c r="U646" s="4"/>
      <c r="V646" s="4"/>
      <c r="W646" s="4"/>
      <c r="X646" s="4"/>
      <c r="AB646" s="8"/>
      <c r="AC646" s="8"/>
      <c r="AD646" s="4"/>
    </row>
    <row r="647" ht="12.75" customHeight="1">
      <c r="C647" s="3"/>
      <c r="F647" s="4"/>
      <c r="G647" s="4"/>
      <c r="J647" s="5"/>
      <c r="K647" s="6"/>
      <c r="L647" s="4"/>
      <c r="N647" s="7"/>
      <c r="O647" s="8"/>
      <c r="P647" s="4"/>
      <c r="Q647" s="4"/>
      <c r="R647" s="4"/>
      <c r="S647" s="8"/>
      <c r="T647" s="8"/>
      <c r="U647" s="4"/>
      <c r="V647" s="4"/>
      <c r="W647" s="4"/>
      <c r="X647" s="4"/>
      <c r="AB647" s="8"/>
      <c r="AC647" s="8"/>
      <c r="AD647" s="4"/>
    </row>
    <row r="648" ht="12.75" customHeight="1">
      <c r="C648" s="3"/>
      <c r="F648" s="4"/>
      <c r="G648" s="4"/>
      <c r="J648" s="5"/>
      <c r="K648" s="6"/>
      <c r="L648" s="4"/>
      <c r="N648" s="7"/>
      <c r="O648" s="8"/>
      <c r="P648" s="4"/>
      <c r="Q648" s="4"/>
      <c r="R648" s="4"/>
      <c r="S648" s="8"/>
      <c r="T648" s="8"/>
      <c r="U648" s="4"/>
      <c r="V648" s="4"/>
      <c r="W648" s="4"/>
      <c r="X648" s="4"/>
      <c r="AB648" s="8"/>
      <c r="AC648" s="8"/>
      <c r="AD648" s="4"/>
    </row>
    <row r="649" ht="12.75" customHeight="1">
      <c r="C649" s="3"/>
      <c r="F649" s="4"/>
      <c r="G649" s="4"/>
      <c r="J649" s="5"/>
      <c r="K649" s="6"/>
      <c r="L649" s="4"/>
      <c r="N649" s="7"/>
      <c r="O649" s="8"/>
      <c r="P649" s="4"/>
      <c r="Q649" s="4"/>
      <c r="R649" s="4"/>
      <c r="S649" s="8"/>
      <c r="T649" s="8"/>
      <c r="U649" s="4"/>
      <c r="V649" s="4"/>
      <c r="W649" s="4"/>
      <c r="X649" s="4"/>
      <c r="AB649" s="8"/>
      <c r="AC649" s="8"/>
      <c r="AD649" s="4"/>
    </row>
    <row r="650" ht="12.75" customHeight="1">
      <c r="C650" s="3"/>
      <c r="F650" s="4"/>
      <c r="G650" s="4"/>
      <c r="J650" s="5"/>
      <c r="K650" s="6"/>
      <c r="L650" s="4"/>
      <c r="N650" s="7"/>
      <c r="O650" s="8"/>
      <c r="P650" s="4"/>
      <c r="Q650" s="4"/>
      <c r="R650" s="4"/>
      <c r="S650" s="8"/>
      <c r="T650" s="8"/>
      <c r="U650" s="4"/>
      <c r="V650" s="4"/>
      <c r="W650" s="4"/>
      <c r="X650" s="4"/>
      <c r="AB650" s="8"/>
      <c r="AC650" s="8"/>
      <c r="AD650" s="4"/>
    </row>
    <row r="651" ht="12.75" customHeight="1">
      <c r="C651" s="3"/>
      <c r="F651" s="4"/>
      <c r="G651" s="4"/>
      <c r="J651" s="5"/>
      <c r="K651" s="6"/>
      <c r="L651" s="4"/>
      <c r="N651" s="7"/>
      <c r="O651" s="8"/>
      <c r="P651" s="4"/>
      <c r="Q651" s="4"/>
      <c r="R651" s="4"/>
      <c r="S651" s="8"/>
      <c r="T651" s="8"/>
      <c r="U651" s="4"/>
      <c r="V651" s="4"/>
      <c r="W651" s="4"/>
      <c r="X651" s="4"/>
      <c r="AB651" s="8"/>
      <c r="AC651" s="8"/>
      <c r="AD651" s="4"/>
    </row>
    <row r="652" ht="12.75" customHeight="1">
      <c r="C652" s="3"/>
      <c r="F652" s="4"/>
      <c r="G652" s="4"/>
      <c r="J652" s="5"/>
      <c r="K652" s="6"/>
      <c r="L652" s="4"/>
      <c r="N652" s="7"/>
      <c r="O652" s="8"/>
      <c r="P652" s="4"/>
      <c r="Q652" s="4"/>
      <c r="R652" s="4"/>
      <c r="S652" s="8"/>
      <c r="T652" s="8"/>
      <c r="U652" s="4"/>
      <c r="V652" s="4"/>
      <c r="W652" s="4"/>
      <c r="X652" s="4"/>
      <c r="AB652" s="8"/>
      <c r="AC652" s="8"/>
      <c r="AD652" s="4"/>
    </row>
    <row r="653" ht="12.75" customHeight="1">
      <c r="C653" s="3"/>
      <c r="F653" s="4"/>
      <c r="G653" s="4"/>
      <c r="J653" s="5"/>
      <c r="K653" s="6"/>
      <c r="L653" s="4"/>
      <c r="N653" s="7"/>
      <c r="O653" s="8"/>
      <c r="P653" s="4"/>
      <c r="Q653" s="4"/>
      <c r="R653" s="4"/>
      <c r="S653" s="8"/>
      <c r="T653" s="8"/>
      <c r="U653" s="4"/>
      <c r="V653" s="4"/>
      <c r="W653" s="4"/>
      <c r="X653" s="4"/>
      <c r="AB653" s="8"/>
      <c r="AC653" s="8"/>
      <c r="AD653" s="4"/>
    </row>
    <row r="654" ht="12.75" customHeight="1">
      <c r="C654" s="3"/>
      <c r="F654" s="4"/>
      <c r="G654" s="4"/>
      <c r="J654" s="5"/>
      <c r="K654" s="6"/>
      <c r="L654" s="4"/>
      <c r="N654" s="7"/>
      <c r="O654" s="8"/>
      <c r="P654" s="4"/>
      <c r="Q654" s="4"/>
      <c r="R654" s="4"/>
      <c r="S654" s="8"/>
      <c r="T654" s="8"/>
      <c r="U654" s="4"/>
      <c r="V654" s="4"/>
      <c r="W654" s="4"/>
      <c r="X654" s="4"/>
      <c r="AB654" s="8"/>
      <c r="AC654" s="8"/>
      <c r="AD654" s="4"/>
    </row>
    <row r="655" ht="12.75" customHeight="1">
      <c r="C655" s="3"/>
      <c r="F655" s="4"/>
      <c r="G655" s="4"/>
      <c r="J655" s="5"/>
      <c r="K655" s="6"/>
      <c r="L655" s="4"/>
      <c r="N655" s="7"/>
      <c r="O655" s="8"/>
      <c r="P655" s="4"/>
      <c r="Q655" s="4"/>
      <c r="R655" s="4"/>
      <c r="S655" s="8"/>
      <c r="T655" s="8"/>
      <c r="U655" s="4"/>
      <c r="V655" s="4"/>
      <c r="W655" s="4"/>
      <c r="X655" s="4"/>
      <c r="AB655" s="8"/>
      <c r="AC655" s="8"/>
      <c r="AD655" s="4"/>
    </row>
    <row r="656" ht="12.75" customHeight="1">
      <c r="C656" s="3"/>
      <c r="F656" s="4"/>
      <c r="G656" s="4"/>
      <c r="J656" s="5"/>
      <c r="K656" s="6"/>
      <c r="L656" s="4"/>
      <c r="N656" s="7"/>
      <c r="O656" s="8"/>
      <c r="P656" s="4"/>
      <c r="Q656" s="4"/>
      <c r="R656" s="4"/>
      <c r="S656" s="8"/>
      <c r="T656" s="8"/>
      <c r="U656" s="4"/>
      <c r="V656" s="4"/>
      <c r="W656" s="4"/>
      <c r="X656" s="4"/>
      <c r="AB656" s="8"/>
      <c r="AC656" s="8"/>
      <c r="AD656" s="4"/>
    </row>
    <row r="657" ht="12.75" customHeight="1">
      <c r="C657" s="3"/>
      <c r="F657" s="4"/>
      <c r="G657" s="4"/>
      <c r="J657" s="5"/>
      <c r="K657" s="6"/>
      <c r="L657" s="4"/>
      <c r="N657" s="7"/>
      <c r="O657" s="8"/>
      <c r="P657" s="4"/>
      <c r="Q657" s="4"/>
      <c r="R657" s="4"/>
      <c r="S657" s="8"/>
      <c r="T657" s="8"/>
      <c r="U657" s="4"/>
      <c r="V657" s="4"/>
      <c r="W657" s="4"/>
      <c r="X657" s="4"/>
      <c r="AB657" s="8"/>
      <c r="AC657" s="8"/>
      <c r="AD657" s="4"/>
    </row>
    <row r="658" ht="12.75" customHeight="1">
      <c r="C658" s="3"/>
      <c r="F658" s="4"/>
      <c r="G658" s="4"/>
      <c r="J658" s="5"/>
      <c r="K658" s="6"/>
      <c r="L658" s="4"/>
      <c r="N658" s="7"/>
      <c r="O658" s="8"/>
      <c r="P658" s="4"/>
      <c r="Q658" s="4"/>
      <c r="R658" s="4"/>
      <c r="S658" s="8"/>
      <c r="T658" s="8"/>
      <c r="U658" s="4"/>
      <c r="V658" s="4"/>
      <c r="W658" s="4"/>
      <c r="X658" s="4"/>
      <c r="AB658" s="8"/>
      <c r="AC658" s="8"/>
      <c r="AD658" s="4"/>
    </row>
    <row r="659" ht="12.75" customHeight="1">
      <c r="C659" s="3"/>
      <c r="F659" s="4"/>
      <c r="G659" s="4"/>
      <c r="J659" s="5"/>
      <c r="K659" s="6"/>
      <c r="L659" s="4"/>
      <c r="N659" s="7"/>
      <c r="O659" s="8"/>
      <c r="P659" s="4"/>
      <c r="Q659" s="4"/>
      <c r="R659" s="4"/>
      <c r="S659" s="8"/>
      <c r="T659" s="8"/>
      <c r="U659" s="4"/>
      <c r="V659" s="4"/>
      <c r="W659" s="4"/>
      <c r="X659" s="4"/>
      <c r="AB659" s="8"/>
      <c r="AC659" s="8"/>
      <c r="AD659" s="4"/>
    </row>
    <row r="660" ht="12.75" customHeight="1">
      <c r="C660" s="3"/>
      <c r="F660" s="4"/>
      <c r="G660" s="4"/>
      <c r="J660" s="5"/>
      <c r="K660" s="6"/>
      <c r="L660" s="4"/>
      <c r="N660" s="7"/>
      <c r="O660" s="8"/>
      <c r="P660" s="4"/>
      <c r="Q660" s="4"/>
      <c r="R660" s="4"/>
      <c r="S660" s="8"/>
      <c r="T660" s="8"/>
      <c r="U660" s="4"/>
      <c r="V660" s="4"/>
      <c r="W660" s="4"/>
      <c r="X660" s="4"/>
      <c r="AB660" s="8"/>
      <c r="AC660" s="8"/>
      <c r="AD660" s="4"/>
    </row>
    <row r="661" ht="12.75" customHeight="1">
      <c r="C661" s="3"/>
      <c r="F661" s="4"/>
      <c r="G661" s="4"/>
      <c r="J661" s="5"/>
      <c r="K661" s="6"/>
      <c r="L661" s="4"/>
      <c r="N661" s="7"/>
      <c r="O661" s="8"/>
      <c r="P661" s="4"/>
      <c r="Q661" s="4"/>
      <c r="R661" s="4"/>
      <c r="S661" s="8"/>
      <c r="T661" s="8"/>
      <c r="U661" s="4"/>
      <c r="V661" s="4"/>
      <c r="W661" s="4"/>
      <c r="X661" s="4"/>
      <c r="AB661" s="8"/>
      <c r="AC661" s="8"/>
      <c r="AD661" s="4"/>
    </row>
    <row r="662" ht="12.75" customHeight="1">
      <c r="C662" s="3"/>
      <c r="F662" s="4"/>
      <c r="G662" s="4"/>
      <c r="J662" s="5"/>
      <c r="K662" s="6"/>
      <c r="L662" s="4"/>
      <c r="N662" s="7"/>
      <c r="O662" s="8"/>
      <c r="P662" s="4"/>
      <c r="Q662" s="4"/>
      <c r="R662" s="4"/>
      <c r="S662" s="8"/>
      <c r="T662" s="8"/>
      <c r="U662" s="4"/>
      <c r="V662" s="4"/>
      <c r="W662" s="4"/>
      <c r="X662" s="4"/>
      <c r="AB662" s="8"/>
      <c r="AC662" s="8"/>
      <c r="AD662" s="4"/>
    </row>
    <row r="663" ht="12.75" customHeight="1">
      <c r="C663" s="3"/>
      <c r="F663" s="4"/>
      <c r="G663" s="4"/>
      <c r="J663" s="5"/>
      <c r="K663" s="6"/>
      <c r="L663" s="4"/>
      <c r="N663" s="7"/>
      <c r="O663" s="8"/>
      <c r="P663" s="4"/>
      <c r="Q663" s="4"/>
      <c r="R663" s="4"/>
      <c r="S663" s="8"/>
      <c r="T663" s="8"/>
      <c r="U663" s="4"/>
      <c r="V663" s="4"/>
      <c r="W663" s="4"/>
      <c r="X663" s="4"/>
      <c r="AB663" s="8"/>
      <c r="AC663" s="8"/>
      <c r="AD663" s="4"/>
    </row>
    <row r="664" ht="12.75" customHeight="1">
      <c r="C664" s="3"/>
      <c r="F664" s="4"/>
      <c r="G664" s="4"/>
      <c r="J664" s="5"/>
      <c r="K664" s="6"/>
      <c r="L664" s="4"/>
      <c r="N664" s="7"/>
      <c r="O664" s="8"/>
      <c r="P664" s="4"/>
      <c r="Q664" s="4"/>
      <c r="R664" s="4"/>
      <c r="S664" s="8"/>
      <c r="T664" s="8"/>
      <c r="U664" s="4"/>
      <c r="V664" s="4"/>
      <c r="W664" s="4"/>
      <c r="X664" s="4"/>
      <c r="AB664" s="8"/>
      <c r="AC664" s="8"/>
      <c r="AD664" s="4"/>
    </row>
    <row r="665" ht="12.75" customHeight="1">
      <c r="C665" s="3"/>
      <c r="F665" s="4"/>
      <c r="G665" s="4"/>
      <c r="J665" s="5"/>
      <c r="K665" s="6"/>
      <c r="L665" s="4"/>
      <c r="N665" s="7"/>
      <c r="O665" s="8"/>
      <c r="P665" s="4"/>
      <c r="Q665" s="4"/>
      <c r="R665" s="4"/>
      <c r="S665" s="8"/>
      <c r="T665" s="8"/>
      <c r="U665" s="4"/>
      <c r="V665" s="4"/>
      <c r="W665" s="4"/>
      <c r="X665" s="4"/>
      <c r="AB665" s="8"/>
      <c r="AC665" s="8"/>
      <c r="AD665" s="4"/>
    </row>
    <row r="666" ht="12.75" customHeight="1">
      <c r="C666" s="3"/>
      <c r="F666" s="4"/>
      <c r="G666" s="4"/>
      <c r="J666" s="5"/>
      <c r="K666" s="6"/>
      <c r="L666" s="4"/>
      <c r="N666" s="7"/>
      <c r="O666" s="8"/>
      <c r="P666" s="4"/>
      <c r="Q666" s="4"/>
      <c r="R666" s="4"/>
      <c r="S666" s="8"/>
      <c r="T666" s="8"/>
      <c r="U666" s="4"/>
      <c r="V666" s="4"/>
      <c r="W666" s="4"/>
      <c r="X666" s="4"/>
      <c r="AB666" s="8"/>
      <c r="AC666" s="8"/>
      <c r="AD666" s="4"/>
    </row>
    <row r="667" ht="12.75" customHeight="1">
      <c r="C667" s="3"/>
      <c r="F667" s="4"/>
      <c r="G667" s="4"/>
      <c r="J667" s="5"/>
      <c r="K667" s="6"/>
      <c r="L667" s="4"/>
      <c r="N667" s="7"/>
      <c r="O667" s="8"/>
      <c r="P667" s="4"/>
      <c r="Q667" s="4"/>
      <c r="R667" s="4"/>
      <c r="S667" s="8"/>
      <c r="T667" s="8"/>
      <c r="U667" s="4"/>
      <c r="V667" s="4"/>
      <c r="W667" s="4"/>
      <c r="X667" s="4"/>
      <c r="AB667" s="8"/>
      <c r="AC667" s="8"/>
      <c r="AD667" s="4"/>
    </row>
    <row r="668" ht="12.75" customHeight="1">
      <c r="C668" s="3"/>
      <c r="F668" s="4"/>
      <c r="G668" s="4"/>
      <c r="J668" s="5"/>
      <c r="K668" s="6"/>
      <c r="L668" s="4"/>
      <c r="N668" s="7"/>
      <c r="O668" s="8"/>
      <c r="P668" s="4"/>
      <c r="Q668" s="4"/>
      <c r="R668" s="4"/>
      <c r="S668" s="8"/>
      <c r="T668" s="8"/>
      <c r="U668" s="4"/>
      <c r="V668" s="4"/>
      <c r="W668" s="4"/>
      <c r="X668" s="4"/>
      <c r="AB668" s="8"/>
      <c r="AC668" s="8"/>
      <c r="AD668" s="4"/>
    </row>
    <row r="669" ht="12.75" customHeight="1">
      <c r="C669" s="3"/>
      <c r="F669" s="4"/>
      <c r="G669" s="4"/>
      <c r="J669" s="5"/>
      <c r="K669" s="6"/>
      <c r="L669" s="4"/>
      <c r="N669" s="7"/>
      <c r="O669" s="8"/>
      <c r="P669" s="4"/>
      <c r="Q669" s="4"/>
      <c r="R669" s="4"/>
      <c r="S669" s="8"/>
      <c r="T669" s="8"/>
      <c r="U669" s="4"/>
      <c r="V669" s="4"/>
      <c r="W669" s="4"/>
      <c r="X669" s="4"/>
      <c r="AB669" s="8"/>
      <c r="AC669" s="8"/>
      <c r="AD669" s="4"/>
    </row>
    <row r="670" ht="12.75" customHeight="1">
      <c r="C670" s="3"/>
      <c r="F670" s="4"/>
      <c r="G670" s="4"/>
      <c r="J670" s="5"/>
      <c r="K670" s="6"/>
      <c r="L670" s="4"/>
      <c r="N670" s="7"/>
      <c r="O670" s="8"/>
      <c r="P670" s="4"/>
      <c r="Q670" s="4"/>
      <c r="R670" s="4"/>
      <c r="S670" s="8"/>
      <c r="T670" s="8"/>
      <c r="U670" s="4"/>
      <c r="V670" s="4"/>
      <c r="W670" s="4"/>
      <c r="X670" s="4"/>
      <c r="AB670" s="8"/>
      <c r="AC670" s="8"/>
      <c r="AD670" s="4"/>
    </row>
    <row r="671" ht="12.75" customHeight="1">
      <c r="C671" s="3"/>
      <c r="F671" s="4"/>
      <c r="G671" s="4"/>
      <c r="J671" s="5"/>
      <c r="K671" s="6"/>
      <c r="L671" s="4"/>
      <c r="N671" s="7"/>
      <c r="O671" s="8"/>
      <c r="P671" s="4"/>
      <c r="Q671" s="4"/>
      <c r="R671" s="4"/>
      <c r="S671" s="8"/>
      <c r="T671" s="8"/>
      <c r="U671" s="4"/>
      <c r="V671" s="4"/>
      <c r="W671" s="4"/>
      <c r="X671" s="4"/>
      <c r="AB671" s="8"/>
      <c r="AC671" s="8"/>
      <c r="AD671" s="4"/>
    </row>
    <row r="672" ht="12.75" customHeight="1">
      <c r="C672" s="3"/>
      <c r="F672" s="4"/>
      <c r="G672" s="4"/>
      <c r="J672" s="5"/>
      <c r="K672" s="6"/>
      <c r="L672" s="4"/>
      <c r="N672" s="7"/>
      <c r="O672" s="8"/>
      <c r="P672" s="4"/>
      <c r="Q672" s="4"/>
      <c r="R672" s="4"/>
      <c r="S672" s="8"/>
      <c r="T672" s="8"/>
      <c r="U672" s="4"/>
      <c r="V672" s="4"/>
      <c r="W672" s="4"/>
      <c r="X672" s="4"/>
      <c r="AB672" s="8"/>
      <c r="AC672" s="8"/>
      <c r="AD672" s="4"/>
    </row>
    <row r="673" ht="12.75" customHeight="1">
      <c r="C673" s="3"/>
      <c r="F673" s="4"/>
      <c r="G673" s="4"/>
      <c r="J673" s="5"/>
      <c r="K673" s="6"/>
      <c r="L673" s="4"/>
      <c r="N673" s="7"/>
      <c r="O673" s="8"/>
      <c r="P673" s="4"/>
      <c r="Q673" s="4"/>
      <c r="R673" s="4"/>
      <c r="S673" s="8"/>
      <c r="T673" s="8"/>
      <c r="U673" s="4"/>
      <c r="V673" s="4"/>
      <c r="W673" s="4"/>
      <c r="X673" s="4"/>
      <c r="AB673" s="8"/>
      <c r="AC673" s="8"/>
      <c r="AD673" s="4"/>
    </row>
    <row r="674" ht="12.75" customHeight="1">
      <c r="C674" s="3"/>
      <c r="F674" s="4"/>
      <c r="G674" s="4"/>
      <c r="J674" s="5"/>
      <c r="K674" s="6"/>
      <c r="L674" s="4"/>
      <c r="N674" s="7"/>
      <c r="O674" s="8"/>
      <c r="P674" s="4"/>
      <c r="Q674" s="4"/>
      <c r="R674" s="4"/>
      <c r="S674" s="8"/>
      <c r="T674" s="8"/>
      <c r="U674" s="4"/>
      <c r="V674" s="4"/>
      <c r="W674" s="4"/>
      <c r="X674" s="4"/>
      <c r="AB674" s="8"/>
      <c r="AC674" s="8"/>
      <c r="AD674" s="4"/>
    </row>
    <row r="675" ht="12.75" customHeight="1">
      <c r="C675" s="3"/>
      <c r="F675" s="4"/>
      <c r="G675" s="4"/>
      <c r="J675" s="5"/>
      <c r="K675" s="6"/>
      <c r="L675" s="4"/>
      <c r="N675" s="7"/>
      <c r="O675" s="8"/>
      <c r="P675" s="4"/>
      <c r="Q675" s="4"/>
      <c r="R675" s="4"/>
      <c r="S675" s="8"/>
      <c r="T675" s="8"/>
      <c r="U675" s="4"/>
      <c r="V675" s="4"/>
      <c r="W675" s="4"/>
      <c r="X675" s="4"/>
      <c r="AB675" s="8"/>
      <c r="AC675" s="8"/>
      <c r="AD675" s="4"/>
    </row>
    <row r="676" ht="12.75" customHeight="1">
      <c r="C676" s="3"/>
      <c r="F676" s="4"/>
      <c r="G676" s="4"/>
      <c r="J676" s="5"/>
      <c r="K676" s="6"/>
      <c r="L676" s="4"/>
      <c r="N676" s="7"/>
      <c r="O676" s="8"/>
      <c r="P676" s="4"/>
      <c r="Q676" s="4"/>
      <c r="R676" s="4"/>
      <c r="S676" s="8"/>
      <c r="T676" s="8"/>
      <c r="U676" s="4"/>
      <c r="V676" s="4"/>
      <c r="W676" s="4"/>
      <c r="X676" s="4"/>
      <c r="AB676" s="8"/>
      <c r="AC676" s="8"/>
      <c r="AD676" s="4"/>
    </row>
    <row r="677" ht="12.75" customHeight="1">
      <c r="C677" s="3"/>
      <c r="F677" s="4"/>
      <c r="G677" s="4"/>
      <c r="J677" s="5"/>
      <c r="K677" s="6"/>
      <c r="L677" s="4"/>
      <c r="N677" s="7"/>
      <c r="O677" s="8"/>
      <c r="P677" s="4"/>
      <c r="Q677" s="4"/>
      <c r="R677" s="4"/>
      <c r="S677" s="8"/>
      <c r="T677" s="8"/>
      <c r="U677" s="4"/>
      <c r="V677" s="4"/>
      <c r="W677" s="4"/>
      <c r="X677" s="4"/>
      <c r="AB677" s="8"/>
      <c r="AC677" s="8"/>
      <c r="AD677" s="4"/>
    </row>
    <row r="678" ht="12.75" customHeight="1">
      <c r="C678" s="3"/>
      <c r="F678" s="4"/>
      <c r="G678" s="4"/>
      <c r="J678" s="5"/>
      <c r="K678" s="6"/>
      <c r="L678" s="4"/>
      <c r="N678" s="7"/>
      <c r="O678" s="8"/>
      <c r="P678" s="4"/>
      <c r="Q678" s="4"/>
      <c r="R678" s="4"/>
      <c r="S678" s="8"/>
      <c r="T678" s="8"/>
      <c r="U678" s="4"/>
      <c r="V678" s="4"/>
      <c r="W678" s="4"/>
      <c r="X678" s="4"/>
      <c r="AB678" s="8"/>
      <c r="AC678" s="8"/>
      <c r="AD678" s="4"/>
    </row>
    <row r="679" ht="12.75" customHeight="1">
      <c r="C679" s="3"/>
      <c r="F679" s="4"/>
      <c r="G679" s="4"/>
      <c r="J679" s="5"/>
      <c r="K679" s="6"/>
      <c r="L679" s="4"/>
      <c r="N679" s="7"/>
      <c r="O679" s="8"/>
      <c r="P679" s="4"/>
      <c r="Q679" s="4"/>
      <c r="R679" s="4"/>
      <c r="S679" s="8"/>
      <c r="T679" s="8"/>
      <c r="U679" s="4"/>
      <c r="V679" s="4"/>
      <c r="W679" s="4"/>
      <c r="X679" s="4"/>
      <c r="AB679" s="8"/>
      <c r="AC679" s="8"/>
      <c r="AD679" s="4"/>
    </row>
    <row r="680" ht="12.75" customHeight="1">
      <c r="C680" s="3"/>
      <c r="F680" s="4"/>
      <c r="G680" s="4"/>
      <c r="J680" s="5"/>
      <c r="K680" s="6"/>
      <c r="L680" s="4"/>
      <c r="N680" s="7"/>
      <c r="O680" s="8"/>
      <c r="P680" s="4"/>
      <c r="Q680" s="4"/>
      <c r="R680" s="4"/>
      <c r="S680" s="8"/>
      <c r="T680" s="8"/>
      <c r="U680" s="4"/>
      <c r="V680" s="4"/>
      <c r="W680" s="4"/>
      <c r="X680" s="4"/>
      <c r="AB680" s="8"/>
      <c r="AC680" s="8"/>
      <c r="AD680" s="4"/>
    </row>
    <row r="681" ht="12.75" customHeight="1">
      <c r="C681" s="3"/>
      <c r="F681" s="4"/>
      <c r="G681" s="4"/>
      <c r="J681" s="5"/>
      <c r="K681" s="6"/>
      <c r="L681" s="4"/>
      <c r="N681" s="7"/>
      <c r="O681" s="8"/>
      <c r="P681" s="4"/>
      <c r="Q681" s="4"/>
      <c r="R681" s="4"/>
      <c r="S681" s="8"/>
      <c r="T681" s="8"/>
      <c r="U681" s="4"/>
      <c r="V681" s="4"/>
      <c r="W681" s="4"/>
      <c r="X681" s="4"/>
      <c r="AB681" s="8"/>
      <c r="AC681" s="8"/>
      <c r="AD681" s="4"/>
    </row>
    <row r="682" ht="12.75" customHeight="1">
      <c r="C682" s="3"/>
      <c r="F682" s="4"/>
      <c r="G682" s="4"/>
      <c r="J682" s="5"/>
      <c r="K682" s="6"/>
      <c r="L682" s="4"/>
      <c r="N682" s="7"/>
      <c r="O682" s="8"/>
      <c r="P682" s="4"/>
      <c r="Q682" s="4"/>
      <c r="R682" s="4"/>
      <c r="S682" s="8"/>
      <c r="T682" s="8"/>
      <c r="U682" s="4"/>
      <c r="V682" s="4"/>
      <c r="W682" s="4"/>
      <c r="X682" s="4"/>
      <c r="AB682" s="8"/>
      <c r="AC682" s="8"/>
      <c r="AD682" s="4"/>
    </row>
    <row r="683" ht="12.75" customHeight="1">
      <c r="C683" s="3"/>
      <c r="F683" s="4"/>
      <c r="G683" s="4"/>
      <c r="J683" s="5"/>
      <c r="K683" s="6"/>
      <c r="L683" s="4"/>
      <c r="N683" s="7"/>
      <c r="O683" s="8"/>
      <c r="P683" s="4"/>
      <c r="Q683" s="4"/>
      <c r="R683" s="4"/>
      <c r="S683" s="8"/>
      <c r="T683" s="8"/>
      <c r="U683" s="4"/>
      <c r="V683" s="4"/>
      <c r="W683" s="4"/>
      <c r="X683" s="4"/>
      <c r="AB683" s="8"/>
      <c r="AC683" s="8"/>
      <c r="AD683" s="4"/>
    </row>
    <row r="684" ht="12.75" customHeight="1">
      <c r="C684" s="3"/>
      <c r="F684" s="4"/>
      <c r="G684" s="4"/>
      <c r="J684" s="5"/>
      <c r="K684" s="6"/>
      <c r="L684" s="4"/>
      <c r="N684" s="7"/>
      <c r="O684" s="8"/>
      <c r="P684" s="4"/>
      <c r="Q684" s="4"/>
      <c r="R684" s="4"/>
      <c r="S684" s="8"/>
      <c r="T684" s="8"/>
      <c r="U684" s="4"/>
      <c r="V684" s="4"/>
      <c r="W684" s="4"/>
      <c r="X684" s="4"/>
      <c r="AB684" s="8"/>
      <c r="AC684" s="8"/>
      <c r="AD684" s="4"/>
    </row>
    <row r="685" ht="12.75" customHeight="1">
      <c r="C685" s="3"/>
      <c r="F685" s="4"/>
      <c r="G685" s="4"/>
      <c r="J685" s="5"/>
      <c r="K685" s="6"/>
      <c r="L685" s="4"/>
      <c r="N685" s="7"/>
      <c r="O685" s="8"/>
      <c r="P685" s="4"/>
      <c r="Q685" s="4"/>
      <c r="R685" s="4"/>
      <c r="S685" s="8"/>
      <c r="T685" s="8"/>
      <c r="U685" s="4"/>
      <c r="V685" s="4"/>
      <c r="W685" s="4"/>
      <c r="X685" s="4"/>
      <c r="AB685" s="8"/>
      <c r="AC685" s="8"/>
      <c r="AD685" s="4"/>
    </row>
    <row r="686" ht="12.75" customHeight="1">
      <c r="C686" s="3"/>
      <c r="F686" s="4"/>
      <c r="G686" s="4"/>
      <c r="J686" s="5"/>
      <c r="K686" s="6"/>
      <c r="L686" s="4"/>
      <c r="N686" s="7"/>
      <c r="O686" s="8"/>
      <c r="P686" s="4"/>
      <c r="Q686" s="4"/>
      <c r="R686" s="4"/>
      <c r="S686" s="8"/>
      <c r="T686" s="8"/>
      <c r="U686" s="4"/>
      <c r="V686" s="4"/>
      <c r="W686" s="4"/>
      <c r="X686" s="4"/>
      <c r="AB686" s="8"/>
      <c r="AC686" s="8"/>
      <c r="AD686" s="4"/>
    </row>
    <row r="687" ht="12.75" customHeight="1">
      <c r="C687" s="3"/>
      <c r="F687" s="4"/>
      <c r="G687" s="4"/>
      <c r="J687" s="5"/>
      <c r="K687" s="6"/>
      <c r="L687" s="4"/>
      <c r="N687" s="7"/>
      <c r="O687" s="8"/>
      <c r="P687" s="4"/>
      <c r="Q687" s="4"/>
      <c r="R687" s="4"/>
      <c r="S687" s="8"/>
      <c r="T687" s="8"/>
      <c r="U687" s="4"/>
      <c r="V687" s="4"/>
      <c r="W687" s="4"/>
      <c r="X687" s="4"/>
      <c r="AB687" s="8"/>
      <c r="AC687" s="8"/>
      <c r="AD687" s="4"/>
    </row>
    <row r="688" ht="12.75" customHeight="1">
      <c r="C688" s="3"/>
      <c r="F688" s="4"/>
      <c r="G688" s="4"/>
      <c r="J688" s="5"/>
      <c r="K688" s="6"/>
      <c r="L688" s="4"/>
      <c r="N688" s="7"/>
      <c r="O688" s="8"/>
      <c r="P688" s="4"/>
      <c r="Q688" s="4"/>
      <c r="R688" s="4"/>
      <c r="S688" s="8"/>
      <c r="T688" s="8"/>
      <c r="U688" s="4"/>
      <c r="V688" s="4"/>
      <c r="W688" s="4"/>
      <c r="X688" s="4"/>
      <c r="AB688" s="8"/>
      <c r="AC688" s="8"/>
      <c r="AD688" s="4"/>
    </row>
    <row r="689" ht="12.75" customHeight="1">
      <c r="C689" s="3"/>
      <c r="F689" s="4"/>
      <c r="G689" s="4"/>
      <c r="J689" s="5"/>
      <c r="K689" s="6"/>
      <c r="L689" s="4"/>
      <c r="N689" s="7"/>
      <c r="O689" s="8"/>
      <c r="P689" s="4"/>
      <c r="Q689" s="4"/>
      <c r="R689" s="4"/>
      <c r="S689" s="8"/>
      <c r="T689" s="8"/>
      <c r="U689" s="4"/>
      <c r="V689" s="4"/>
      <c r="W689" s="4"/>
      <c r="X689" s="4"/>
      <c r="AB689" s="8"/>
      <c r="AC689" s="8"/>
      <c r="AD689" s="4"/>
    </row>
    <row r="690" ht="12.75" customHeight="1">
      <c r="C690" s="3"/>
      <c r="F690" s="4"/>
      <c r="G690" s="4"/>
      <c r="J690" s="5"/>
      <c r="K690" s="6"/>
      <c r="L690" s="4"/>
      <c r="N690" s="7"/>
      <c r="O690" s="8"/>
      <c r="P690" s="4"/>
      <c r="Q690" s="4"/>
      <c r="R690" s="4"/>
      <c r="S690" s="8"/>
      <c r="T690" s="8"/>
      <c r="U690" s="4"/>
      <c r="V690" s="4"/>
      <c r="W690" s="4"/>
      <c r="X690" s="4"/>
      <c r="AB690" s="8"/>
      <c r="AC690" s="8"/>
      <c r="AD690" s="4"/>
    </row>
    <row r="691" ht="12.75" customHeight="1">
      <c r="C691" s="3"/>
      <c r="F691" s="4"/>
      <c r="G691" s="4"/>
      <c r="J691" s="5"/>
      <c r="K691" s="6"/>
      <c r="L691" s="4"/>
      <c r="N691" s="7"/>
      <c r="O691" s="8"/>
      <c r="P691" s="4"/>
      <c r="Q691" s="4"/>
      <c r="R691" s="4"/>
      <c r="S691" s="8"/>
      <c r="T691" s="8"/>
      <c r="U691" s="4"/>
      <c r="V691" s="4"/>
      <c r="W691" s="4"/>
      <c r="X691" s="4"/>
      <c r="AB691" s="8"/>
      <c r="AC691" s="8"/>
      <c r="AD691" s="4"/>
    </row>
    <row r="692" ht="12.75" customHeight="1">
      <c r="C692" s="3"/>
      <c r="F692" s="4"/>
      <c r="G692" s="4"/>
      <c r="J692" s="5"/>
      <c r="K692" s="6"/>
      <c r="L692" s="4"/>
      <c r="N692" s="7"/>
      <c r="O692" s="8"/>
      <c r="P692" s="4"/>
      <c r="Q692" s="4"/>
      <c r="R692" s="4"/>
      <c r="S692" s="8"/>
      <c r="T692" s="8"/>
      <c r="U692" s="4"/>
      <c r="V692" s="4"/>
      <c r="W692" s="4"/>
      <c r="X692" s="4"/>
      <c r="AB692" s="8"/>
      <c r="AC692" s="8"/>
      <c r="AD692" s="4"/>
    </row>
    <row r="693" ht="12.75" customHeight="1">
      <c r="C693" s="3"/>
      <c r="F693" s="4"/>
      <c r="G693" s="4"/>
      <c r="J693" s="5"/>
      <c r="K693" s="6"/>
      <c r="L693" s="4"/>
      <c r="N693" s="7"/>
      <c r="O693" s="8"/>
      <c r="P693" s="4"/>
      <c r="Q693" s="4"/>
      <c r="R693" s="4"/>
      <c r="S693" s="8"/>
      <c r="T693" s="8"/>
      <c r="U693" s="4"/>
      <c r="V693" s="4"/>
      <c r="W693" s="4"/>
      <c r="X693" s="4"/>
      <c r="AB693" s="8"/>
      <c r="AC693" s="8"/>
      <c r="AD693" s="4"/>
    </row>
    <row r="694" ht="12.75" customHeight="1">
      <c r="C694" s="3"/>
      <c r="F694" s="4"/>
      <c r="G694" s="4"/>
      <c r="J694" s="5"/>
      <c r="K694" s="6"/>
      <c r="L694" s="4"/>
      <c r="N694" s="7"/>
      <c r="O694" s="8"/>
      <c r="P694" s="4"/>
      <c r="Q694" s="4"/>
      <c r="R694" s="4"/>
      <c r="S694" s="8"/>
      <c r="T694" s="8"/>
      <c r="U694" s="4"/>
      <c r="V694" s="4"/>
      <c r="W694" s="4"/>
      <c r="X694" s="4"/>
      <c r="AB694" s="8"/>
      <c r="AC694" s="8"/>
      <c r="AD694" s="4"/>
    </row>
    <row r="695" ht="12.75" customHeight="1">
      <c r="C695" s="3"/>
      <c r="F695" s="4"/>
      <c r="G695" s="4"/>
      <c r="J695" s="5"/>
      <c r="K695" s="6"/>
      <c r="L695" s="4"/>
      <c r="N695" s="7"/>
      <c r="O695" s="8"/>
      <c r="P695" s="4"/>
      <c r="Q695" s="4"/>
      <c r="R695" s="4"/>
      <c r="S695" s="8"/>
      <c r="T695" s="8"/>
      <c r="U695" s="4"/>
      <c r="V695" s="4"/>
      <c r="W695" s="4"/>
      <c r="X695" s="4"/>
      <c r="AB695" s="8"/>
      <c r="AC695" s="8"/>
      <c r="AD695" s="4"/>
    </row>
    <row r="696" ht="12.75" customHeight="1">
      <c r="C696" s="3"/>
      <c r="F696" s="4"/>
      <c r="G696" s="4"/>
      <c r="J696" s="5"/>
      <c r="K696" s="6"/>
      <c r="L696" s="4"/>
      <c r="N696" s="7"/>
      <c r="O696" s="8"/>
      <c r="P696" s="4"/>
      <c r="Q696" s="4"/>
      <c r="R696" s="4"/>
      <c r="S696" s="8"/>
      <c r="T696" s="8"/>
      <c r="U696" s="4"/>
      <c r="V696" s="4"/>
      <c r="W696" s="4"/>
      <c r="X696" s="4"/>
      <c r="AB696" s="8"/>
      <c r="AC696" s="8"/>
      <c r="AD696" s="4"/>
    </row>
    <row r="697" ht="12.75" customHeight="1">
      <c r="C697" s="3"/>
      <c r="F697" s="4"/>
      <c r="G697" s="4"/>
      <c r="J697" s="5"/>
      <c r="K697" s="6"/>
      <c r="L697" s="4"/>
      <c r="N697" s="7"/>
      <c r="O697" s="8"/>
      <c r="P697" s="4"/>
      <c r="Q697" s="4"/>
      <c r="R697" s="4"/>
      <c r="S697" s="8"/>
      <c r="T697" s="8"/>
      <c r="U697" s="4"/>
      <c r="V697" s="4"/>
      <c r="W697" s="4"/>
      <c r="X697" s="4"/>
      <c r="AB697" s="8"/>
      <c r="AC697" s="8"/>
      <c r="AD697" s="4"/>
    </row>
    <row r="698" ht="12.75" customHeight="1">
      <c r="C698" s="3"/>
      <c r="F698" s="4"/>
      <c r="G698" s="4"/>
      <c r="J698" s="5"/>
      <c r="K698" s="6"/>
      <c r="L698" s="4"/>
      <c r="N698" s="7"/>
      <c r="O698" s="8"/>
      <c r="P698" s="4"/>
      <c r="Q698" s="4"/>
      <c r="R698" s="4"/>
      <c r="S698" s="8"/>
      <c r="T698" s="8"/>
      <c r="U698" s="4"/>
      <c r="V698" s="4"/>
      <c r="W698" s="4"/>
      <c r="X698" s="4"/>
      <c r="AB698" s="8"/>
      <c r="AC698" s="8"/>
      <c r="AD698" s="4"/>
    </row>
    <row r="699" ht="12.75" customHeight="1">
      <c r="C699" s="3"/>
      <c r="F699" s="4"/>
      <c r="G699" s="4"/>
      <c r="J699" s="5"/>
      <c r="K699" s="6"/>
      <c r="L699" s="4"/>
      <c r="N699" s="7"/>
      <c r="O699" s="8"/>
      <c r="P699" s="4"/>
      <c r="Q699" s="4"/>
      <c r="R699" s="4"/>
      <c r="S699" s="8"/>
      <c r="T699" s="8"/>
      <c r="U699" s="4"/>
      <c r="V699" s="4"/>
      <c r="W699" s="4"/>
      <c r="X699" s="4"/>
      <c r="AB699" s="8"/>
      <c r="AC699" s="8"/>
      <c r="AD699" s="4"/>
    </row>
    <row r="700" ht="12.75" customHeight="1">
      <c r="C700" s="3"/>
      <c r="F700" s="4"/>
      <c r="G700" s="4"/>
      <c r="J700" s="5"/>
      <c r="K700" s="6"/>
      <c r="L700" s="4"/>
      <c r="N700" s="7"/>
      <c r="O700" s="8"/>
      <c r="P700" s="4"/>
      <c r="Q700" s="4"/>
      <c r="R700" s="4"/>
      <c r="S700" s="8"/>
      <c r="T700" s="8"/>
      <c r="U700" s="4"/>
      <c r="V700" s="4"/>
      <c r="W700" s="4"/>
      <c r="X700" s="4"/>
      <c r="AB700" s="8"/>
      <c r="AC700" s="8"/>
      <c r="AD700" s="4"/>
    </row>
    <row r="701" ht="12.75" customHeight="1">
      <c r="C701" s="3"/>
      <c r="F701" s="4"/>
      <c r="G701" s="4"/>
      <c r="J701" s="5"/>
      <c r="K701" s="6"/>
      <c r="L701" s="4"/>
      <c r="N701" s="7"/>
      <c r="O701" s="8"/>
      <c r="P701" s="4"/>
      <c r="Q701" s="4"/>
      <c r="R701" s="4"/>
      <c r="S701" s="8"/>
      <c r="T701" s="8"/>
      <c r="U701" s="4"/>
      <c r="V701" s="4"/>
      <c r="W701" s="4"/>
      <c r="X701" s="4"/>
      <c r="AB701" s="8"/>
      <c r="AC701" s="8"/>
      <c r="AD701" s="4"/>
    </row>
    <row r="702" ht="12.75" customHeight="1">
      <c r="C702" s="3"/>
      <c r="F702" s="4"/>
      <c r="G702" s="4"/>
      <c r="J702" s="5"/>
      <c r="K702" s="6"/>
      <c r="L702" s="4"/>
      <c r="N702" s="7"/>
      <c r="O702" s="8"/>
      <c r="P702" s="4"/>
      <c r="Q702" s="4"/>
      <c r="R702" s="4"/>
      <c r="S702" s="8"/>
      <c r="T702" s="8"/>
      <c r="U702" s="4"/>
      <c r="V702" s="4"/>
      <c r="W702" s="4"/>
      <c r="X702" s="4"/>
      <c r="AB702" s="8"/>
      <c r="AC702" s="8"/>
      <c r="AD702" s="4"/>
    </row>
    <row r="703" ht="12.75" customHeight="1">
      <c r="C703" s="3"/>
      <c r="F703" s="4"/>
      <c r="G703" s="4"/>
      <c r="J703" s="5"/>
      <c r="K703" s="6"/>
      <c r="L703" s="4"/>
      <c r="N703" s="7"/>
      <c r="O703" s="8"/>
      <c r="P703" s="4"/>
      <c r="Q703" s="4"/>
      <c r="R703" s="4"/>
      <c r="S703" s="8"/>
      <c r="T703" s="8"/>
      <c r="U703" s="4"/>
      <c r="V703" s="4"/>
      <c r="W703" s="4"/>
      <c r="X703" s="4"/>
      <c r="AB703" s="8"/>
      <c r="AC703" s="8"/>
      <c r="AD703" s="4"/>
    </row>
    <row r="704" ht="12.75" customHeight="1">
      <c r="C704" s="3"/>
      <c r="F704" s="4"/>
      <c r="G704" s="4"/>
      <c r="J704" s="5"/>
      <c r="K704" s="6"/>
      <c r="L704" s="4"/>
      <c r="N704" s="7"/>
      <c r="O704" s="8"/>
      <c r="P704" s="4"/>
      <c r="Q704" s="4"/>
      <c r="R704" s="4"/>
      <c r="S704" s="8"/>
      <c r="T704" s="8"/>
      <c r="U704" s="4"/>
      <c r="V704" s="4"/>
      <c r="W704" s="4"/>
      <c r="X704" s="4"/>
      <c r="AB704" s="8"/>
      <c r="AC704" s="8"/>
      <c r="AD704" s="4"/>
    </row>
    <row r="705" ht="12.75" customHeight="1">
      <c r="C705" s="3"/>
      <c r="F705" s="4"/>
      <c r="G705" s="4"/>
      <c r="J705" s="5"/>
      <c r="K705" s="6"/>
      <c r="L705" s="4"/>
      <c r="N705" s="7"/>
      <c r="O705" s="8"/>
      <c r="P705" s="4"/>
      <c r="Q705" s="4"/>
      <c r="R705" s="4"/>
      <c r="S705" s="8"/>
      <c r="T705" s="8"/>
      <c r="U705" s="4"/>
      <c r="V705" s="4"/>
      <c r="W705" s="4"/>
      <c r="X705" s="4"/>
      <c r="AB705" s="8"/>
      <c r="AC705" s="8"/>
      <c r="AD705" s="4"/>
    </row>
    <row r="706" ht="12.75" customHeight="1">
      <c r="C706" s="3"/>
      <c r="F706" s="4"/>
      <c r="G706" s="4"/>
      <c r="J706" s="5"/>
      <c r="K706" s="6"/>
      <c r="L706" s="4"/>
      <c r="N706" s="7"/>
      <c r="O706" s="8"/>
      <c r="P706" s="4"/>
      <c r="Q706" s="4"/>
      <c r="R706" s="4"/>
      <c r="S706" s="8"/>
      <c r="T706" s="8"/>
      <c r="U706" s="4"/>
      <c r="V706" s="4"/>
      <c r="W706" s="4"/>
      <c r="X706" s="4"/>
      <c r="AB706" s="8"/>
      <c r="AC706" s="8"/>
      <c r="AD706" s="4"/>
    </row>
    <row r="707" ht="12.75" customHeight="1">
      <c r="C707" s="3"/>
      <c r="F707" s="4"/>
      <c r="G707" s="4"/>
      <c r="J707" s="5"/>
      <c r="K707" s="6"/>
      <c r="L707" s="4"/>
      <c r="N707" s="7"/>
      <c r="O707" s="8"/>
      <c r="P707" s="4"/>
      <c r="Q707" s="4"/>
      <c r="R707" s="4"/>
      <c r="S707" s="8"/>
      <c r="T707" s="8"/>
      <c r="U707" s="4"/>
      <c r="V707" s="4"/>
      <c r="W707" s="4"/>
      <c r="X707" s="4"/>
      <c r="AB707" s="8"/>
      <c r="AC707" s="8"/>
      <c r="AD707" s="4"/>
    </row>
    <row r="708" ht="12.75" customHeight="1">
      <c r="C708" s="3"/>
      <c r="F708" s="4"/>
      <c r="G708" s="4"/>
      <c r="J708" s="5"/>
      <c r="K708" s="6"/>
      <c r="L708" s="4"/>
      <c r="N708" s="7"/>
      <c r="O708" s="8"/>
      <c r="P708" s="4"/>
      <c r="Q708" s="4"/>
      <c r="R708" s="4"/>
      <c r="S708" s="8"/>
      <c r="T708" s="8"/>
      <c r="U708" s="4"/>
      <c r="V708" s="4"/>
      <c r="W708" s="4"/>
      <c r="X708" s="4"/>
      <c r="AB708" s="8"/>
      <c r="AC708" s="8"/>
      <c r="AD708" s="4"/>
    </row>
    <row r="709" ht="12.75" customHeight="1">
      <c r="C709" s="3"/>
      <c r="F709" s="4"/>
      <c r="G709" s="4"/>
      <c r="J709" s="5"/>
      <c r="K709" s="6"/>
      <c r="L709" s="4"/>
      <c r="N709" s="7"/>
      <c r="O709" s="8"/>
      <c r="P709" s="4"/>
      <c r="Q709" s="4"/>
      <c r="R709" s="4"/>
      <c r="S709" s="8"/>
      <c r="T709" s="8"/>
      <c r="U709" s="4"/>
      <c r="V709" s="4"/>
      <c r="W709" s="4"/>
      <c r="X709" s="4"/>
      <c r="AB709" s="8"/>
      <c r="AC709" s="8"/>
      <c r="AD709" s="4"/>
    </row>
    <row r="710" ht="12.75" customHeight="1">
      <c r="C710" s="3"/>
      <c r="F710" s="4"/>
      <c r="G710" s="4"/>
      <c r="J710" s="5"/>
      <c r="K710" s="6"/>
      <c r="L710" s="4"/>
      <c r="N710" s="7"/>
      <c r="O710" s="8"/>
      <c r="P710" s="4"/>
      <c r="Q710" s="4"/>
      <c r="R710" s="4"/>
      <c r="S710" s="8"/>
      <c r="T710" s="8"/>
      <c r="U710" s="4"/>
      <c r="V710" s="4"/>
      <c r="W710" s="4"/>
      <c r="X710" s="4"/>
      <c r="AB710" s="8"/>
      <c r="AC710" s="8"/>
      <c r="AD710" s="4"/>
    </row>
    <row r="711" ht="12.75" customHeight="1">
      <c r="C711" s="3"/>
      <c r="F711" s="4"/>
      <c r="G711" s="4"/>
      <c r="J711" s="5"/>
      <c r="K711" s="6"/>
      <c r="L711" s="4"/>
      <c r="N711" s="7"/>
      <c r="O711" s="8"/>
      <c r="P711" s="4"/>
      <c r="Q711" s="4"/>
      <c r="R711" s="4"/>
      <c r="S711" s="8"/>
      <c r="T711" s="8"/>
      <c r="U711" s="4"/>
      <c r="V711" s="4"/>
      <c r="W711" s="4"/>
      <c r="X711" s="4"/>
      <c r="AB711" s="8"/>
      <c r="AC711" s="8"/>
      <c r="AD711" s="4"/>
    </row>
    <row r="712" ht="12.75" customHeight="1">
      <c r="C712" s="3"/>
      <c r="F712" s="4"/>
      <c r="G712" s="4"/>
      <c r="J712" s="5"/>
      <c r="K712" s="6"/>
      <c r="L712" s="4"/>
      <c r="N712" s="7"/>
      <c r="O712" s="8"/>
      <c r="P712" s="4"/>
      <c r="Q712" s="4"/>
      <c r="R712" s="4"/>
      <c r="S712" s="8"/>
      <c r="T712" s="8"/>
      <c r="U712" s="4"/>
      <c r="V712" s="4"/>
      <c r="W712" s="4"/>
      <c r="X712" s="4"/>
      <c r="AB712" s="8"/>
      <c r="AC712" s="8"/>
      <c r="AD712" s="4"/>
    </row>
    <row r="713" ht="12.75" customHeight="1">
      <c r="C713" s="3"/>
      <c r="F713" s="4"/>
      <c r="G713" s="4"/>
      <c r="J713" s="5"/>
      <c r="K713" s="6"/>
      <c r="L713" s="4"/>
      <c r="N713" s="7"/>
      <c r="O713" s="8"/>
      <c r="P713" s="4"/>
      <c r="Q713" s="4"/>
      <c r="R713" s="4"/>
      <c r="S713" s="8"/>
      <c r="T713" s="8"/>
      <c r="U713" s="4"/>
      <c r="V713" s="4"/>
      <c r="W713" s="4"/>
      <c r="X713" s="4"/>
      <c r="AB713" s="8"/>
      <c r="AC713" s="8"/>
      <c r="AD713" s="4"/>
    </row>
    <row r="714" ht="12.75" customHeight="1">
      <c r="C714" s="3"/>
      <c r="F714" s="4"/>
      <c r="G714" s="4"/>
      <c r="J714" s="5"/>
      <c r="K714" s="6"/>
      <c r="L714" s="4"/>
      <c r="N714" s="7"/>
      <c r="O714" s="8"/>
      <c r="P714" s="4"/>
      <c r="Q714" s="4"/>
      <c r="R714" s="4"/>
      <c r="S714" s="8"/>
      <c r="T714" s="8"/>
      <c r="U714" s="4"/>
      <c r="V714" s="4"/>
      <c r="W714" s="4"/>
      <c r="X714" s="4"/>
      <c r="AB714" s="8"/>
      <c r="AC714" s="8"/>
      <c r="AD714" s="4"/>
    </row>
    <row r="715" ht="12.75" customHeight="1">
      <c r="C715" s="3"/>
      <c r="F715" s="4"/>
      <c r="G715" s="4"/>
      <c r="J715" s="5"/>
      <c r="K715" s="6"/>
      <c r="L715" s="4"/>
      <c r="N715" s="7"/>
      <c r="O715" s="8"/>
      <c r="P715" s="4"/>
      <c r="Q715" s="4"/>
      <c r="R715" s="4"/>
      <c r="S715" s="8"/>
      <c r="T715" s="8"/>
      <c r="U715" s="4"/>
      <c r="V715" s="4"/>
      <c r="W715" s="4"/>
      <c r="X715" s="4"/>
      <c r="AB715" s="8"/>
      <c r="AC715" s="8"/>
      <c r="AD715" s="4"/>
    </row>
    <row r="716" ht="12.75" customHeight="1">
      <c r="C716" s="3"/>
      <c r="F716" s="4"/>
      <c r="G716" s="4"/>
      <c r="J716" s="5"/>
      <c r="K716" s="6"/>
      <c r="L716" s="4"/>
      <c r="N716" s="7"/>
      <c r="O716" s="8"/>
      <c r="P716" s="4"/>
      <c r="Q716" s="4"/>
      <c r="R716" s="4"/>
      <c r="S716" s="8"/>
      <c r="T716" s="8"/>
      <c r="U716" s="4"/>
      <c r="V716" s="4"/>
      <c r="W716" s="4"/>
      <c r="X716" s="4"/>
      <c r="AB716" s="8"/>
      <c r="AC716" s="8"/>
      <c r="AD716" s="4"/>
    </row>
    <row r="717" ht="12.75" customHeight="1">
      <c r="C717" s="3"/>
      <c r="F717" s="4"/>
      <c r="G717" s="4"/>
      <c r="J717" s="5"/>
      <c r="K717" s="6"/>
      <c r="L717" s="4"/>
      <c r="N717" s="7"/>
      <c r="O717" s="8"/>
      <c r="P717" s="4"/>
      <c r="Q717" s="4"/>
      <c r="R717" s="4"/>
      <c r="S717" s="8"/>
      <c r="T717" s="8"/>
      <c r="U717" s="4"/>
      <c r="V717" s="4"/>
      <c r="W717" s="4"/>
      <c r="X717" s="4"/>
      <c r="AB717" s="8"/>
      <c r="AC717" s="8"/>
      <c r="AD717" s="4"/>
    </row>
    <row r="718" ht="12.75" customHeight="1">
      <c r="C718" s="3"/>
      <c r="F718" s="4"/>
      <c r="G718" s="4"/>
      <c r="J718" s="5"/>
      <c r="K718" s="6"/>
      <c r="L718" s="4"/>
      <c r="N718" s="7"/>
      <c r="O718" s="8"/>
      <c r="P718" s="4"/>
      <c r="Q718" s="4"/>
      <c r="R718" s="4"/>
      <c r="S718" s="8"/>
      <c r="T718" s="8"/>
      <c r="U718" s="4"/>
      <c r="V718" s="4"/>
      <c r="W718" s="4"/>
      <c r="X718" s="4"/>
      <c r="AB718" s="8"/>
      <c r="AC718" s="8"/>
      <c r="AD718" s="4"/>
    </row>
    <row r="719" ht="12.75" customHeight="1">
      <c r="C719" s="3"/>
      <c r="F719" s="4"/>
      <c r="G719" s="4"/>
      <c r="J719" s="5"/>
      <c r="K719" s="6"/>
      <c r="L719" s="4"/>
      <c r="N719" s="7"/>
      <c r="O719" s="8"/>
      <c r="P719" s="4"/>
      <c r="Q719" s="4"/>
      <c r="R719" s="4"/>
      <c r="S719" s="8"/>
      <c r="T719" s="8"/>
      <c r="U719" s="4"/>
      <c r="V719" s="4"/>
      <c r="W719" s="4"/>
      <c r="X719" s="4"/>
      <c r="AB719" s="8"/>
      <c r="AC719" s="8"/>
      <c r="AD719" s="4"/>
    </row>
    <row r="720" ht="12.75" customHeight="1">
      <c r="C720" s="3"/>
      <c r="F720" s="4"/>
      <c r="G720" s="4"/>
      <c r="J720" s="5"/>
      <c r="K720" s="6"/>
      <c r="L720" s="4"/>
      <c r="N720" s="7"/>
      <c r="O720" s="8"/>
      <c r="P720" s="4"/>
      <c r="Q720" s="4"/>
      <c r="R720" s="4"/>
      <c r="S720" s="8"/>
      <c r="T720" s="8"/>
      <c r="U720" s="4"/>
      <c r="V720" s="4"/>
      <c r="W720" s="4"/>
      <c r="X720" s="4"/>
      <c r="AB720" s="8"/>
      <c r="AC720" s="8"/>
      <c r="AD720" s="4"/>
    </row>
    <row r="721" ht="12.75" customHeight="1">
      <c r="C721" s="3"/>
      <c r="F721" s="4"/>
      <c r="G721" s="4"/>
      <c r="J721" s="5"/>
      <c r="K721" s="6"/>
      <c r="L721" s="4"/>
      <c r="N721" s="7"/>
      <c r="O721" s="8"/>
      <c r="P721" s="4"/>
      <c r="Q721" s="4"/>
      <c r="R721" s="4"/>
      <c r="S721" s="8"/>
      <c r="T721" s="8"/>
      <c r="U721" s="4"/>
      <c r="V721" s="4"/>
      <c r="W721" s="4"/>
      <c r="X721" s="4"/>
      <c r="AB721" s="8"/>
      <c r="AC721" s="8"/>
      <c r="AD721" s="4"/>
    </row>
    <row r="722" ht="12.75" customHeight="1">
      <c r="C722" s="3"/>
      <c r="F722" s="4"/>
      <c r="G722" s="4"/>
      <c r="J722" s="5"/>
      <c r="K722" s="6"/>
      <c r="L722" s="4"/>
      <c r="N722" s="7"/>
      <c r="O722" s="8"/>
      <c r="P722" s="4"/>
      <c r="Q722" s="4"/>
      <c r="R722" s="4"/>
      <c r="S722" s="8"/>
      <c r="T722" s="8"/>
      <c r="U722" s="4"/>
      <c r="V722" s="4"/>
      <c r="W722" s="4"/>
      <c r="X722" s="4"/>
      <c r="AB722" s="8"/>
      <c r="AC722" s="8"/>
      <c r="AD722" s="4"/>
    </row>
    <row r="723" ht="12.75" customHeight="1">
      <c r="C723" s="3"/>
      <c r="F723" s="4"/>
      <c r="G723" s="4"/>
      <c r="J723" s="5"/>
      <c r="K723" s="6"/>
      <c r="L723" s="4"/>
      <c r="N723" s="7"/>
      <c r="O723" s="8"/>
      <c r="P723" s="4"/>
      <c r="Q723" s="4"/>
      <c r="R723" s="4"/>
      <c r="S723" s="8"/>
      <c r="T723" s="8"/>
      <c r="U723" s="4"/>
      <c r="V723" s="4"/>
      <c r="W723" s="4"/>
      <c r="X723" s="4"/>
      <c r="AB723" s="8"/>
      <c r="AC723" s="8"/>
      <c r="AD723" s="4"/>
    </row>
    <row r="724" ht="12.75" customHeight="1">
      <c r="C724" s="3"/>
      <c r="F724" s="4"/>
      <c r="G724" s="4"/>
      <c r="J724" s="5"/>
      <c r="K724" s="6"/>
      <c r="L724" s="4"/>
      <c r="N724" s="7"/>
      <c r="O724" s="8"/>
      <c r="P724" s="4"/>
      <c r="Q724" s="4"/>
      <c r="R724" s="4"/>
      <c r="S724" s="8"/>
      <c r="T724" s="8"/>
      <c r="U724" s="4"/>
      <c r="V724" s="4"/>
      <c r="W724" s="4"/>
      <c r="X724" s="4"/>
      <c r="AB724" s="8"/>
      <c r="AC724" s="8"/>
      <c r="AD724" s="4"/>
    </row>
    <row r="725" ht="12.75" customHeight="1">
      <c r="C725" s="3"/>
      <c r="F725" s="4"/>
      <c r="G725" s="4"/>
      <c r="J725" s="5"/>
      <c r="K725" s="6"/>
      <c r="L725" s="4"/>
      <c r="N725" s="7"/>
      <c r="O725" s="8"/>
      <c r="P725" s="4"/>
      <c r="Q725" s="4"/>
      <c r="R725" s="4"/>
      <c r="S725" s="8"/>
      <c r="T725" s="8"/>
      <c r="U725" s="4"/>
      <c r="V725" s="4"/>
      <c r="W725" s="4"/>
      <c r="X725" s="4"/>
      <c r="AB725" s="8"/>
      <c r="AC725" s="8"/>
      <c r="AD725" s="4"/>
    </row>
    <row r="726" ht="12.75" customHeight="1">
      <c r="C726" s="3"/>
      <c r="F726" s="4"/>
      <c r="G726" s="4"/>
      <c r="J726" s="5"/>
      <c r="K726" s="6"/>
      <c r="L726" s="4"/>
      <c r="N726" s="7"/>
      <c r="O726" s="8"/>
      <c r="P726" s="4"/>
      <c r="Q726" s="4"/>
      <c r="R726" s="4"/>
      <c r="S726" s="8"/>
      <c r="T726" s="8"/>
      <c r="U726" s="4"/>
      <c r="V726" s="4"/>
      <c r="W726" s="4"/>
      <c r="X726" s="4"/>
      <c r="AB726" s="8"/>
      <c r="AC726" s="8"/>
      <c r="AD726" s="4"/>
    </row>
    <row r="727" ht="12.75" customHeight="1">
      <c r="C727" s="3"/>
      <c r="F727" s="4"/>
      <c r="G727" s="4"/>
      <c r="J727" s="5"/>
      <c r="K727" s="6"/>
      <c r="L727" s="4"/>
      <c r="N727" s="7"/>
      <c r="O727" s="8"/>
      <c r="P727" s="4"/>
      <c r="Q727" s="4"/>
      <c r="R727" s="4"/>
      <c r="S727" s="8"/>
      <c r="T727" s="8"/>
      <c r="U727" s="4"/>
      <c r="V727" s="4"/>
      <c r="W727" s="4"/>
      <c r="X727" s="4"/>
      <c r="AB727" s="8"/>
      <c r="AC727" s="8"/>
      <c r="AD727" s="4"/>
    </row>
    <row r="728" ht="12.75" customHeight="1">
      <c r="C728" s="3"/>
      <c r="F728" s="4"/>
      <c r="G728" s="4"/>
      <c r="J728" s="5"/>
      <c r="K728" s="6"/>
      <c r="L728" s="4"/>
      <c r="N728" s="7"/>
      <c r="O728" s="8"/>
      <c r="P728" s="4"/>
      <c r="Q728" s="4"/>
      <c r="R728" s="4"/>
      <c r="S728" s="8"/>
      <c r="T728" s="8"/>
      <c r="U728" s="4"/>
      <c r="V728" s="4"/>
      <c r="W728" s="4"/>
      <c r="X728" s="4"/>
      <c r="AB728" s="8"/>
      <c r="AC728" s="8"/>
      <c r="AD728" s="4"/>
    </row>
    <row r="729" ht="12.75" customHeight="1">
      <c r="C729" s="3"/>
      <c r="F729" s="4"/>
      <c r="G729" s="4"/>
      <c r="J729" s="5"/>
      <c r="K729" s="6"/>
      <c r="L729" s="4"/>
      <c r="N729" s="7"/>
      <c r="O729" s="8"/>
      <c r="P729" s="4"/>
      <c r="Q729" s="4"/>
      <c r="R729" s="4"/>
      <c r="S729" s="8"/>
      <c r="T729" s="8"/>
      <c r="U729" s="4"/>
      <c r="V729" s="4"/>
      <c r="W729" s="4"/>
      <c r="X729" s="4"/>
      <c r="AB729" s="8"/>
      <c r="AC729" s="8"/>
      <c r="AD729" s="4"/>
    </row>
    <row r="730" ht="12.75" customHeight="1">
      <c r="C730" s="3"/>
      <c r="F730" s="4"/>
      <c r="G730" s="4"/>
      <c r="J730" s="5"/>
      <c r="K730" s="6"/>
      <c r="L730" s="4"/>
      <c r="N730" s="7"/>
      <c r="O730" s="8"/>
      <c r="P730" s="4"/>
      <c r="Q730" s="4"/>
      <c r="R730" s="4"/>
      <c r="S730" s="8"/>
      <c r="T730" s="8"/>
      <c r="U730" s="4"/>
      <c r="V730" s="4"/>
      <c r="W730" s="4"/>
      <c r="X730" s="4"/>
      <c r="AB730" s="8"/>
      <c r="AC730" s="8"/>
      <c r="AD730" s="4"/>
    </row>
    <row r="731" ht="12.75" customHeight="1">
      <c r="C731" s="3"/>
      <c r="F731" s="4"/>
      <c r="G731" s="4"/>
      <c r="J731" s="5"/>
      <c r="K731" s="6"/>
      <c r="L731" s="4"/>
      <c r="N731" s="7"/>
      <c r="O731" s="8"/>
      <c r="P731" s="4"/>
      <c r="Q731" s="4"/>
      <c r="R731" s="4"/>
      <c r="S731" s="8"/>
      <c r="T731" s="8"/>
      <c r="U731" s="4"/>
      <c r="V731" s="4"/>
      <c r="W731" s="4"/>
      <c r="X731" s="4"/>
      <c r="AB731" s="8"/>
      <c r="AC731" s="8"/>
      <c r="AD731" s="4"/>
    </row>
    <row r="732" ht="12.75" customHeight="1">
      <c r="C732" s="3"/>
      <c r="F732" s="4"/>
      <c r="G732" s="4"/>
      <c r="J732" s="5"/>
      <c r="K732" s="6"/>
      <c r="L732" s="4"/>
      <c r="N732" s="7"/>
      <c r="O732" s="8"/>
      <c r="P732" s="4"/>
      <c r="Q732" s="4"/>
      <c r="R732" s="4"/>
      <c r="S732" s="8"/>
      <c r="T732" s="8"/>
      <c r="U732" s="4"/>
      <c r="V732" s="4"/>
      <c r="W732" s="4"/>
      <c r="X732" s="4"/>
      <c r="AB732" s="8"/>
      <c r="AC732" s="8"/>
      <c r="AD732" s="4"/>
    </row>
    <row r="733" ht="12.75" customHeight="1">
      <c r="C733" s="3"/>
      <c r="F733" s="4"/>
      <c r="G733" s="4"/>
      <c r="J733" s="5"/>
      <c r="K733" s="6"/>
      <c r="L733" s="4"/>
      <c r="N733" s="7"/>
      <c r="O733" s="8"/>
      <c r="P733" s="4"/>
      <c r="Q733" s="4"/>
      <c r="R733" s="4"/>
      <c r="S733" s="8"/>
      <c r="T733" s="8"/>
      <c r="U733" s="4"/>
      <c r="V733" s="4"/>
      <c r="W733" s="4"/>
      <c r="X733" s="4"/>
      <c r="AB733" s="8"/>
      <c r="AC733" s="8"/>
      <c r="AD733" s="4"/>
    </row>
    <row r="734" ht="12.75" customHeight="1">
      <c r="C734" s="3"/>
      <c r="F734" s="4"/>
      <c r="G734" s="4"/>
      <c r="J734" s="5"/>
      <c r="K734" s="6"/>
      <c r="L734" s="4"/>
      <c r="N734" s="7"/>
      <c r="O734" s="8"/>
      <c r="P734" s="4"/>
      <c r="Q734" s="4"/>
      <c r="R734" s="4"/>
      <c r="S734" s="8"/>
      <c r="T734" s="8"/>
      <c r="U734" s="4"/>
      <c r="V734" s="4"/>
      <c r="W734" s="4"/>
      <c r="X734" s="4"/>
      <c r="AB734" s="8"/>
      <c r="AC734" s="8"/>
      <c r="AD734" s="4"/>
    </row>
    <row r="735" ht="12.75" customHeight="1">
      <c r="C735" s="3"/>
      <c r="F735" s="4"/>
      <c r="G735" s="4"/>
      <c r="J735" s="5"/>
      <c r="K735" s="6"/>
      <c r="L735" s="4"/>
      <c r="N735" s="7"/>
      <c r="O735" s="8"/>
      <c r="P735" s="4"/>
      <c r="Q735" s="4"/>
      <c r="R735" s="4"/>
      <c r="S735" s="8"/>
      <c r="T735" s="8"/>
      <c r="U735" s="4"/>
      <c r="V735" s="4"/>
      <c r="W735" s="4"/>
      <c r="X735" s="4"/>
      <c r="AB735" s="8"/>
      <c r="AC735" s="8"/>
      <c r="AD735" s="4"/>
    </row>
    <row r="736" ht="12.75" customHeight="1">
      <c r="C736" s="3"/>
      <c r="F736" s="4"/>
      <c r="G736" s="4"/>
      <c r="J736" s="5"/>
      <c r="K736" s="6"/>
      <c r="L736" s="4"/>
      <c r="N736" s="7"/>
      <c r="O736" s="8"/>
      <c r="P736" s="4"/>
      <c r="Q736" s="4"/>
      <c r="R736" s="4"/>
      <c r="S736" s="8"/>
      <c r="T736" s="8"/>
      <c r="U736" s="4"/>
      <c r="V736" s="4"/>
      <c r="W736" s="4"/>
      <c r="X736" s="4"/>
      <c r="AB736" s="8"/>
      <c r="AC736" s="8"/>
      <c r="AD736" s="4"/>
    </row>
    <row r="737" ht="12.75" customHeight="1">
      <c r="C737" s="3"/>
      <c r="F737" s="4"/>
      <c r="G737" s="4"/>
      <c r="J737" s="5"/>
      <c r="K737" s="6"/>
      <c r="L737" s="4"/>
      <c r="N737" s="7"/>
      <c r="O737" s="8"/>
      <c r="P737" s="4"/>
      <c r="Q737" s="4"/>
      <c r="R737" s="4"/>
      <c r="S737" s="8"/>
      <c r="T737" s="8"/>
      <c r="U737" s="4"/>
      <c r="V737" s="4"/>
      <c r="W737" s="4"/>
      <c r="X737" s="4"/>
      <c r="AB737" s="8"/>
      <c r="AC737" s="8"/>
      <c r="AD737" s="4"/>
    </row>
    <row r="738" ht="12.75" customHeight="1">
      <c r="C738" s="3"/>
      <c r="F738" s="4"/>
      <c r="G738" s="4"/>
      <c r="J738" s="5"/>
      <c r="K738" s="6"/>
      <c r="L738" s="4"/>
      <c r="N738" s="7"/>
      <c r="O738" s="8"/>
      <c r="P738" s="4"/>
      <c r="Q738" s="4"/>
      <c r="R738" s="4"/>
      <c r="S738" s="8"/>
      <c r="T738" s="8"/>
      <c r="U738" s="4"/>
      <c r="V738" s="4"/>
      <c r="W738" s="4"/>
      <c r="X738" s="4"/>
      <c r="AB738" s="8"/>
      <c r="AC738" s="8"/>
      <c r="AD738" s="4"/>
    </row>
    <row r="739" ht="12.75" customHeight="1">
      <c r="C739" s="3"/>
      <c r="F739" s="4"/>
      <c r="G739" s="4"/>
      <c r="J739" s="5"/>
      <c r="K739" s="6"/>
      <c r="L739" s="4"/>
      <c r="N739" s="7"/>
      <c r="O739" s="8"/>
      <c r="P739" s="4"/>
      <c r="Q739" s="4"/>
      <c r="R739" s="4"/>
      <c r="S739" s="8"/>
      <c r="T739" s="8"/>
      <c r="U739" s="4"/>
      <c r="V739" s="4"/>
      <c r="W739" s="4"/>
      <c r="X739" s="4"/>
      <c r="AB739" s="8"/>
      <c r="AC739" s="8"/>
      <c r="AD739" s="4"/>
    </row>
    <row r="740" ht="12.75" customHeight="1">
      <c r="C740" s="3"/>
      <c r="F740" s="4"/>
      <c r="G740" s="4"/>
      <c r="J740" s="5"/>
      <c r="K740" s="6"/>
      <c r="L740" s="4"/>
      <c r="N740" s="7"/>
      <c r="O740" s="8"/>
      <c r="P740" s="4"/>
      <c r="Q740" s="4"/>
      <c r="R740" s="4"/>
      <c r="S740" s="8"/>
      <c r="T740" s="8"/>
      <c r="U740" s="4"/>
      <c r="V740" s="4"/>
      <c r="W740" s="4"/>
      <c r="X740" s="4"/>
      <c r="AB740" s="8"/>
      <c r="AC740" s="8"/>
      <c r="AD740" s="4"/>
    </row>
    <row r="741" ht="12.75" customHeight="1">
      <c r="C741" s="3"/>
      <c r="F741" s="4"/>
      <c r="G741" s="4"/>
      <c r="J741" s="5"/>
      <c r="K741" s="6"/>
      <c r="L741" s="4"/>
      <c r="N741" s="7"/>
      <c r="O741" s="8"/>
      <c r="P741" s="4"/>
      <c r="Q741" s="4"/>
      <c r="R741" s="4"/>
      <c r="S741" s="8"/>
      <c r="T741" s="8"/>
      <c r="U741" s="4"/>
      <c r="V741" s="4"/>
      <c r="W741" s="4"/>
      <c r="X741" s="4"/>
      <c r="AB741" s="8"/>
      <c r="AC741" s="8"/>
      <c r="AD741" s="4"/>
    </row>
    <row r="742" ht="12.75" customHeight="1">
      <c r="C742" s="3"/>
      <c r="F742" s="4"/>
      <c r="G742" s="4"/>
      <c r="J742" s="5"/>
      <c r="K742" s="6"/>
      <c r="L742" s="4"/>
      <c r="N742" s="7"/>
      <c r="O742" s="8"/>
      <c r="P742" s="4"/>
      <c r="Q742" s="4"/>
      <c r="R742" s="4"/>
      <c r="S742" s="8"/>
      <c r="T742" s="8"/>
      <c r="U742" s="4"/>
      <c r="V742" s="4"/>
      <c r="W742" s="4"/>
      <c r="X742" s="4"/>
      <c r="AB742" s="8"/>
      <c r="AC742" s="8"/>
      <c r="AD742" s="4"/>
    </row>
    <row r="743" ht="12.75" customHeight="1">
      <c r="C743" s="3"/>
      <c r="F743" s="4"/>
      <c r="G743" s="4"/>
      <c r="J743" s="5"/>
      <c r="K743" s="6"/>
      <c r="L743" s="4"/>
      <c r="N743" s="7"/>
      <c r="O743" s="8"/>
      <c r="P743" s="4"/>
      <c r="Q743" s="4"/>
      <c r="R743" s="4"/>
      <c r="S743" s="8"/>
      <c r="T743" s="8"/>
      <c r="U743" s="4"/>
      <c r="V743" s="4"/>
      <c r="W743" s="4"/>
      <c r="X743" s="4"/>
      <c r="AB743" s="8"/>
      <c r="AC743" s="8"/>
      <c r="AD743" s="4"/>
    </row>
    <row r="744" ht="12.75" customHeight="1">
      <c r="C744" s="3"/>
      <c r="F744" s="4"/>
      <c r="G744" s="4"/>
      <c r="J744" s="5"/>
      <c r="K744" s="6"/>
      <c r="L744" s="4"/>
      <c r="N744" s="7"/>
      <c r="O744" s="8"/>
      <c r="P744" s="4"/>
      <c r="Q744" s="4"/>
      <c r="R744" s="4"/>
      <c r="S744" s="8"/>
      <c r="T744" s="8"/>
      <c r="U744" s="4"/>
      <c r="V744" s="4"/>
      <c r="W744" s="4"/>
      <c r="X744" s="4"/>
      <c r="AB744" s="8"/>
      <c r="AC744" s="8"/>
      <c r="AD744" s="4"/>
    </row>
    <row r="745" ht="12.75" customHeight="1">
      <c r="C745" s="3"/>
      <c r="F745" s="4"/>
      <c r="G745" s="4"/>
      <c r="J745" s="5"/>
      <c r="K745" s="6"/>
      <c r="L745" s="4"/>
      <c r="N745" s="7"/>
      <c r="O745" s="8"/>
      <c r="P745" s="4"/>
      <c r="Q745" s="4"/>
      <c r="R745" s="4"/>
      <c r="S745" s="8"/>
      <c r="T745" s="8"/>
      <c r="U745" s="4"/>
      <c r="V745" s="4"/>
      <c r="W745" s="4"/>
      <c r="X745" s="4"/>
      <c r="AB745" s="8"/>
      <c r="AC745" s="8"/>
      <c r="AD745" s="4"/>
    </row>
    <row r="746" ht="12.75" customHeight="1">
      <c r="C746" s="3"/>
      <c r="F746" s="4"/>
      <c r="G746" s="4"/>
      <c r="J746" s="5"/>
      <c r="K746" s="6"/>
      <c r="L746" s="4"/>
      <c r="N746" s="7"/>
      <c r="O746" s="8"/>
      <c r="P746" s="4"/>
      <c r="Q746" s="4"/>
      <c r="R746" s="4"/>
      <c r="S746" s="8"/>
      <c r="T746" s="8"/>
      <c r="U746" s="4"/>
      <c r="V746" s="4"/>
      <c r="W746" s="4"/>
      <c r="X746" s="4"/>
      <c r="AB746" s="8"/>
      <c r="AC746" s="8"/>
      <c r="AD746" s="4"/>
    </row>
    <row r="747" ht="12.75" customHeight="1">
      <c r="C747" s="3"/>
      <c r="F747" s="4"/>
      <c r="G747" s="4"/>
      <c r="J747" s="5"/>
      <c r="K747" s="6"/>
      <c r="L747" s="4"/>
      <c r="N747" s="7"/>
      <c r="O747" s="8"/>
      <c r="P747" s="4"/>
      <c r="Q747" s="4"/>
      <c r="R747" s="4"/>
      <c r="S747" s="8"/>
      <c r="T747" s="8"/>
      <c r="U747" s="4"/>
      <c r="V747" s="4"/>
      <c r="W747" s="4"/>
      <c r="X747" s="4"/>
      <c r="AB747" s="8"/>
      <c r="AC747" s="8"/>
      <c r="AD747" s="4"/>
    </row>
    <row r="748" ht="12.75" customHeight="1">
      <c r="C748" s="3"/>
      <c r="F748" s="4"/>
      <c r="G748" s="4"/>
      <c r="J748" s="5"/>
      <c r="K748" s="6"/>
      <c r="L748" s="4"/>
      <c r="N748" s="7"/>
      <c r="O748" s="8"/>
      <c r="P748" s="4"/>
      <c r="Q748" s="4"/>
      <c r="R748" s="4"/>
      <c r="S748" s="8"/>
      <c r="T748" s="8"/>
      <c r="U748" s="4"/>
      <c r="V748" s="4"/>
      <c r="W748" s="4"/>
      <c r="X748" s="4"/>
      <c r="AB748" s="8"/>
      <c r="AC748" s="8"/>
      <c r="AD748" s="4"/>
    </row>
    <row r="749" ht="12.75" customHeight="1">
      <c r="C749" s="3"/>
      <c r="F749" s="4"/>
      <c r="G749" s="4"/>
      <c r="J749" s="5"/>
      <c r="K749" s="6"/>
      <c r="L749" s="4"/>
      <c r="N749" s="7"/>
      <c r="O749" s="8"/>
      <c r="P749" s="4"/>
      <c r="Q749" s="4"/>
      <c r="R749" s="4"/>
      <c r="S749" s="8"/>
      <c r="T749" s="8"/>
      <c r="U749" s="4"/>
      <c r="V749" s="4"/>
      <c r="W749" s="4"/>
      <c r="X749" s="4"/>
      <c r="AB749" s="8"/>
      <c r="AC749" s="8"/>
      <c r="AD749" s="4"/>
    </row>
    <row r="750" ht="12.75" customHeight="1">
      <c r="C750" s="3"/>
      <c r="F750" s="4"/>
      <c r="G750" s="4"/>
      <c r="J750" s="5"/>
      <c r="K750" s="6"/>
      <c r="L750" s="4"/>
      <c r="N750" s="7"/>
      <c r="O750" s="8"/>
      <c r="P750" s="4"/>
      <c r="Q750" s="4"/>
      <c r="R750" s="4"/>
      <c r="S750" s="8"/>
      <c r="T750" s="8"/>
      <c r="U750" s="4"/>
      <c r="V750" s="4"/>
      <c r="W750" s="4"/>
      <c r="X750" s="4"/>
      <c r="AB750" s="8"/>
      <c r="AC750" s="8"/>
      <c r="AD750" s="4"/>
    </row>
    <row r="751" ht="12.75" customHeight="1">
      <c r="C751" s="3"/>
      <c r="F751" s="4"/>
      <c r="G751" s="4"/>
      <c r="J751" s="5"/>
      <c r="K751" s="6"/>
      <c r="L751" s="4"/>
      <c r="N751" s="7"/>
      <c r="O751" s="8"/>
      <c r="P751" s="4"/>
      <c r="Q751" s="4"/>
      <c r="R751" s="4"/>
      <c r="S751" s="8"/>
      <c r="T751" s="8"/>
      <c r="U751" s="4"/>
      <c r="V751" s="4"/>
      <c r="W751" s="4"/>
      <c r="X751" s="4"/>
      <c r="AB751" s="8"/>
      <c r="AC751" s="8"/>
      <c r="AD751" s="4"/>
    </row>
    <row r="752" ht="12.75" customHeight="1">
      <c r="C752" s="3"/>
      <c r="F752" s="4"/>
      <c r="G752" s="4"/>
      <c r="J752" s="5"/>
      <c r="K752" s="6"/>
      <c r="L752" s="4"/>
      <c r="N752" s="7"/>
      <c r="O752" s="8"/>
      <c r="P752" s="4"/>
      <c r="Q752" s="4"/>
      <c r="R752" s="4"/>
      <c r="S752" s="8"/>
      <c r="T752" s="8"/>
      <c r="U752" s="4"/>
      <c r="V752" s="4"/>
      <c r="W752" s="4"/>
      <c r="X752" s="4"/>
      <c r="AB752" s="8"/>
      <c r="AC752" s="8"/>
      <c r="AD752" s="4"/>
    </row>
    <row r="753" ht="12.75" customHeight="1">
      <c r="C753" s="3"/>
      <c r="F753" s="4"/>
      <c r="G753" s="4"/>
      <c r="J753" s="5"/>
      <c r="K753" s="6"/>
      <c r="L753" s="4"/>
      <c r="N753" s="7"/>
      <c r="O753" s="8"/>
      <c r="P753" s="4"/>
      <c r="Q753" s="4"/>
      <c r="R753" s="4"/>
      <c r="S753" s="8"/>
      <c r="T753" s="8"/>
      <c r="U753" s="4"/>
      <c r="V753" s="4"/>
      <c r="W753" s="4"/>
      <c r="X753" s="4"/>
      <c r="AB753" s="8"/>
      <c r="AC753" s="8"/>
      <c r="AD753" s="4"/>
    </row>
    <row r="754" ht="12.75" customHeight="1">
      <c r="C754" s="3"/>
      <c r="F754" s="4"/>
      <c r="G754" s="4"/>
      <c r="J754" s="5"/>
      <c r="K754" s="6"/>
      <c r="L754" s="4"/>
      <c r="N754" s="7"/>
      <c r="O754" s="8"/>
      <c r="P754" s="4"/>
      <c r="Q754" s="4"/>
      <c r="R754" s="4"/>
      <c r="S754" s="8"/>
      <c r="T754" s="8"/>
      <c r="U754" s="4"/>
      <c r="V754" s="4"/>
      <c r="W754" s="4"/>
      <c r="X754" s="4"/>
      <c r="AB754" s="8"/>
      <c r="AC754" s="8"/>
      <c r="AD754" s="4"/>
    </row>
    <row r="755" ht="12.75" customHeight="1">
      <c r="C755" s="3"/>
      <c r="F755" s="4"/>
      <c r="G755" s="4"/>
      <c r="J755" s="5"/>
      <c r="K755" s="6"/>
      <c r="L755" s="4"/>
      <c r="N755" s="7"/>
      <c r="O755" s="8"/>
      <c r="P755" s="4"/>
      <c r="Q755" s="4"/>
      <c r="R755" s="4"/>
      <c r="S755" s="8"/>
      <c r="T755" s="8"/>
      <c r="U755" s="4"/>
      <c r="V755" s="4"/>
      <c r="W755" s="4"/>
      <c r="X755" s="4"/>
      <c r="AB755" s="8"/>
      <c r="AC755" s="8"/>
      <c r="AD755" s="4"/>
    </row>
    <row r="756" ht="12.75" customHeight="1">
      <c r="C756" s="3"/>
      <c r="F756" s="4"/>
      <c r="G756" s="4"/>
      <c r="J756" s="5"/>
      <c r="K756" s="6"/>
      <c r="L756" s="4"/>
      <c r="N756" s="7"/>
      <c r="O756" s="8"/>
      <c r="P756" s="4"/>
      <c r="Q756" s="4"/>
      <c r="R756" s="4"/>
      <c r="S756" s="8"/>
      <c r="T756" s="8"/>
      <c r="U756" s="4"/>
      <c r="V756" s="4"/>
      <c r="W756" s="4"/>
      <c r="X756" s="4"/>
      <c r="AB756" s="8"/>
      <c r="AC756" s="8"/>
      <c r="AD756" s="4"/>
    </row>
    <row r="757" ht="12.75" customHeight="1">
      <c r="C757" s="3"/>
      <c r="F757" s="4"/>
      <c r="G757" s="4"/>
      <c r="J757" s="5"/>
      <c r="K757" s="6"/>
      <c r="L757" s="4"/>
      <c r="N757" s="7"/>
      <c r="O757" s="8"/>
      <c r="P757" s="4"/>
      <c r="Q757" s="4"/>
      <c r="R757" s="4"/>
      <c r="S757" s="8"/>
      <c r="T757" s="8"/>
      <c r="U757" s="4"/>
      <c r="V757" s="4"/>
      <c r="W757" s="4"/>
      <c r="X757" s="4"/>
      <c r="AB757" s="8"/>
      <c r="AC757" s="8"/>
      <c r="AD757" s="4"/>
    </row>
    <row r="758" ht="12.75" customHeight="1">
      <c r="C758" s="3"/>
      <c r="F758" s="4"/>
      <c r="G758" s="4"/>
      <c r="J758" s="5"/>
      <c r="K758" s="6"/>
      <c r="L758" s="4"/>
      <c r="N758" s="7"/>
      <c r="O758" s="8"/>
      <c r="P758" s="4"/>
      <c r="Q758" s="4"/>
      <c r="R758" s="4"/>
      <c r="S758" s="8"/>
      <c r="T758" s="8"/>
      <c r="U758" s="4"/>
      <c r="V758" s="4"/>
      <c r="W758" s="4"/>
      <c r="X758" s="4"/>
      <c r="AB758" s="8"/>
      <c r="AC758" s="8"/>
      <c r="AD758" s="4"/>
    </row>
    <row r="759" ht="12.75" customHeight="1">
      <c r="C759" s="3"/>
      <c r="F759" s="4"/>
      <c r="G759" s="4"/>
      <c r="J759" s="5"/>
      <c r="K759" s="6"/>
      <c r="L759" s="4"/>
      <c r="N759" s="7"/>
      <c r="O759" s="8"/>
      <c r="P759" s="4"/>
      <c r="Q759" s="4"/>
      <c r="R759" s="4"/>
      <c r="S759" s="8"/>
      <c r="T759" s="8"/>
      <c r="U759" s="4"/>
      <c r="V759" s="4"/>
      <c r="W759" s="4"/>
      <c r="X759" s="4"/>
      <c r="AB759" s="8"/>
      <c r="AC759" s="8"/>
      <c r="AD759" s="4"/>
    </row>
    <row r="760" ht="12.75" customHeight="1">
      <c r="C760" s="3"/>
      <c r="F760" s="4"/>
      <c r="G760" s="4"/>
      <c r="J760" s="5"/>
      <c r="K760" s="6"/>
      <c r="L760" s="4"/>
      <c r="N760" s="7"/>
      <c r="O760" s="8"/>
      <c r="P760" s="4"/>
      <c r="Q760" s="4"/>
      <c r="R760" s="4"/>
      <c r="S760" s="8"/>
      <c r="T760" s="8"/>
      <c r="U760" s="4"/>
      <c r="V760" s="4"/>
      <c r="W760" s="4"/>
      <c r="X760" s="4"/>
      <c r="AB760" s="8"/>
      <c r="AC760" s="8"/>
      <c r="AD760" s="4"/>
    </row>
    <row r="761" ht="12.75" customHeight="1">
      <c r="C761" s="3"/>
      <c r="F761" s="4"/>
      <c r="G761" s="4"/>
      <c r="J761" s="5"/>
      <c r="K761" s="6"/>
      <c r="L761" s="4"/>
      <c r="N761" s="7"/>
      <c r="O761" s="8"/>
      <c r="P761" s="4"/>
      <c r="Q761" s="4"/>
      <c r="R761" s="4"/>
      <c r="S761" s="8"/>
      <c r="T761" s="8"/>
      <c r="U761" s="4"/>
      <c r="V761" s="4"/>
      <c r="W761" s="4"/>
      <c r="X761" s="4"/>
      <c r="AB761" s="8"/>
      <c r="AC761" s="8"/>
      <c r="AD761" s="4"/>
    </row>
    <row r="762" ht="12.75" customHeight="1">
      <c r="C762" s="3"/>
      <c r="F762" s="4"/>
      <c r="G762" s="4"/>
      <c r="J762" s="5"/>
      <c r="K762" s="6"/>
      <c r="L762" s="4"/>
      <c r="N762" s="7"/>
      <c r="O762" s="8"/>
      <c r="P762" s="4"/>
      <c r="Q762" s="4"/>
      <c r="R762" s="4"/>
      <c r="S762" s="8"/>
      <c r="T762" s="8"/>
      <c r="U762" s="4"/>
      <c r="V762" s="4"/>
      <c r="W762" s="4"/>
      <c r="X762" s="4"/>
      <c r="AB762" s="8"/>
      <c r="AC762" s="8"/>
      <c r="AD762" s="4"/>
    </row>
    <row r="763" ht="12.75" customHeight="1">
      <c r="C763" s="3"/>
      <c r="F763" s="4"/>
      <c r="G763" s="4"/>
      <c r="J763" s="5"/>
      <c r="K763" s="6"/>
      <c r="L763" s="4"/>
      <c r="N763" s="7"/>
      <c r="O763" s="8"/>
      <c r="P763" s="4"/>
      <c r="Q763" s="4"/>
      <c r="R763" s="4"/>
      <c r="S763" s="8"/>
      <c r="T763" s="8"/>
      <c r="U763" s="4"/>
      <c r="V763" s="4"/>
      <c r="W763" s="4"/>
      <c r="X763" s="4"/>
      <c r="AB763" s="8"/>
      <c r="AC763" s="8"/>
      <c r="AD763" s="4"/>
    </row>
    <row r="764" ht="12.75" customHeight="1">
      <c r="C764" s="3"/>
      <c r="F764" s="4"/>
      <c r="G764" s="4"/>
      <c r="J764" s="5"/>
      <c r="K764" s="6"/>
      <c r="L764" s="4"/>
      <c r="N764" s="7"/>
      <c r="O764" s="8"/>
      <c r="P764" s="4"/>
      <c r="Q764" s="4"/>
      <c r="R764" s="4"/>
      <c r="S764" s="8"/>
      <c r="T764" s="8"/>
      <c r="U764" s="4"/>
      <c r="V764" s="4"/>
      <c r="W764" s="4"/>
      <c r="X764" s="4"/>
      <c r="AB764" s="8"/>
      <c r="AC764" s="8"/>
      <c r="AD764" s="4"/>
    </row>
    <row r="765" ht="12.75" customHeight="1">
      <c r="C765" s="3"/>
      <c r="F765" s="4"/>
      <c r="G765" s="4"/>
      <c r="J765" s="5"/>
      <c r="K765" s="6"/>
      <c r="L765" s="4"/>
      <c r="N765" s="7"/>
      <c r="O765" s="8"/>
      <c r="P765" s="4"/>
      <c r="Q765" s="4"/>
      <c r="R765" s="4"/>
      <c r="S765" s="8"/>
      <c r="T765" s="8"/>
      <c r="U765" s="4"/>
      <c r="V765" s="4"/>
      <c r="W765" s="4"/>
      <c r="X765" s="4"/>
      <c r="AB765" s="8"/>
      <c r="AC765" s="8"/>
      <c r="AD765" s="4"/>
    </row>
    <row r="766" ht="12.75" customHeight="1">
      <c r="C766" s="3"/>
      <c r="F766" s="4"/>
      <c r="G766" s="4"/>
      <c r="J766" s="5"/>
      <c r="K766" s="6"/>
      <c r="L766" s="4"/>
      <c r="N766" s="7"/>
      <c r="O766" s="8"/>
      <c r="P766" s="4"/>
      <c r="Q766" s="4"/>
      <c r="R766" s="4"/>
      <c r="S766" s="8"/>
      <c r="T766" s="8"/>
      <c r="U766" s="4"/>
      <c r="V766" s="4"/>
      <c r="W766" s="4"/>
      <c r="X766" s="4"/>
      <c r="AB766" s="8"/>
      <c r="AC766" s="8"/>
      <c r="AD766" s="4"/>
    </row>
    <row r="767" ht="12.75" customHeight="1">
      <c r="C767" s="3"/>
      <c r="F767" s="4"/>
      <c r="G767" s="4"/>
      <c r="J767" s="5"/>
      <c r="K767" s="6"/>
      <c r="L767" s="4"/>
      <c r="N767" s="7"/>
      <c r="O767" s="8"/>
      <c r="P767" s="4"/>
      <c r="Q767" s="4"/>
      <c r="R767" s="4"/>
      <c r="S767" s="8"/>
      <c r="T767" s="8"/>
      <c r="U767" s="4"/>
      <c r="V767" s="4"/>
      <c r="W767" s="4"/>
      <c r="X767" s="4"/>
      <c r="AB767" s="8"/>
      <c r="AC767" s="8"/>
      <c r="AD767" s="4"/>
    </row>
    <row r="768" ht="12.75" customHeight="1">
      <c r="C768" s="3"/>
      <c r="F768" s="4"/>
      <c r="G768" s="4"/>
      <c r="J768" s="5"/>
      <c r="K768" s="6"/>
      <c r="L768" s="4"/>
      <c r="N768" s="7"/>
      <c r="O768" s="8"/>
      <c r="P768" s="4"/>
      <c r="Q768" s="4"/>
      <c r="R768" s="4"/>
      <c r="S768" s="8"/>
      <c r="T768" s="8"/>
      <c r="U768" s="4"/>
      <c r="V768" s="4"/>
      <c r="W768" s="4"/>
      <c r="X768" s="4"/>
      <c r="AB768" s="8"/>
      <c r="AC768" s="8"/>
      <c r="AD768" s="4"/>
    </row>
    <row r="769" ht="12.75" customHeight="1">
      <c r="C769" s="3"/>
      <c r="F769" s="4"/>
      <c r="G769" s="4"/>
      <c r="J769" s="5"/>
      <c r="K769" s="6"/>
      <c r="L769" s="4"/>
      <c r="N769" s="7"/>
      <c r="O769" s="8"/>
      <c r="P769" s="4"/>
      <c r="Q769" s="4"/>
      <c r="R769" s="4"/>
      <c r="S769" s="8"/>
      <c r="T769" s="8"/>
      <c r="U769" s="4"/>
      <c r="V769" s="4"/>
      <c r="W769" s="4"/>
      <c r="X769" s="4"/>
      <c r="AB769" s="8"/>
      <c r="AC769" s="8"/>
      <c r="AD769" s="4"/>
    </row>
    <row r="770" ht="12.75" customHeight="1">
      <c r="C770" s="3"/>
      <c r="F770" s="4"/>
      <c r="G770" s="4"/>
      <c r="J770" s="5"/>
      <c r="K770" s="6"/>
      <c r="L770" s="4"/>
      <c r="N770" s="7"/>
      <c r="O770" s="8"/>
      <c r="P770" s="4"/>
      <c r="Q770" s="4"/>
      <c r="R770" s="4"/>
      <c r="S770" s="8"/>
      <c r="T770" s="8"/>
      <c r="U770" s="4"/>
      <c r="V770" s="4"/>
      <c r="W770" s="4"/>
      <c r="X770" s="4"/>
      <c r="AB770" s="8"/>
      <c r="AC770" s="8"/>
      <c r="AD770" s="4"/>
    </row>
    <row r="771" ht="12.75" customHeight="1">
      <c r="C771" s="3"/>
      <c r="F771" s="4"/>
      <c r="G771" s="4"/>
      <c r="J771" s="5"/>
      <c r="K771" s="6"/>
      <c r="L771" s="4"/>
      <c r="N771" s="7"/>
      <c r="O771" s="8"/>
      <c r="P771" s="4"/>
      <c r="Q771" s="4"/>
      <c r="R771" s="4"/>
      <c r="S771" s="8"/>
      <c r="T771" s="8"/>
      <c r="U771" s="4"/>
      <c r="V771" s="4"/>
      <c r="W771" s="4"/>
      <c r="X771" s="4"/>
      <c r="AB771" s="8"/>
      <c r="AC771" s="8"/>
      <c r="AD771" s="4"/>
    </row>
    <row r="772" ht="12.75" customHeight="1">
      <c r="C772" s="3"/>
      <c r="F772" s="4"/>
      <c r="G772" s="4"/>
      <c r="J772" s="5"/>
      <c r="K772" s="6"/>
      <c r="L772" s="4"/>
      <c r="N772" s="7"/>
      <c r="O772" s="8"/>
      <c r="P772" s="4"/>
      <c r="Q772" s="4"/>
      <c r="R772" s="4"/>
      <c r="S772" s="8"/>
      <c r="T772" s="8"/>
      <c r="U772" s="4"/>
      <c r="V772" s="4"/>
      <c r="W772" s="4"/>
      <c r="X772" s="4"/>
      <c r="AB772" s="8"/>
      <c r="AC772" s="8"/>
      <c r="AD772" s="4"/>
    </row>
    <row r="773" ht="12.75" customHeight="1">
      <c r="C773" s="3"/>
      <c r="F773" s="4"/>
      <c r="G773" s="4"/>
      <c r="J773" s="5"/>
      <c r="K773" s="6"/>
      <c r="L773" s="4"/>
      <c r="N773" s="7"/>
      <c r="O773" s="8"/>
      <c r="P773" s="4"/>
      <c r="Q773" s="4"/>
      <c r="R773" s="4"/>
      <c r="S773" s="8"/>
      <c r="T773" s="8"/>
      <c r="U773" s="4"/>
      <c r="V773" s="4"/>
      <c r="W773" s="4"/>
      <c r="X773" s="4"/>
      <c r="AB773" s="8"/>
      <c r="AC773" s="8"/>
      <c r="AD773" s="4"/>
    </row>
    <row r="774" ht="12.75" customHeight="1">
      <c r="C774" s="3"/>
      <c r="F774" s="4"/>
      <c r="G774" s="4"/>
      <c r="J774" s="5"/>
      <c r="K774" s="6"/>
      <c r="L774" s="4"/>
      <c r="N774" s="7"/>
      <c r="O774" s="8"/>
      <c r="P774" s="4"/>
      <c r="Q774" s="4"/>
      <c r="R774" s="4"/>
      <c r="S774" s="8"/>
      <c r="T774" s="8"/>
      <c r="U774" s="4"/>
      <c r="V774" s="4"/>
      <c r="W774" s="4"/>
      <c r="X774" s="4"/>
      <c r="AB774" s="8"/>
      <c r="AC774" s="8"/>
      <c r="AD774" s="4"/>
    </row>
    <row r="775" ht="12.75" customHeight="1">
      <c r="C775" s="3"/>
      <c r="F775" s="4"/>
      <c r="G775" s="4"/>
      <c r="J775" s="5"/>
      <c r="K775" s="6"/>
      <c r="L775" s="4"/>
      <c r="N775" s="7"/>
      <c r="O775" s="8"/>
      <c r="P775" s="4"/>
      <c r="Q775" s="4"/>
      <c r="R775" s="4"/>
      <c r="S775" s="8"/>
      <c r="T775" s="8"/>
      <c r="U775" s="4"/>
      <c r="V775" s="4"/>
      <c r="W775" s="4"/>
      <c r="X775" s="4"/>
      <c r="AB775" s="8"/>
      <c r="AC775" s="8"/>
      <c r="AD775" s="4"/>
    </row>
    <row r="776" ht="12.75" customHeight="1">
      <c r="C776" s="3"/>
      <c r="F776" s="4"/>
      <c r="G776" s="4"/>
      <c r="J776" s="5"/>
      <c r="K776" s="6"/>
      <c r="L776" s="4"/>
      <c r="N776" s="7"/>
      <c r="O776" s="8"/>
      <c r="P776" s="4"/>
      <c r="Q776" s="4"/>
      <c r="R776" s="4"/>
      <c r="S776" s="8"/>
      <c r="T776" s="8"/>
      <c r="U776" s="4"/>
      <c r="V776" s="4"/>
      <c r="W776" s="4"/>
      <c r="X776" s="4"/>
      <c r="AB776" s="8"/>
      <c r="AC776" s="8"/>
      <c r="AD776" s="4"/>
    </row>
    <row r="777" ht="12.75" customHeight="1">
      <c r="C777" s="3"/>
      <c r="F777" s="4"/>
      <c r="G777" s="4"/>
      <c r="J777" s="5"/>
      <c r="K777" s="6"/>
      <c r="L777" s="4"/>
      <c r="N777" s="7"/>
      <c r="O777" s="8"/>
      <c r="P777" s="4"/>
      <c r="Q777" s="4"/>
      <c r="R777" s="4"/>
      <c r="S777" s="8"/>
      <c r="T777" s="8"/>
      <c r="U777" s="4"/>
      <c r="V777" s="4"/>
      <c r="W777" s="4"/>
      <c r="X777" s="4"/>
      <c r="AB777" s="8"/>
      <c r="AC777" s="8"/>
      <c r="AD777" s="4"/>
    </row>
    <row r="778" ht="12.75" customHeight="1">
      <c r="C778" s="3"/>
      <c r="F778" s="4"/>
      <c r="G778" s="4"/>
      <c r="J778" s="5"/>
      <c r="K778" s="6"/>
      <c r="L778" s="4"/>
      <c r="N778" s="7"/>
      <c r="O778" s="8"/>
      <c r="P778" s="4"/>
      <c r="Q778" s="4"/>
      <c r="R778" s="4"/>
      <c r="S778" s="8"/>
      <c r="T778" s="8"/>
      <c r="U778" s="4"/>
      <c r="V778" s="4"/>
      <c r="W778" s="4"/>
      <c r="X778" s="4"/>
      <c r="AB778" s="8"/>
      <c r="AC778" s="8"/>
      <c r="AD778" s="4"/>
    </row>
    <row r="779" ht="12.75" customHeight="1">
      <c r="C779" s="3"/>
      <c r="F779" s="4"/>
      <c r="G779" s="4"/>
      <c r="J779" s="5"/>
      <c r="K779" s="6"/>
      <c r="L779" s="4"/>
      <c r="N779" s="7"/>
      <c r="O779" s="8"/>
      <c r="P779" s="4"/>
      <c r="Q779" s="4"/>
      <c r="R779" s="4"/>
      <c r="S779" s="8"/>
      <c r="T779" s="8"/>
      <c r="U779" s="4"/>
      <c r="V779" s="4"/>
      <c r="W779" s="4"/>
      <c r="X779" s="4"/>
      <c r="AB779" s="8"/>
      <c r="AC779" s="8"/>
      <c r="AD779" s="4"/>
    </row>
    <row r="780" ht="12.75" customHeight="1">
      <c r="C780" s="3"/>
      <c r="F780" s="4"/>
      <c r="G780" s="4"/>
      <c r="J780" s="5"/>
      <c r="K780" s="6"/>
      <c r="L780" s="4"/>
      <c r="N780" s="7"/>
      <c r="O780" s="8"/>
      <c r="P780" s="4"/>
      <c r="Q780" s="4"/>
      <c r="R780" s="4"/>
      <c r="S780" s="8"/>
      <c r="T780" s="8"/>
      <c r="U780" s="4"/>
      <c r="V780" s="4"/>
      <c r="W780" s="4"/>
      <c r="X780" s="4"/>
      <c r="AB780" s="8"/>
      <c r="AC780" s="8"/>
      <c r="AD780" s="4"/>
    </row>
    <row r="781" ht="12.75" customHeight="1">
      <c r="C781" s="3"/>
      <c r="F781" s="4"/>
      <c r="G781" s="4"/>
      <c r="J781" s="5"/>
      <c r="K781" s="6"/>
      <c r="L781" s="4"/>
      <c r="N781" s="7"/>
      <c r="O781" s="8"/>
      <c r="P781" s="4"/>
      <c r="Q781" s="4"/>
      <c r="R781" s="4"/>
      <c r="S781" s="8"/>
      <c r="T781" s="8"/>
      <c r="U781" s="4"/>
      <c r="V781" s="4"/>
      <c r="W781" s="4"/>
      <c r="X781" s="4"/>
      <c r="AB781" s="8"/>
      <c r="AC781" s="8"/>
      <c r="AD781" s="4"/>
    </row>
    <row r="782" ht="12.75" customHeight="1">
      <c r="C782" s="3"/>
      <c r="F782" s="4"/>
      <c r="G782" s="4"/>
      <c r="J782" s="5"/>
      <c r="K782" s="6"/>
      <c r="L782" s="4"/>
      <c r="N782" s="7"/>
      <c r="O782" s="8"/>
      <c r="P782" s="4"/>
      <c r="Q782" s="4"/>
      <c r="R782" s="4"/>
      <c r="S782" s="8"/>
      <c r="T782" s="8"/>
      <c r="U782" s="4"/>
      <c r="V782" s="4"/>
      <c r="W782" s="4"/>
      <c r="X782" s="4"/>
      <c r="AB782" s="8"/>
      <c r="AC782" s="8"/>
      <c r="AD782" s="4"/>
    </row>
    <row r="783" ht="12.75" customHeight="1">
      <c r="C783" s="3"/>
      <c r="F783" s="4"/>
      <c r="G783" s="4"/>
      <c r="J783" s="5"/>
      <c r="K783" s="6"/>
      <c r="L783" s="4"/>
      <c r="N783" s="7"/>
      <c r="O783" s="8"/>
      <c r="P783" s="4"/>
      <c r="Q783" s="4"/>
      <c r="R783" s="4"/>
      <c r="S783" s="8"/>
      <c r="T783" s="8"/>
      <c r="U783" s="4"/>
      <c r="V783" s="4"/>
      <c r="W783" s="4"/>
      <c r="X783" s="4"/>
      <c r="AB783" s="8"/>
      <c r="AC783" s="8"/>
      <c r="AD783" s="4"/>
    </row>
    <row r="784" ht="12.75" customHeight="1">
      <c r="C784" s="3"/>
      <c r="F784" s="4"/>
      <c r="G784" s="4"/>
      <c r="J784" s="5"/>
      <c r="K784" s="6"/>
      <c r="L784" s="4"/>
      <c r="N784" s="7"/>
      <c r="O784" s="8"/>
      <c r="P784" s="4"/>
      <c r="Q784" s="4"/>
      <c r="R784" s="4"/>
      <c r="S784" s="8"/>
      <c r="T784" s="8"/>
      <c r="U784" s="4"/>
      <c r="V784" s="4"/>
      <c r="W784" s="4"/>
      <c r="X784" s="4"/>
      <c r="AB784" s="8"/>
      <c r="AC784" s="8"/>
      <c r="AD784" s="4"/>
    </row>
    <row r="785" ht="12.75" customHeight="1">
      <c r="C785" s="3"/>
      <c r="F785" s="4"/>
      <c r="G785" s="4"/>
      <c r="J785" s="5"/>
      <c r="K785" s="6"/>
      <c r="L785" s="4"/>
      <c r="N785" s="7"/>
      <c r="O785" s="8"/>
      <c r="P785" s="4"/>
      <c r="Q785" s="4"/>
      <c r="R785" s="4"/>
      <c r="S785" s="8"/>
      <c r="T785" s="8"/>
      <c r="U785" s="4"/>
      <c r="V785" s="4"/>
      <c r="W785" s="4"/>
      <c r="X785" s="4"/>
      <c r="AB785" s="8"/>
      <c r="AC785" s="8"/>
      <c r="AD785" s="4"/>
    </row>
    <row r="786" ht="12.75" customHeight="1">
      <c r="C786" s="3"/>
      <c r="F786" s="4"/>
      <c r="G786" s="4"/>
      <c r="J786" s="5"/>
      <c r="K786" s="6"/>
      <c r="L786" s="4"/>
      <c r="N786" s="7"/>
      <c r="O786" s="8"/>
      <c r="P786" s="4"/>
      <c r="Q786" s="4"/>
      <c r="R786" s="4"/>
      <c r="S786" s="8"/>
      <c r="T786" s="8"/>
      <c r="U786" s="4"/>
      <c r="V786" s="4"/>
      <c r="W786" s="4"/>
      <c r="X786" s="4"/>
      <c r="AB786" s="8"/>
      <c r="AC786" s="8"/>
      <c r="AD786" s="4"/>
    </row>
    <row r="787" ht="12.75" customHeight="1">
      <c r="C787" s="3"/>
      <c r="F787" s="4"/>
      <c r="G787" s="4"/>
      <c r="J787" s="5"/>
      <c r="K787" s="6"/>
      <c r="L787" s="4"/>
      <c r="N787" s="7"/>
      <c r="O787" s="8"/>
      <c r="P787" s="4"/>
      <c r="Q787" s="4"/>
      <c r="R787" s="4"/>
      <c r="S787" s="8"/>
      <c r="T787" s="8"/>
      <c r="U787" s="4"/>
      <c r="V787" s="4"/>
      <c r="W787" s="4"/>
      <c r="X787" s="4"/>
      <c r="AB787" s="8"/>
      <c r="AC787" s="8"/>
      <c r="AD787" s="4"/>
    </row>
    <row r="788" ht="12.75" customHeight="1">
      <c r="C788" s="3"/>
      <c r="F788" s="4"/>
      <c r="G788" s="4"/>
      <c r="J788" s="5"/>
      <c r="K788" s="6"/>
      <c r="L788" s="4"/>
      <c r="N788" s="7"/>
      <c r="O788" s="8"/>
      <c r="P788" s="4"/>
      <c r="Q788" s="4"/>
      <c r="R788" s="4"/>
      <c r="S788" s="8"/>
      <c r="T788" s="8"/>
      <c r="U788" s="4"/>
      <c r="V788" s="4"/>
      <c r="W788" s="4"/>
      <c r="X788" s="4"/>
      <c r="AB788" s="8"/>
      <c r="AC788" s="8"/>
      <c r="AD788" s="4"/>
    </row>
    <row r="789" ht="12.75" customHeight="1">
      <c r="C789" s="3"/>
      <c r="F789" s="4"/>
      <c r="G789" s="4"/>
      <c r="J789" s="5"/>
      <c r="K789" s="6"/>
      <c r="L789" s="4"/>
      <c r="N789" s="7"/>
      <c r="O789" s="8"/>
      <c r="P789" s="4"/>
      <c r="Q789" s="4"/>
      <c r="R789" s="4"/>
      <c r="S789" s="8"/>
      <c r="T789" s="8"/>
      <c r="U789" s="4"/>
      <c r="V789" s="4"/>
      <c r="W789" s="4"/>
      <c r="X789" s="4"/>
      <c r="AB789" s="8"/>
      <c r="AC789" s="8"/>
      <c r="AD789" s="4"/>
    </row>
    <row r="790" ht="12.75" customHeight="1">
      <c r="C790" s="3"/>
      <c r="F790" s="4"/>
      <c r="G790" s="4"/>
      <c r="J790" s="5"/>
      <c r="K790" s="6"/>
      <c r="L790" s="4"/>
      <c r="N790" s="7"/>
      <c r="O790" s="8"/>
      <c r="P790" s="4"/>
      <c r="Q790" s="4"/>
      <c r="R790" s="4"/>
      <c r="S790" s="8"/>
      <c r="T790" s="8"/>
      <c r="U790" s="4"/>
      <c r="V790" s="4"/>
      <c r="W790" s="4"/>
      <c r="X790" s="4"/>
      <c r="AB790" s="8"/>
      <c r="AC790" s="8"/>
      <c r="AD790" s="4"/>
    </row>
    <row r="791" ht="12.75" customHeight="1">
      <c r="C791" s="3"/>
      <c r="F791" s="4"/>
      <c r="G791" s="4"/>
      <c r="J791" s="5"/>
      <c r="K791" s="6"/>
      <c r="L791" s="4"/>
      <c r="N791" s="7"/>
      <c r="O791" s="8"/>
      <c r="P791" s="4"/>
      <c r="Q791" s="4"/>
      <c r="R791" s="4"/>
      <c r="S791" s="8"/>
      <c r="T791" s="8"/>
      <c r="U791" s="4"/>
      <c r="V791" s="4"/>
      <c r="W791" s="4"/>
      <c r="X791" s="4"/>
      <c r="AB791" s="8"/>
      <c r="AC791" s="8"/>
      <c r="AD791" s="4"/>
    </row>
    <row r="792" ht="12.75" customHeight="1">
      <c r="C792" s="3"/>
      <c r="F792" s="4"/>
      <c r="G792" s="4"/>
      <c r="J792" s="5"/>
      <c r="K792" s="6"/>
      <c r="L792" s="4"/>
      <c r="N792" s="7"/>
      <c r="O792" s="8"/>
      <c r="P792" s="4"/>
      <c r="Q792" s="4"/>
      <c r="R792" s="4"/>
      <c r="S792" s="8"/>
      <c r="T792" s="8"/>
      <c r="U792" s="4"/>
      <c r="V792" s="4"/>
      <c r="W792" s="4"/>
      <c r="X792" s="4"/>
      <c r="AB792" s="8"/>
      <c r="AC792" s="8"/>
      <c r="AD792" s="4"/>
    </row>
    <row r="793" ht="12.75" customHeight="1">
      <c r="C793" s="3"/>
      <c r="F793" s="4"/>
      <c r="G793" s="4"/>
      <c r="J793" s="5"/>
      <c r="K793" s="6"/>
      <c r="L793" s="4"/>
      <c r="N793" s="7"/>
      <c r="O793" s="8"/>
      <c r="P793" s="4"/>
      <c r="Q793" s="4"/>
      <c r="R793" s="4"/>
      <c r="S793" s="8"/>
      <c r="T793" s="8"/>
      <c r="U793" s="4"/>
      <c r="V793" s="4"/>
      <c r="W793" s="4"/>
      <c r="X793" s="4"/>
      <c r="AB793" s="8"/>
      <c r="AC793" s="8"/>
      <c r="AD793" s="4"/>
    </row>
    <row r="794" ht="12.75" customHeight="1">
      <c r="C794" s="3"/>
      <c r="F794" s="4"/>
      <c r="G794" s="4"/>
      <c r="J794" s="5"/>
      <c r="K794" s="6"/>
      <c r="L794" s="4"/>
      <c r="N794" s="7"/>
      <c r="O794" s="8"/>
      <c r="P794" s="4"/>
      <c r="Q794" s="4"/>
      <c r="R794" s="4"/>
      <c r="S794" s="8"/>
      <c r="T794" s="8"/>
      <c r="U794" s="4"/>
      <c r="V794" s="4"/>
      <c r="W794" s="4"/>
      <c r="X794" s="4"/>
      <c r="AB794" s="8"/>
      <c r="AC794" s="8"/>
      <c r="AD794" s="4"/>
    </row>
    <row r="795" ht="12.75" customHeight="1">
      <c r="C795" s="3"/>
      <c r="F795" s="4"/>
      <c r="G795" s="4"/>
      <c r="J795" s="5"/>
      <c r="K795" s="6"/>
      <c r="L795" s="4"/>
      <c r="N795" s="7"/>
      <c r="O795" s="8"/>
      <c r="P795" s="4"/>
      <c r="Q795" s="4"/>
      <c r="R795" s="4"/>
      <c r="S795" s="8"/>
      <c r="T795" s="8"/>
      <c r="U795" s="4"/>
      <c r="V795" s="4"/>
      <c r="W795" s="4"/>
      <c r="X795" s="4"/>
      <c r="AB795" s="8"/>
      <c r="AC795" s="8"/>
      <c r="AD795" s="4"/>
    </row>
    <row r="796" ht="12.75" customHeight="1">
      <c r="C796" s="3"/>
      <c r="F796" s="4"/>
      <c r="G796" s="4"/>
      <c r="J796" s="5"/>
      <c r="K796" s="6"/>
      <c r="L796" s="4"/>
      <c r="N796" s="7"/>
      <c r="O796" s="8"/>
      <c r="P796" s="4"/>
      <c r="Q796" s="4"/>
      <c r="R796" s="4"/>
      <c r="S796" s="8"/>
      <c r="T796" s="8"/>
      <c r="U796" s="4"/>
      <c r="V796" s="4"/>
      <c r="W796" s="4"/>
      <c r="X796" s="4"/>
      <c r="AB796" s="8"/>
      <c r="AC796" s="8"/>
      <c r="AD796" s="4"/>
    </row>
    <row r="797" ht="12.75" customHeight="1">
      <c r="C797" s="3"/>
      <c r="F797" s="4"/>
      <c r="G797" s="4"/>
      <c r="J797" s="5"/>
      <c r="K797" s="6"/>
      <c r="L797" s="4"/>
      <c r="N797" s="7"/>
      <c r="O797" s="8"/>
      <c r="P797" s="4"/>
      <c r="Q797" s="4"/>
      <c r="R797" s="4"/>
      <c r="S797" s="8"/>
      <c r="T797" s="8"/>
      <c r="U797" s="4"/>
      <c r="V797" s="4"/>
      <c r="W797" s="4"/>
      <c r="X797" s="4"/>
      <c r="AB797" s="8"/>
      <c r="AC797" s="8"/>
      <c r="AD797" s="4"/>
    </row>
    <row r="798" ht="12.75" customHeight="1">
      <c r="C798" s="3"/>
      <c r="F798" s="4"/>
      <c r="G798" s="4"/>
      <c r="J798" s="5"/>
      <c r="K798" s="6"/>
      <c r="L798" s="4"/>
      <c r="N798" s="7"/>
      <c r="O798" s="8"/>
      <c r="P798" s="4"/>
      <c r="Q798" s="4"/>
      <c r="R798" s="4"/>
      <c r="S798" s="8"/>
      <c r="T798" s="8"/>
      <c r="U798" s="4"/>
      <c r="V798" s="4"/>
      <c r="W798" s="4"/>
      <c r="X798" s="4"/>
      <c r="AB798" s="8"/>
      <c r="AC798" s="8"/>
      <c r="AD798" s="4"/>
    </row>
    <row r="799" ht="12.75" customHeight="1">
      <c r="C799" s="3"/>
      <c r="F799" s="4"/>
      <c r="G799" s="4"/>
      <c r="J799" s="5"/>
      <c r="K799" s="6"/>
      <c r="L799" s="4"/>
      <c r="N799" s="7"/>
      <c r="O799" s="8"/>
      <c r="P799" s="4"/>
      <c r="Q799" s="4"/>
      <c r="R799" s="4"/>
      <c r="S799" s="8"/>
      <c r="T799" s="8"/>
      <c r="U799" s="4"/>
      <c r="V799" s="4"/>
      <c r="W799" s="4"/>
      <c r="X799" s="4"/>
      <c r="AB799" s="8"/>
      <c r="AC799" s="8"/>
      <c r="AD799" s="4"/>
    </row>
    <row r="800" ht="12.75" customHeight="1">
      <c r="C800" s="3"/>
      <c r="F800" s="4"/>
      <c r="G800" s="4"/>
      <c r="J800" s="5"/>
      <c r="K800" s="6"/>
      <c r="L800" s="4"/>
      <c r="N800" s="7"/>
      <c r="O800" s="8"/>
      <c r="P800" s="4"/>
      <c r="Q800" s="4"/>
      <c r="R800" s="4"/>
      <c r="S800" s="8"/>
      <c r="T800" s="8"/>
      <c r="U800" s="4"/>
      <c r="V800" s="4"/>
      <c r="W800" s="4"/>
      <c r="X800" s="4"/>
      <c r="AB800" s="8"/>
      <c r="AC800" s="8"/>
      <c r="AD800" s="4"/>
    </row>
    <row r="801" ht="12.75" customHeight="1">
      <c r="C801" s="3"/>
      <c r="F801" s="4"/>
      <c r="G801" s="4"/>
      <c r="J801" s="5"/>
      <c r="K801" s="6"/>
      <c r="L801" s="4"/>
      <c r="N801" s="7"/>
      <c r="O801" s="8"/>
      <c r="P801" s="4"/>
      <c r="Q801" s="4"/>
      <c r="R801" s="4"/>
      <c r="S801" s="8"/>
      <c r="T801" s="8"/>
      <c r="U801" s="4"/>
      <c r="V801" s="4"/>
      <c r="W801" s="4"/>
      <c r="X801" s="4"/>
      <c r="AB801" s="8"/>
      <c r="AC801" s="8"/>
      <c r="AD801" s="4"/>
    </row>
    <row r="802" ht="12.75" customHeight="1">
      <c r="C802" s="3"/>
      <c r="F802" s="4"/>
      <c r="G802" s="4"/>
      <c r="J802" s="5"/>
      <c r="K802" s="6"/>
      <c r="L802" s="4"/>
      <c r="N802" s="7"/>
      <c r="O802" s="8"/>
      <c r="P802" s="4"/>
      <c r="Q802" s="4"/>
      <c r="R802" s="4"/>
      <c r="S802" s="8"/>
      <c r="T802" s="8"/>
      <c r="U802" s="4"/>
      <c r="V802" s="4"/>
      <c r="W802" s="4"/>
      <c r="X802" s="4"/>
      <c r="AB802" s="8"/>
      <c r="AC802" s="8"/>
      <c r="AD802" s="4"/>
    </row>
    <row r="803" ht="12.75" customHeight="1">
      <c r="C803" s="3"/>
      <c r="F803" s="4"/>
      <c r="G803" s="4"/>
      <c r="J803" s="5"/>
      <c r="K803" s="6"/>
      <c r="L803" s="4"/>
      <c r="N803" s="7"/>
      <c r="O803" s="8"/>
      <c r="P803" s="4"/>
      <c r="Q803" s="4"/>
      <c r="R803" s="4"/>
      <c r="S803" s="8"/>
      <c r="T803" s="8"/>
      <c r="U803" s="4"/>
      <c r="V803" s="4"/>
      <c r="W803" s="4"/>
      <c r="X803" s="4"/>
      <c r="AB803" s="8"/>
      <c r="AC803" s="8"/>
      <c r="AD803" s="4"/>
    </row>
    <row r="804" ht="12.75" customHeight="1">
      <c r="C804" s="3"/>
      <c r="F804" s="4"/>
      <c r="G804" s="4"/>
      <c r="J804" s="5"/>
      <c r="K804" s="6"/>
      <c r="L804" s="4"/>
      <c r="N804" s="7"/>
      <c r="O804" s="8"/>
      <c r="P804" s="4"/>
      <c r="Q804" s="4"/>
      <c r="R804" s="4"/>
      <c r="S804" s="8"/>
      <c r="T804" s="8"/>
      <c r="U804" s="4"/>
      <c r="V804" s="4"/>
      <c r="W804" s="4"/>
      <c r="X804" s="4"/>
      <c r="AB804" s="8"/>
      <c r="AC804" s="8"/>
      <c r="AD804" s="4"/>
    </row>
    <row r="805" ht="12.75" customHeight="1">
      <c r="C805" s="3"/>
      <c r="F805" s="4"/>
      <c r="G805" s="4"/>
      <c r="J805" s="5"/>
      <c r="K805" s="6"/>
      <c r="L805" s="4"/>
      <c r="N805" s="7"/>
      <c r="O805" s="8"/>
      <c r="P805" s="4"/>
      <c r="Q805" s="4"/>
      <c r="R805" s="4"/>
      <c r="S805" s="8"/>
      <c r="T805" s="8"/>
      <c r="U805" s="4"/>
      <c r="V805" s="4"/>
      <c r="W805" s="4"/>
      <c r="X805" s="4"/>
      <c r="AB805" s="8"/>
      <c r="AC805" s="8"/>
      <c r="AD805" s="4"/>
    </row>
    <row r="806" ht="12.75" customHeight="1">
      <c r="C806" s="3"/>
      <c r="F806" s="4"/>
      <c r="G806" s="4"/>
      <c r="J806" s="5"/>
      <c r="K806" s="6"/>
      <c r="L806" s="4"/>
      <c r="N806" s="7"/>
      <c r="O806" s="8"/>
      <c r="P806" s="4"/>
      <c r="Q806" s="4"/>
      <c r="R806" s="4"/>
      <c r="S806" s="8"/>
      <c r="T806" s="8"/>
      <c r="U806" s="4"/>
      <c r="V806" s="4"/>
      <c r="W806" s="4"/>
      <c r="X806" s="4"/>
      <c r="AB806" s="8"/>
      <c r="AC806" s="8"/>
      <c r="AD806" s="4"/>
    </row>
    <row r="807" ht="12.75" customHeight="1">
      <c r="C807" s="3"/>
      <c r="F807" s="4"/>
      <c r="G807" s="4"/>
      <c r="J807" s="5"/>
      <c r="K807" s="6"/>
      <c r="L807" s="4"/>
      <c r="N807" s="7"/>
      <c r="O807" s="8"/>
      <c r="P807" s="4"/>
      <c r="Q807" s="4"/>
      <c r="R807" s="4"/>
      <c r="S807" s="8"/>
      <c r="T807" s="8"/>
      <c r="U807" s="4"/>
      <c r="V807" s="4"/>
      <c r="W807" s="4"/>
      <c r="X807" s="4"/>
      <c r="AB807" s="8"/>
      <c r="AC807" s="8"/>
      <c r="AD807" s="4"/>
    </row>
    <row r="808" ht="12.75" customHeight="1">
      <c r="C808" s="3"/>
      <c r="F808" s="4"/>
      <c r="G808" s="4"/>
      <c r="J808" s="5"/>
      <c r="K808" s="6"/>
      <c r="L808" s="4"/>
      <c r="N808" s="7"/>
      <c r="O808" s="8"/>
      <c r="P808" s="4"/>
      <c r="Q808" s="4"/>
      <c r="R808" s="4"/>
      <c r="S808" s="8"/>
      <c r="T808" s="8"/>
      <c r="U808" s="4"/>
      <c r="V808" s="4"/>
      <c r="W808" s="4"/>
      <c r="X808" s="4"/>
      <c r="AB808" s="8"/>
      <c r="AC808" s="8"/>
      <c r="AD808" s="4"/>
    </row>
    <row r="809" ht="12.75" customHeight="1">
      <c r="C809" s="3"/>
      <c r="F809" s="4"/>
      <c r="G809" s="4"/>
      <c r="J809" s="5"/>
      <c r="K809" s="6"/>
      <c r="L809" s="4"/>
      <c r="N809" s="7"/>
      <c r="O809" s="8"/>
      <c r="P809" s="4"/>
      <c r="Q809" s="4"/>
      <c r="R809" s="4"/>
      <c r="S809" s="8"/>
      <c r="T809" s="8"/>
      <c r="U809" s="4"/>
      <c r="V809" s="4"/>
      <c r="W809" s="4"/>
      <c r="X809" s="4"/>
      <c r="AB809" s="8"/>
      <c r="AC809" s="8"/>
      <c r="AD809" s="4"/>
    </row>
    <row r="810" ht="12.75" customHeight="1">
      <c r="C810" s="3"/>
      <c r="F810" s="4"/>
      <c r="G810" s="4"/>
      <c r="J810" s="5"/>
      <c r="K810" s="6"/>
      <c r="L810" s="4"/>
      <c r="N810" s="7"/>
      <c r="O810" s="8"/>
      <c r="P810" s="4"/>
      <c r="Q810" s="4"/>
      <c r="R810" s="4"/>
      <c r="S810" s="8"/>
      <c r="T810" s="8"/>
      <c r="U810" s="4"/>
      <c r="V810" s="4"/>
      <c r="W810" s="4"/>
      <c r="X810" s="4"/>
      <c r="AB810" s="8"/>
      <c r="AC810" s="8"/>
      <c r="AD810" s="4"/>
    </row>
    <row r="811" ht="12.75" customHeight="1">
      <c r="C811" s="3"/>
      <c r="F811" s="4"/>
      <c r="G811" s="4"/>
      <c r="J811" s="5"/>
      <c r="K811" s="6"/>
      <c r="L811" s="4"/>
      <c r="N811" s="7"/>
      <c r="O811" s="8"/>
      <c r="P811" s="4"/>
      <c r="Q811" s="4"/>
      <c r="R811" s="4"/>
      <c r="S811" s="8"/>
      <c r="T811" s="8"/>
      <c r="U811" s="4"/>
      <c r="V811" s="4"/>
      <c r="W811" s="4"/>
      <c r="X811" s="4"/>
      <c r="AB811" s="8"/>
      <c r="AC811" s="8"/>
      <c r="AD811" s="4"/>
    </row>
    <row r="812" ht="12.75" customHeight="1">
      <c r="C812" s="3"/>
      <c r="F812" s="4"/>
      <c r="G812" s="4"/>
      <c r="J812" s="5"/>
      <c r="K812" s="6"/>
      <c r="L812" s="4"/>
      <c r="N812" s="7"/>
      <c r="O812" s="8"/>
      <c r="P812" s="4"/>
      <c r="Q812" s="4"/>
      <c r="R812" s="4"/>
      <c r="S812" s="8"/>
      <c r="T812" s="8"/>
      <c r="U812" s="4"/>
      <c r="V812" s="4"/>
      <c r="W812" s="4"/>
      <c r="X812" s="4"/>
      <c r="AB812" s="8"/>
      <c r="AC812" s="8"/>
      <c r="AD812" s="4"/>
    </row>
    <row r="813" ht="12.75" customHeight="1">
      <c r="C813" s="3"/>
      <c r="F813" s="4"/>
      <c r="G813" s="4"/>
      <c r="J813" s="5"/>
      <c r="K813" s="6"/>
      <c r="L813" s="4"/>
      <c r="N813" s="7"/>
      <c r="O813" s="8"/>
      <c r="P813" s="4"/>
      <c r="Q813" s="4"/>
      <c r="R813" s="4"/>
      <c r="S813" s="8"/>
      <c r="T813" s="8"/>
      <c r="U813" s="4"/>
      <c r="V813" s="4"/>
      <c r="W813" s="4"/>
      <c r="X813" s="4"/>
      <c r="AB813" s="8"/>
      <c r="AC813" s="8"/>
      <c r="AD813" s="4"/>
    </row>
    <row r="814" ht="12.75" customHeight="1">
      <c r="C814" s="3"/>
      <c r="F814" s="4"/>
      <c r="G814" s="4"/>
      <c r="J814" s="5"/>
      <c r="K814" s="6"/>
      <c r="L814" s="4"/>
      <c r="N814" s="7"/>
      <c r="O814" s="8"/>
      <c r="P814" s="4"/>
      <c r="Q814" s="4"/>
      <c r="R814" s="4"/>
      <c r="S814" s="8"/>
      <c r="T814" s="8"/>
      <c r="U814" s="4"/>
      <c r="V814" s="4"/>
      <c r="W814" s="4"/>
      <c r="X814" s="4"/>
      <c r="AB814" s="8"/>
      <c r="AC814" s="8"/>
      <c r="AD814" s="4"/>
    </row>
    <row r="815" ht="12.75" customHeight="1">
      <c r="C815" s="3"/>
      <c r="F815" s="4"/>
      <c r="G815" s="4"/>
      <c r="J815" s="5"/>
      <c r="K815" s="6"/>
      <c r="L815" s="4"/>
      <c r="N815" s="7"/>
      <c r="O815" s="8"/>
      <c r="P815" s="4"/>
      <c r="Q815" s="4"/>
      <c r="R815" s="4"/>
      <c r="S815" s="8"/>
      <c r="T815" s="8"/>
      <c r="U815" s="4"/>
      <c r="V815" s="4"/>
      <c r="W815" s="4"/>
      <c r="X815" s="4"/>
      <c r="AB815" s="8"/>
      <c r="AC815" s="8"/>
      <c r="AD815" s="4"/>
    </row>
    <row r="816" ht="12.75" customHeight="1">
      <c r="C816" s="3"/>
      <c r="F816" s="4"/>
      <c r="G816" s="4"/>
      <c r="J816" s="5"/>
      <c r="K816" s="6"/>
      <c r="L816" s="4"/>
      <c r="N816" s="7"/>
      <c r="O816" s="8"/>
      <c r="P816" s="4"/>
      <c r="Q816" s="4"/>
      <c r="R816" s="4"/>
      <c r="S816" s="8"/>
      <c r="T816" s="8"/>
      <c r="U816" s="4"/>
      <c r="V816" s="4"/>
      <c r="W816" s="4"/>
      <c r="X816" s="4"/>
      <c r="AB816" s="8"/>
      <c r="AC816" s="8"/>
      <c r="AD816" s="4"/>
    </row>
    <row r="817" ht="12.75" customHeight="1">
      <c r="C817" s="3"/>
      <c r="F817" s="4"/>
      <c r="G817" s="4"/>
      <c r="J817" s="5"/>
      <c r="K817" s="6"/>
      <c r="L817" s="4"/>
      <c r="N817" s="7"/>
      <c r="O817" s="8"/>
      <c r="P817" s="4"/>
      <c r="Q817" s="4"/>
      <c r="R817" s="4"/>
      <c r="S817" s="8"/>
      <c r="T817" s="8"/>
      <c r="U817" s="4"/>
      <c r="V817" s="4"/>
      <c r="W817" s="4"/>
      <c r="X817" s="4"/>
      <c r="AB817" s="8"/>
      <c r="AC817" s="8"/>
      <c r="AD817" s="4"/>
    </row>
    <row r="818" ht="12.75" customHeight="1">
      <c r="C818" s="3"/>
      <c r="F818" s="4"/>
      <c r="G818" s="4"/>
      <c r="J818" s="5"/>
      <c r="K818" s="6"/>
      <c r="L818" s="4"/>
      <c r="N818" s="7"/>
      <c r="O818" s="8"/>
      <c r="P818" s="4"/>
      <c r="Q818" s="4"/>
      <c r="R818" s="4"/>
      <c r="S818" s="8"/>
      <c r="T818" s="8"/>
      <c r="U818" s="4"/>
      <c r="V818" s="4"/>
      <c r="W818" s="4"/>
      <c r="X818" s="4"/>
      <c r="AB818" s="8"/>
      <c r="AC818" s="8"/>
      <c r="AD818" s="4"/>
    </row>
    <row r="819" ht="12.75" customHeight="1">
      <c r="C819" s="3"/>
      <c r="F819" s="4"/>
      <c r="G819" s="4"/>
      <c r="J819" s="5"/>
      <c r="K819" s="6"/>
      <c r="L819" s="4"/>
      <c r="N819" s="7"/>
      <c r="O819" s="8"/>
      <c r="P819" s="4"/>
      <c r="Q819" s="4"/>
      <c r="R819" s="4"/>
      <c r="S819" s="8"/>
      <c r="T819" s="8"/>
      <c r="U819" s="4"/>
      <c r="V819" s="4"/>
      <c r="W819" s="4"/>
      <c r="X819" s="4"/>
      <c r="AB819" s="8"/>
      <c r="AC819" s="8"/>
      <c r="AD819" s="4"/>
    </row>
    <row r="820" ht="12.75" customHeight="1">
      <c r="C820" s="3"/>
      <c r="F820" s="4"/>
      <c r="G820" s="4"/>
      <c r="J820" s="5"/>
      <c r="K820" s="6"/>
      <c r="L820" s="4"/>
      <c r="N820" s="7"/>
      <c r="O820" s="8"/>
      <c r="P820" s="4"/>
      <c r="Q820" s="4"/>
      <c r="R820" s="4"/>
      <c r="S820" s="8"/>
      <c r="T820" s="8"/>
      <c r="U820" s="4"/>
      <c r="V820" s="4"/>
      <c r="W820" s="4"/>
      <c r="X820" s="4"/>
      <c r="AB820" s="8"/>
      <c r="AC820" s="8"/>
      <c r="AD820" s="4"/>
    </row>
    <row r="821" ht="12.75" customHeight="1">
      <c r="C821" s="3"/>
      <c r="F821" s="4"/>
      <c r="G821" s="4"/>
      <c r="J821" s="5"/>
      <c r="K821" s="6"/>
      <c r="L821" s="4"/>
      <c r="N821" s="7"/>
      <c r="O821" s="8"/>
      <c r="P821" s="4"/>
      <c r="Q821" s="4"/>
      <c r="R821" s="4"/>
      <c r="S821" s="8"/>
      <c r="T821" s="8"/>
      <c r="U821" s="4"/>
      <c r="V821" s="4"/>
      <c r="W821" s="4"/>
      <c r="X821" s="4"/>
      <c r="AB821" s="8"/>
      <c r="AC821" s="8"/>
      <c r="AD821" s="4"/>
    </row>
    <row r="822" ht="12.75" customHeight="1">
      <c r="C822" s="3"/>
      <c r="F822" s="4"/>
      <c r="G822" s="4"/>
      <c r="J822" s="5"/>
      <c r="K822" s="6"/>
      <c r="L822" s="4"/>
      <c r="N822" s="7"/>
      <c r="O822" s="8"/>
      <c r="P822" s="4"/>
      <c r="Q822" s="4"/>
      <c r="R822" s="4"/>
      <c r="S822" s="8"/>
      <c r="T822" s="8"/>
      <c r="U822" s="4"/>
      <c r="V822" s="4"/>
      <c r="W822" s="4"/>
      <c r="X822" s="4"/>
      <c r="AB822" s="8"/>
      <c r="AC822" s="8"/>
      <c r="AD822" s="4"/>
    </row>
    <row r="823" ht="12.75" customHeight="1">
      <c r="C823" s="3"/>
      <c r="F823" s="4"/>
      <c r="G823" s="4"/>
      <c r="J823" s="5"/>
      <c r="K823" s="6"/>
      <c r="L823" s="4"/>
      <c r="N823" s="7"/>
      <c r="O823" s="8"/>
      <c r="P823" s="4"/>
      <c r="Q823" s="4"/>
      <c r="R823" s="4"/>
      <c r="S823" s="8"/>
      <c r="T823" s="8"/>
      <c r="U823" s="4"/>
      <c r="V823" s="4"/>
      <c r="W823" s="4"/>
      <c r="X823" s="4"/>
      <c r="AB823" s="8"/>
      <c r="AC823" s="8"/>
      <c r="AD823" s="4"/>
    </row>
    <row r="824" ht="12.75" customHeight="1">
      <c r="C824" s="3"/>
      <c r="F824" s="4"/>
      <c r="G824" s="4"/>
      <c r="J824" s="5"/>
      <c r="K824" s="6"/>
      <c r="L824" s="4"/>
      <c r="N824" s="7"/>
      <c r="O824" s="8"/>
      <c r="P824" s="4"/>
      <c r="Q824" s="4"/>
      <c r="R824" s="4"/>
      <c r="S824" s="8"/>
      <c r="T824" s="8"/>
      <c r="U824" s="4"/>
      <c r="V824" s="4"/>
      <c r="W824" s="4"/>
      <c r="X824" s="4"/>
      <c r="AB824" s="8"/>
      <c r="AC824" s="8"/>
      <c r="AD824" s="4"/>
    </row>
    <row r="825" ht="12.75" customHeight="1">
      <c r="C825" s="3"/>
      <c r="F825" s="4"/>
      <c r="G825" s="4"/>
      <c r="J825" s="5"/>
      <c r="K825" s="6"/>
      <c r="L825" s="4"/>
      <c r="N825" s="7"/>
      <c r="O825" s="8"/>
      <c r="P825" s="4"/>
      <c r="Q825" s="4"/>
      <c r="R825" s="4"/>
      <c r="S825" s="8"/>
      <c r="T825" s="8"/>
      <c r="U825" s="4"/>
      <c r="V825" s="4"/>
      <c r="W825" s="4"/>
      <c r="X825" s="4"/>
      <c r="AB825" s="8"/>
      <c r="AC825" s="8"/>
      <c r="AD825" s="4"/>
    </row>
    <row r="826" ht="12.75" customHeight="1">
      <c r="C826" s="3"/>
      <c r="F826" s="4"/>
      <c r="G826" s="4"/>
      <c r="J826" s="5"/>
      <c r="K826" s="6"/>
      <c r="L826" s="4"/>
      <c r="N826" s="7"/>
      <c r="O826" s="8"/>
      <c r="P826" s="4"/>
      <c r="Q826" s="4"/>
      <c r="R826" s="4"/>
      <c r="S826" s="8"/>
      <c r="T826" s="8"/>
      <c r="U826" s="4"/>
      <c r="V826" s="4"/>
      <c r="W826" s="4"/>
      <c r="X826" s="4"/>
      <c r="AB826" s="8"/>
      <c r="AC826" s="8"/>
      <c r="AD826" s="4"/>
    </row>
    <row r="827" ht="12.75" customHeight="1">
      <c r="C827" s="3"/>
      <c r="F827" s="4"/>
      <c r="G827" s="4"/>
      <c r="J827" s="5"/>
      <c r="K827" s="6"/>
      <c r="L827" s="4"/>
      <c r="N827" s="7"/>
      <c r="O827" s="8"/>
      <c r="P827" s="4"/>
      <c r="Q827" s="4"/>
      <c r="R827" s="4"/>
      <c r="S827" s="8"/>
      <c r="T827" s="8"/>
      <c r="U827" s="4"/>
      <c r="V827" s="4"/>
      <c r="W827" s="4"/>
      <c r="X827" s="4"/>
      <c r="AB827" s="8"/>
      <c r="AC827" s="8"/>
      <c r="AD827" s="4"/>
    </row>
    <row r="828" ht="12.75" customHeight="1">
      <c r="C828" s="3"/>
      <c r="F828" s="4"/>
      <c r="G828" s="4"/>
      <c r="J828" s="5"/>
      <c r="K828" s="6"/>
      <c r="L828" s="4"/>
      <c r="N828" s="7"/>
      <c r="O828" s="8"/>
      <c r="P828" s="4"/>
      <c r="Q828" s="4"/>
      <c r="R828" s="4"/>
      <c r="S828" s="8"/>
      <c r="T828" s="8"/>
      <c r="U828" s="4"/>
      <c r="V828" s="4"/>
      <c r="W828" s="4"/>
      <c r="X828" s="4"/>
      <c r="AB828" s="8"/>
      <c r="AC828" s="8"/>
      <c r="AD828" s="4"/>
    </row>
    <row r="829" ht="12.75" customHeight="1">
      <c r="C829" s="3"/>
      <c r="F829" s="4"/>
      <c r="G829" s="4"/>
      <c r="J829" s="5"/>
      <c r="K829" s="6"/>
      <c r="L829" s="4"/>
      <c r="N829" s="7"/>
      <c r="O829" s="8"/>
      <c r="P829" s="4"/>
      <c r="Q829" s="4"/>
      <c r="R829" s="4"/>
      <c r="S829" s="8"/>
      <c r="T829" s="8"/>
      <c r="U829" s="4"/>
      <c r="V829" s="4"/>
      <c r="W829" s="4"/>
      <c r="X829" s="4"/>
      <c r="AB829" s="8"/>
      <c r="AC829" s="8"/>
      <c r="AD829" s="4"/>
    </row>
    <row r="830" ht="12.75" customHeight="1">
      <c r="C830" s="3"/>
      <c r="F830" s="4"/>
      <c r="G830" s="4"/>
      <c r="J830" s="5"/>
      <c r="K830" s="6"/>
      <c r="L830" s="4"/>
      <c r="N830" s="7"/>
      <c r="O830" s="8"/>
      <c r="P830" s="4"/>
      <c r="Q830" s="4"/>
      <c r="R830" s="4"/>
      <c r="S830" s="8"/>
      <c r="T830" s="8"/>
      <c r="U830" s="4"/>
      <c r="V830" s="4"/>
      <c r="W830" s="4"/>
      <c r="X830" s="4"/>
      <c r="AB830" s="8"/>
      <c r="AC830" s="8"/>
      <c r="AD830" s="4"/>
    </row>
    <row r="831" ht="12.75" customHeight="1">
      <c r="C831" s="3"/>
      <c r="F831" s="4"/>
      <c r="G831" s="4"/>
      <c r="J831" s="5"/>
      <c r="K831" s="6"/>
      <c r="L831" s="4"/>
      <c r="N831" s="7"/>
      <c r="O831" s="8"/>
      <c r="P831" s="4"/>
      <c r="Q831" s="4"/>
      <c r="R831" s="4"/>
      <c r="S831" s="8"/>
      <c r="T831" s="8"/>
      <c r="U831" s="4"/>
      <c r="V831" s="4"/>
      <c r="W831" s="4"/>
      <c r="X831" s="4"/>
      <c r="AB831" s="8"/>
      <c r="AC831" s="8"/>
      <c r="AD831" s="4"/>
    </row>
    <row r="832" ht="12.75" customHeight="1">
      <c r="C832" s="3"/>
      <c r="F832" s="4"/>
      <c r="G832" s="4"/>
      <c r="J832" s="5"/>
      <c r="K832" s="6"/>
      <c r="L832" s="4"/>
      <c r="N832" s="7"/>
      <c r="O832" s="8"/>
      <c r="P832" s="4"/>
      <c r="Q832" s="4"/>
      <c r="R832" s="4"/>
      <c r="S832" s="8"/>
      <c r="T832" s="8"/>
      <c r="U832" s="4"/>
      <c r="V832" s="4"/>
      <c r="W832" s="4"/>
      <c r="X832" s="4"/>
      <c r="AB832" s="8"/>
      <c r="AC832" s="8"/>
      <c r="AD832" s="4"/>
    </row>
    <row r="833" ht="12.75" customHeight="1">
      <c r="C833" s="3"/>
      <c r="F833" s="4"/>
      <c r="G833" s="4"/>
      <c r="J833" s="5"/>
      <c r="K833" s="6"/>
      <c r="L833" s="4"/>
      <c r="N833" s="7"/>
      <c r="O833" s="8"/>
      <c r="P833" s="4"/>
      <c r="Q833" s="4"/>
      <c r="R833" s="4"/>
      <c r="S833" s="8"/>
      <c r="T833" s="8"/>
      <c r="U833" s="4"/>
      <c r="V833" s="4"/>
      <c r="W833" s="4"/>
      <c r="X833" s="4"/>
      <c r="AB833" s="8"/>
      <c r="AC833" s="8"/>
      <c r="AD833" s="4"/>
    </row>
    <row r="834" ht="12.75" customHeight="1">
      <c r="C834" s="3"/>
      <c r="F834" s="4"/>
      <c r="G834" s="4"/>
      <c r="J834" s="5"/>
      <c r="K834" s="6"/>
      <c r="L834" s="4"/>
      <c r="N834" s="7"/>
      <c r="O834" s="8"/>
      <c r="P834" s="4"/>
      <c r="Q834" s="4"/>
      <c r="R834" s="4"/>
      <c r="S834" s="8"/>
      <c r="T834" s="8"/>
      <c r="U834" s="4"/>
      <c r="V834" s="4"/>
      <c r="W834" s="4"/>
      <c r="X834" s="4"/>
      <c r="AB834" s="8"/>
      <c r="AC834" s="8"/>
      <c r="AD834" s="4"/>
    </row>
    <row r="835" ht="12.75" customHeight="1">
      <c r="C835" s="3"/>
      <c r="F835" s="4"/>
      <c r="G835" s="4"/>
      <c r="J835" s="5"/>
      <c r="K835" s="6"/>
      <c r="L835" s="4"/>
      <c r="N835" s="7"/>
      <c r="O835" s="8"/>
      <c r="P835" s="4"/>
      <c r="Q835" s="4"/>
      <c r="R835" s="4"/>
      <c r="S835" s="8"/>
      <c r="T835" s="8"/>
      <c r="U835" s="4"/>
      <c r="V835" s="4"/>
      <c r="W835" s="4"/>
      <c r="X835" s="4"/>
      <c r="AB835" s="8"/>
      <c r="AC835" s="8"/>
      <c r="AD835" s="4"/>
    </row>
    <row r="836" ht="12.75" customHeight="1">
      <c r="C836" s="3"/>
      <c r="F836" s="4"/>
      <c r="G836" s="4"/>
      <c r="J836" s="5"/>
      <c r="K836" s="6"/>
      <c r="L836" s="4"/>
      <c r="N836" s="7"/>
      <c r="O836" s="8"/>
      <c r="P836" s="4"/>
      <c r="Q836" s="4"/>
      <c r="R836" s="4"/>
      <c r="S836" s="8"/>
      <c r="T836" s="8"/>
      <c r="U836" s="4"/>
      <c r="V836" s="4"/>
      <c r="W836" s="4"/>
      <c r="X836" s="4"/>
      <c r="AB836" s="8"/>
      <c r="AC836" s="8"/>
      <c r="AD836" s="4"/>
    </row>
    <row r="837" ht="12.75" customHeight="1">
      <c r="C837" s="3"/>
      <c r="F837" s="4"/>
      <c r="G837" s="4"/>
      <c r="J837" s="5"/>
      <c r="K837" s="6"/>
      <c r="L837" s="4"/>
      <c r="N837" s="7"/>
      <c r="O837" s="8"/>
      <c r="P837" s="4"/>
      <c r="Q837" s="4"/>
      <c r="R837" s="4"/>
      <c r="S837" s="8"/>
      <c r="T837" s="8"/>
      <c r="U837" s="4"/>
      <c r="V837" s="4"/>
      <c r="W837" s="4"/>
      <c r="X837" s="4"/>
      <c r="AB837" s="8"/>
      <c r="AC837" s="8"/>
      <c r="AD837" s="4"/>
    </row>
    <row r="838" ht="12.75" customHeight="1">
      <c r="C838" s="3"/>
      <c r="F838" s="4"/>
      <c r="G838" s="4"/>
      <c r="J838" s="5"/>
      <c r="K838" s="6"/>
      <c r="L838" s="4"/>
      <c r="N838" s="7"/>
      <c r="O838" s="8"/>
      <c r="P838" s="4"/>
      <c r="Q838" s="4"/>
      <c r="R838" s="4"/>
      <c r="S838" s="8"/>
      <c r="T838" s="8"/>
      <c r="U838" s="4"/>
      <c r="V838" s="4"/>
      <c r="W838" s="4"/>
      <c r="X838" s="4"/>
      <c r="AB838" s="8"/>
      <c r="AC838" s="8"/>
      <c r="AD838" s="4"/>
    </row>
    <row r="839" ht="12.75" customHeight="1">
      <c r="C839" s="3"/>
      <c r="F839" s="4"/>
      <c r="G839" s="4"/>
      <c r="J839" s="5"/>
      <c r="K839" s="6"/>
      <c r="L839" s="4"/>
      <c r="N839" s="7"/>
      <c r="O839" s="8"/>
      <c r="P839" s="4"/>
      <c r="Q839" s="4"/>
      <c r="R839" s="4"/>
      <c r="S839" s="8"/>
      <c r="T839" s="8"/>
      <c r="U839" s="4"/>
      <c r="V839" s="4"/>
      <c r="W839" s="4"/>
      <c r="X839" s="4"/>
      <c r="AB839" s="8"/>
      <c r="AC839" s="8"/>
      <c r="AD839" s="4"/>
    </row>
    <row r="840" ht="12.75" customHeight="1">
      <c r="C840" s="3"/>
      <c r="F840" s="4"/>
      <c r="G840" s="4"/>
      <c r="J840" s="5"/>
      <c r="K840" s="6"/>
      <c r="L840" s="4"/>
      <c r="N840" s="7"/>
      <c r="O840" s="8"/>
      <c r="P840" s="4"/>
      <c r="Q840" s="4"/>
      <c r="R840" s="4"/>
      <c r="S840" s="8"/>
      <c r="T840" s="8"/>
      <c r="U840" s="4"/>
      <c r="V840" s="4"/>
      <c r="W840" s="4"/>
      <c r="X840" s="4"/>
      <c r="AB840" s="8"/>
      <c r="AC840" s="8"/>
      <c r="AD840" s="4"/>
    </row>
    <row r="841" ht="12.75" customHeight="1">
      <c r="C841" s="3"/>
      <c r="F841" s="4"/>
      <c r="G841" s="4"/>
      <c r="J841" s="5"/>
      <c r="K841" s="6"/>
      <c r="L841" s="4"/>
      <c r="N841" s="7"/>
      <c r="O841" s="8"/>
      <c r="P841" s="4"/>
      <c r="Q841" s="4"/>
      <c r="R841" s="4"/>
      <c r="S841" s="8"/>
      <c r="T841" s="8"/>
      <c r="U841" s="4"/>
      <c r="V841" s="4"/>
      <c r="W841" s="4"/>
      <c r="X841" s="4"/>
      <c r="AB841" s="8"/>
      <c r="AC841" s="8"/>
      <c r="AD841" s="4"/>
    </row>
    <row r="842" ht="12.75" customHeight="1">
      <c r="C842" s="3"/>
      <c r="F842" s="4"/>
      <c r="G842" s="4"/>
      <c r="J842" s="5"/>
      <c r="K842" s="6"/>
      <c r="L842" s="4"/>
      <c r="N842" s="7"/>
      <c r="O842" s="8"/>
      <c r="P842" s="4"/>
      <c r="Q842" s="4"/>
      <c r="R842" s="4"/>
      <c r="S842" s="8"/>
      <c r="T842" s="8"/>
      <c r="U842" s="4"/>
      <c r="V842" s="4"/>
      <c r="W842" s="4"/>
      <c r="X842" s="4"/>
      <c r="AB842" s="8"/>
      <c r="AC842" s="8"/>
      <c r="AD842" s="4"/>
    </row>
    <row r="843" ht="12.75" customHeight="1">
      <c r="C843" s="3"/>
      <c r="F843" s="4"/>
      <c r="G843" s="4"/>
      <c r="J843" s="5"/>
      <c r="K843" s="6"/>
      <c r="L843" s="4"/>
      <c r="N843" s="7"/>
      <c r="O843" s="8"/>
      <c r="P843" s="4"/>
      <c r="Q843" s="4"/>
      <c r="R843" s="4"/>
      <c r="S843" s="8"/>
      <c r="T843" s="8"/>
      <c r="U843" s="4"/>
      <c r="V843" s="4"/>
      <c r="W843" s="4"/>
      <c r="X843" s="4"/>
      <c r="AB843" s="8"/>
      <c r="AC843" s="8"/>
      <c r="AD843" s="4"/>
    </row>
    <row r="844" ht="12.75" customHeight="1">
      <c r="C844" s="3"/>
      <c r="F844" s="4"/>
      <c r="G844" s="4"/>
      <c r="J844" s="5"/>
      <c r="K844" s="6"/>
      <c r="L844" s="4"/>
      <c r="N844" s="7"/>
      <c r="O844" s="8"/>
      <c r="P844" s="4"/>
      <c r="Q844" s="4"/>
      <c r="R844" s="4"/>
      <c r="S844" s="8"/>
      <c r="T844" s="8"/>
      <c r="U844" s="4"/>
      <c r="V844" s="4"/>
      <c r="W844" s="4"/>
      <c r="X844" s="4"/>
      <c r="AB844" s="8"/>
      <c r="AC844" s="8"/>
      <c r="AD844" s="4"/>
    </row>
    <row r="845" ht="12.75" customHeight="1">
      <c r="C845" s="3"/>
      <c r="F845" s="4"/>
      <c r="G845" s="4"/>
      <c r="J845" s="5"/>
      <c r="K845" s="6"/>
      <c r="L845" s="4"/>
      <c r="N845" s="7"/>
      <c r="O845" s="8"/>
      <c r="P845" s="4"/>
      <c r="Q845" s="4"/>
      <c r="R845" s="4"/>
      <c r="S845" s="8"/>
      <c r="T845" s="8"/>
      <c r="U845" s="4"/>
      <c r="V845" s="4"/>
      <c r="W845" s="4"/>
      <c r="X845" s="4"/>
      <c r="AB845" s="8"/>
      <c r="AC845" s="8"/>
      <c r="AD845" s="4"/>
    </row>
    <row r="846" ht="12.75" customHeight="1">
      <c r="C846" s="3"/>
      <c r="F846" s="4"/>
      <c r="G846" s="4"/>
      <c r="J846" s="5"/>
      <c r="K846" s="6"/>
      <c r="L846" s="4"/>
      <c r="N846" s="7"/>
      <c r="O846" s="8"/>
      <c r="P846" s="4"/>
      <c r="Q846" s="4"/>
      <c r="R846" s="4"/>
      <c r="S846" s="8"/>
      <c r="T846" s="8"/>
      <c r="U846" s="4"/>
      <c r="V846" s="4"/>
      <c r="W846" s="4"/>
      <c r="X846" s="4"/>
      <c r="AB846" s="8"/>
      <c r="AC846" s="8"/>
      <c r="AD846" s="4"/>
    </row>
    <row r="847" ht="12.75" customHeight="1">
      <c r="C847" s="3"/>
      <c r="F847" s="4"/>
      <c r="G847" s="4"/>
      <c r="J847" s="5"/>
      <c r="K847" s="6"/>
      <c r="L847" s="4"/>
      <c r="N847" s="7"/>
      <c r="O847" s="8"/>
      <c r="P847" s="4"/>
      <c r="Q847" s="4"/>
      <c r="R847" s="4"/>
      <c r="S847" s="8"/>
      <c r="T847" s="8"/>
      <c r="U847" s="4"/>
      <c r="V847" s="4"/>
      <c r="W847" s="4"/>
      <c r="X847" s="4"/>
      <c r="AB847" s="8"/>
      <c r="AC847" s="8"/>
      <c r="AD847" s="4"/>
    </row>
    <row r="848" ht="12.75" customHeight="1">
      <c r="C848" s="3"/>
      <c r="F848" s="4"/>
      <c r="G848" s="4"/>
      <c r="J848" s="5"/>
      <c r="K848" s="6"/>
      <c r="L848" s="4"/>
      <c r="N848" s="7"/>
      <c r="O848" s="8"/>
      <c r="P848" s="4"/>
      <c r="Q848" s="4"/>
      <c r="R848" s="4"/>
      <c r="S848" s="8"/>
      <c r="T848" s="8"/>
      <c r="U848" s="4"/>
      <c r="V848" s="4"/>
      <c r="W848" s="4"/>
      <c r="X848" s="4"/>
      <c r="AB848" s="8"/>
      <c r="AC848" s="8"/>
      <c r="AD848" s="4"/>
    </row>
    <row r="849" ht="12.75" customHeight="1">
      <c r="C849" s="3"/>
      <c r="F849" s="4"/>
      <c r="G849" s="4"/>
      <c r="J849" s="5"/>
      <c r="K849" s="6"/>
      <c r="L849" s="4"/>
      <c r="N849" s="7"/>
      <c r="O849" s="8"/>
      <c r="P849" s="4"/>
      <c r="Q849" s="4"/>
      <c r="R849" s="4"/>
      <c r="S849" s="8"/>
      <c r="T849" s="8"/>
      <c r="U849" s="4"/>
      <c r="V849" s="4"/>
      <c r="W849" s="4"/>
      <c r="X849" s="4"/>
      <c r="AB849" s="8"/>
      <c r="AC849" s="8"/>
      <c r="AD849" s="4"/>
    </row>
    <row r="850" ht="12.75" customHeight="1">
      <c r="C850" s="3"/>
      <c r="F850" s="4"/>
      <c r="G850" s="4"/>
      <c r="J850" s="5"/>
      <c r="K850" s="6"/>
      <c r="L850" s="4"/>
      <c r="N850" s="7"/>
      <c r="O850" s="8"/>
      <c r="P850" s="4"/>
      <c r="Q850" s="4"/>
      <c r="R850" s="4"/>
      <c r="S850" s="8"/>
      <c r="T850" s="8"/>
      <c r="U850" s="4"/>
      <c r="V850" s="4"/>
      <c r="W850" s="4"/>
      <c r="X850" s="4"/>
      <c r="AB850" s="8"/>
      <c r="AC850" s="8"/>
      <c r="AD850" s="4"/>
    </row>
    <row r="851" ht="12.75" customHeight="1">
      <c r="C851" s="3"/>
      <c r="F851" s="4"/>
      <c r="G851" s="4"/>
      <c r="J851" s="5"/>
      <c r="K851" s="6"/>
      <c r="L851" s="4"/>
      <c r="N851" s="7"/>
      <c r="O851" s="8"/>
      <c r="P851" s="4"/>
      <c r="Q851" s="4"/>
      <c r="R851" s="4"/>
      <c r="S851" s="8"/>
      <c r="T851" s="8"/>
      <c r="U851" s="4"/>
      <c r="V851" s="4"/>
      <c r="W851" s="4"/>
      <c r="X851" s="4"/>
      <c r="AB851" s="8"/>
      <c r="AC851" s="8"/>
      <c r="AD851" s="4"/>
    </row>
    <row r="852" ht="12.75" customHeight="1">
      <c r="C852" s="3"/>
      <c r="F852" s="4"/>
      <c r="G852" s="4"/>
      <c r="J852" s="5"/>
      <c r="K852" s="6"/>
      <c r="L852" s="4"/>
      <c r="N852" s="7"/>
      <c r="O852" s="8"/>
      <c r="P852" s="4"/>
      <c r="Q852" s="4"/>
      <c r="R852" s="4"/>
      <c r="S852" s="8"/>
      <c r="T852" s="8"/>
      <c r="U852" s="4"/>
      <c r="V852" s="4"/>
      <c r="W852" s="4"/>
      <c r="X852" s="4"/>
      <c r="AB852" s="8"/>
      <c r="AC852" s="8"/>
      <c r="AD852" s="4"/>
    </row>
    <row r="853" ht="12.75" customHeight="1">
      <c r="C853" s="3"/>
      <c r="F853" s="4"/>
      <c r="G853" s="4"/>
      <c r="J853" s="5"/>
      <c r="K853" s="6"/>
      <c r="L853" s="4"/>
      <c r="N853" s="7"/>
      <c r="O853" s="8"/>
      <c r="P853" s="4"/>
      <c r="Q853" s="4"/>
      <c r="R853" s="4"/>
      <c r="S853" s="8"/>
      <c r="T853" s="8"/>
      <c r="U853" s="4"/>
      <c r="V853" s="4"/>
      <c r="W853" s="4"/>
      <c r="X853" s="4"/>
      <c r="AB853" s="8"/>
      <c r="AC853" s="8"/>
      <c r="AD853" s="4"/>
    </row>
    <row r="854" ht="12.75" customHeight="1">
      <c r="C854" s="3"/>
      <c r="F854" s="4"/>
      <c r="G854" s="4"/>
      <c r="J854" s="5"/>
      <c r="K854" s="6"/>
      <c r="L854" s="4"/>
      <c r="N854" s="7"/>
      <c r="O854" s="8"/>
      <c r="P854" s="4"/>
      <c r="Q854" s="4"/>
      <c r="R854" s="4"/>
      <c r="S854" s="8"/>
      <c r="T854" s="8"/>
      <c r="U854" s="4"/>
      <c r="V854" s="4"/>
      <c r="W854" s="4"/>
      <c r="X854" s="4"/>
      <c r="AB854" s="8"/>
      <c r="AC854" s="8"/>
      <c r="AD854" s="4"/>
    </row>
    <row r="855" ht="12.75" customHeight="1">
      <c r="C855" s="3"/>
      <c r="F855" s="4"/>
      <c r="G855" s="4"/>
      <c r="J855" s="5"/>
      <c r="K855" s="6"/>
      <c r="L855" s="4"/>
      <c r="N855" s="7"/>
      <c r="O855" s="8"/>
      <c r="P855" s="4"/>
      <c r="Q855" s="4"/>
      <c r="R855" s="4"/>
      <c r="S855" s="8"/>
      <c r="T855" s="8"/>
      <c r="U855" s="4"/>
      <c r="V855" s="4"/>
      <c r="W855" s="4"/>
      <c r="X855" s="4"/>
      <c r="AB855" s="8"/>
      <c r="AC855" s="8"/>
      <c r="AD855" s="4"/>
    </row>
    <row r="856" ht="12.75" customHeight="1">
      <c r="C856" s="3"/>
      <c r="F856" s="4"/>
      <c r="G856" s="4"/>
      <c r="J856" s="5"/>
      <c r="K856" s="6"/>
      <c r="L856" s="4"/>
      <c r="N856" s="7"/>
      <c r="O856" s="8"/>
      <c r="P856" s="4"/>
      <c r="Q856" s="4"/>
      <c r="R856" s="4"/>
      <c r="S856" s="8"/>
      <c r="T856" s="8"/>
      <c r="U856" s="4"/>
      <c r="V856" s="4"/>
      <c r="W856" s="4"/>
      <c r="X856" s="4"/>
      <c r="AB856" s="8"/>
      <c r="AC856" s="8"/>
      <c r="AD856" s="4"/>
    </row>
    <row r="857" ht="12.75" customHeight="1">
      <c r="C857" s="3"/>
      <c r="F857" s="4"/>
      <c r="G857" s="4"/>
      <c r="J857" s="5"/>
      <c r="K857" s="6"/>
      <c r="L857" s="4"/>
      <c r="N857" s="7"/>
      <c r="O857" s="8"/>
      <c r="P857" s="4"/>
      <c r="Q857" s="4"/>
      <c r="R857" s="4"/>
      <c r="S857" s="8"/>
      <c r="T857" s="8"/>
      <c r="U857" s="4"/>
      <c r="V857" s="4"/>
      <c r="W857" s="4"/>
      <c r="X857" s="4"/>
      <c r="AB857" s="8"/>
      <c r="AC857" s="8"/>
      <c r="AD857" s="4"/>
    </row>
    <row r="858" ht="12.75" customHeight="1">
      <c r="C858" s="3"/>
      <c r="F858" s="4"/>
      <c r="G858" s="4"/>
      <c r="J858" s="5"/>
      <c r="K858" s="6"/>
      <c r="L858" s="4"/>
      <c r="N858" s="7"/>
      <c r="O858" s="8"/>
      <c r="P858" s="4"/>
      <c r="Q858" s="4"/>
      <c r="R858" s="4"/>
      <c r="S858" s="8"/>
      <c r="T858" s="8"/>
      <c r="U858" s="4"/>
      <c r="V858" s="4"/>
      <c r="W858" s="4"/>
      <c r="X858" s="4"/>
      <c r="AB858" s="8"/>
      <c r="AC858" s="8"/>
      <c r="AD858" s="4"/>
    </row>
    <row r="859" ht="12.75" customHeight="1">
      <c r="C859" s="3"/>
      <c r="F859" s="4"/>
      <c r="G859" s="4"/>
      <c r="J859" s="5"/>
      <c r="K859" s="6"/>
      <c r="L859" s="4"/>
      <c r="N859" s="7"/>
      <c r="O859" s="8"/>
      <c r="P859" s="4"/>
      <c r="Q859" s="4"/>
      <c r="R859" s="4"/>
      <c r="S859" s="8"/>
      <c r="T859" s="8"/>
      <c r="U859" s="4"/>
      <c r="V859" s="4"/>
      <c r="W859" s="4"/>
      <c r="X859" s="4"/>
      <c r="AB859" s="8"/>
      <c r="AC859" s="8"/>
      <c r="AD859" s="4"/>
    </row>
    <row r="860" ht="12.75" customHeight="1">
      <c r="C860" s="3"/>
      <c r="F860" s="4"/>
      <c r="G860" s="4"/>
      <c r="J860" s="5"/>
      <c r="K860" s="6"/>
      <c r="L860" s="4"/>
      <c r="N860" s="7"/>
      <c r="O860" s="8"/>
      <c r="P860" s="4"/>
      <c r="Q860" s="4"/>
      <c r="R860" s="4"/>
      <c r="S860" s="8"/>
      <c r="T860" s="8"/>
      <c r="U860" s="4"/>
      <c r="V860" s="4"/>
      <c r="W860" s="4"/>
      <c r="X860" s="4"/>
      <c r="AB860" s="8"/>
      <c r="AC860" s="8"/>
      <c r="AD860" s="4"/>
    </row>
    <row r="861" ht="12.75" customHeight="1">
      <c r="C861" s="3"/>
      <c r="F861" s="4"/>
      <c r="G861" s="4"/>
      <c r="J861" s="5"/>
      <c r="K861" s="6"/>
      <c r="L861" s="4"/>
      <c r="N861" s="7"/>
      <c r="O861" s="8"/>
      <c r="P861" s="4"/>
      <c r="Q861" s="4"/>
      <c r="R861" s="4"/>
      <c r="S861" s="8"/>
      <c r="T861" s="8"/>
      <c r="U861" s="4"/>
      <c r="V861" s="4"/>
      <c r="W861" s="4"/>
      <c r="X861" s="4"/>
      <c r="AB861" s="8"/>
      <c r="AC861" s="8"/>
      <c r="AD861" s="4"/>
    </row>
    <row r="862" ht="12.75" customHeight="1">
      <c r="C862" s="3"/>
      <c r="F862" s="4"/>
      <c r="G862" s="4"/>
      <c r="J862" s="5"/>
      <c r="K862" s="6"/>
      <c r="L862" s="4"/>
      <c r="N862" s="7"/>
      <c r="O862" s="8"/>
      <c r="P862" s="4"/>
      <c r="Q862" s="4"/>
      <c r="R862" s="4"/>
      <c r="S862" s="8"/>
      <c r="T862" s="8"/>
      <c r="U862" s="4"/>
      <c r="V862" s="4"/>
      <c r="W862" s="4"/>
      <c r="X862" s="4"/>
      <c r="AB862" s="8"/>
      <c r="AC862" s="8"/>
      <c r="AD862" s="4"/>
    </row>
    <row r="863" ht="12.75" customHeight="1">
      <c r="C863" s="3"/>
      <c r="F863" s="4"/>
      <c r="G863" s="4"/>
      <c r="J863" s="5"/>
      <c r="K863" s="6"/>
      <c r="L863" s="4"/>
      <c r="N863" s="7"/>
      <c r="O863" s="8"/>
      <c r="P863" s="4"/>
      <c r="Q863" s="4"/>
      <c r="R863" s="4"/>
      <c r="S863" s="8"/>
      <c r="T863" s="8"/>
      <c r="U863" s="4"/>
      <c r="V863" s="4"/>
      <c r="W863" s="4"/>
      <c r="X863" s="4"/>
      <c r="AB863" s="8"/>
      <c r="AC863" s="8"/>
      <c r="AD863" s="4"/>
    </row>
    <row r="864" ht="12.75" customHeight="1">
      <c r="C864" s="3"/>
      <c r="F864" s="4"/>
      <c r="G864" s="4"/>
      <c r="J864" s="5"/>
      <c r="K864" s="6"/>
      <c r="L864" s="4"/>
      <c r="N864" s="7"/>
      <c r="O864" s="8"/>
      <c r="P864" s="4"/>
      <c r="Q864" s="4"/>
      <c r="R864" s="4"/>
      <c r="S864" s="8"/>
      <c r="T864" s="8"/>
      <c r="U864" s="4"/>
      <c r="V864" s="4"/>
      <c r="W864" s="4"/>
      <c r="X864" s="4"/>
      <c r="AB864" s="8"/>
      <c r="AC864" s="8"/>
      <c r="AD864" s="4"/>
    </row>
    <row r="865" ht="12.75" customHeight="1">
      <c r="C865" s="3"/>
      <c r="F865" s="4"/>
      <c r="G865" s="4"/>
      <c r="J865" s="5"/>
      <c r="K865" s="6"/>
      <c r="L865" s="4"/>
      <c r="N865" s="7"/>
      <c r="O865" s="8"/>
      <c r="P865" s="4"/>
      <c r="Q865" s="4"/>
      <c r="R865" s="4"/>
      <c r="S865" s="8"/>
      <c r="T865" s="8"/>
      <c r="U865" s="4"/>
      <c r="V865" s="4"/>
      <c r="W865" s="4"/>
      <c r="X865" s="4"/>
      <c r="AB865" s="8"/>
      <c r="AC865" s="8"/>
      <c r="AD865" s="4"/>
    </row>
    <row r="866" ht="12.75" customHeight="1">
      <c r="C866" s="3"/>
      <c r="F866" s="4"/>
      <c r="G866" s="4"/>
      <c r="J866" s="5"/>
      <c r="K866" s="6"/>
      <c r="L866" s="4"/>
      <c r="N866" s="7"/>
      <c r="O866" s="8"/>
      <c r="P866" s="4"/>
      <c r="Q866" s="4"/>
      <c r="R866" s="4"/>
      <c r="S866" s="8"/>
      <c r="T866" s="8"/>
      <c r="U866" s="4"/>
      <c r="V866" s="4"/>
      <c r="W866" s="4"/>
      <c r="X866" s="4"/>
      <c r="AB866" s="8"/>
      <c r="AC866" s="8"/>
      <c r="AD866" s="4"/>
    </row>
    <row r="867" ht="12.75" customHeight="1">
      <c r="C867" s="3"/>
      <c r="F867" s="4"/>
      <c r="G867" s="4"/>
      <c r="J867" s="5"/>
      <c r="K867" s="6"/>
      <c r="L867" s="4"/>
      <c r="N867" s="7"/>
      <c r="O867" s="8"/>
      <c r="P867" s="4"/>
      <c r="Q867" s="4"/>
      <c r="R867" s="4"/>
      <c r="S867" s="8"/>
      <c r="T867" s="8"/>
      <c r="U867" s="4"/>
      <c r="V867" s="4"/>
      <c r="W867" s="4"/>
      <c r="X867" s="4"/>
      <c r="AB867" s="8"/>
      <c r="AC867" s="8"/>
      <c r="AD867" s="4"/>
    </row>
    <row r="868" ht="12.75" customHeight="1">
      <c r="C868" s="3"/>
      <c r="F868" s="4"/>
      <c r="G868" s="4"/>
      <c r="J868" s="5"/>
      <c r="K868" s="6"/>
      <c r="L868" s="4"/>
      <c r="N868" s="7"/>
      <c r="O868" s="8"/>
      <c r="P868" s="4"/>
      <c r="Q868" s="4"/>
      <c r="R868" s="4"/>
      <c r="S868" s="8"/>
      <c r="T868" s="8"/>
      <c r="U868" s="4"/>
      <c r="V868" s="4"/>
      <c r="W868" s="4"/>
      <c r="X868" s="4"/>
      <c r="AB868" s="8"/>
      <c r="AC868" s="8"/>
      <c r="AD868" s="4"/>
    </row>
    <row r="869" ht="12.75" customHeight="1">
      <c r="C869" s="3"/>
      <c r="F869" s="4"/>
      <c r="G869" s="4"/>
      <c r="J869" s="5"/>
      <c r="K869" s="6"/>
      <c r="L869" s="4"/>
      <c r="N869" s="7"/>
      <c r="O869" s="8"/>
      <c r="P869" s="4"/>
      <c r="Q869" s="4"/>
      <c r="R869" s="4"/>
      <c r="S869" s="8"/>
      <c r="T869" s="8"/>
      <c r="U869" s="4"/>
      <c r="V869" s="4"/>
      <c r="W869" s="4"/>
      <c r="X869" s="4"/>
      <c r="AB869" s="8"/>
      <c r="AC869" s="8"/>
      <c r="AD869" s="4"/>
    </row>
    <row r="870" ht="12.75" customHeight="1">
      <c r="C870" s="3"/>
      <c r="F870" s="4"/>
      <c r="G870" s="4"/>
      <c r="J870" s="5"/>
      <c r="K870" s="6"/>
      <c r="L870" s="4"/>
      <c r="N870" s="7"/>
      <c r="O870" s="8"/>
      <c r="P870" s="4"/>
      <c r="Q870" s="4"/>
      <c r="R870" s="4"/>
      <c r="S870" s="8"/>
      <c r="T870" s="8"/>
      <c r="U870" s="4"/>
      <c r="V870" s="4"/>
      <c r="W870" s="4"/>
      <c r="X870" s="4"/>
      <c r="AB870" s="8"/>
      <c r="AC870" s="8"/>
      <c r="AD870" s="4"/>
    </row>
    <row r="871" ht="12.75" customHeight="1">
      <c r="C871" s="3"/>
      <c r="F871" s="4"/>
      <c r="G871" s="4"/>
      <c r="J871" s="5"/>
      <c r="K871" s="6"/>
      <c r="L871" s="4"/>
      <c r="N871" s="7"/>
      <c r="O871" s="8"/>
      <c r="P871" s="4"/>
      <c r="Q871" s="4"/>
      <c r="R871" s="4"/>
      <c r="S871" s="8"/>
      <c r="T871" s="8"/>
      <c r="U871" s="4"/>
      <c r="V871" s="4"/>
      <c r="W871" s="4"/>
      <c r="X871" s="4"/>
      <c r="AB871" s="8"/>
      <c r="AC871" s="8"/>
      <c r="AD871" s="4"/>
    </row>
    <row r="872" ht="12.75" customHeight="1">
      <c r="C872" s="3"/>
      <c r="F872" s="4"/>
      <c r="G872" s="4"/>
      <c r="J872" s="5"/>
      <c r="K872" s="6"/>
      <c r="L872" s="4"/>
      <c r="N872" s="7"/>
      <c r="O872" s="8"/>
      <c r="P872" s="4"/>
      <c r="Q872" s="4"/>
      <c r="R872" s="4"/>
      <c r="S872" s="8"/>
      <c r="T872" s="8"/>
      <c r="U872" s="4"/>
      <c r="V872" s="4"/>
      <c r="W872" s="4"/>
      <c r="X872" s="4"/>
      <c r="AB872" s="8"/>
      <c r="AC872" s="8"/>
      <c r="AD872" s="4"/>
    </row>
    <row r="873" ht="12.75" customHeight="1">
      <c r="C873" s="3"/>
      <c r="F873" s="4"/>
      <c r="G873" s="4"/>
      <c r="J873" s="5"/>
      <c r="K873" s="6"/>
      <c r="L873" s="4"/>
      <c r="N873" s="7"/>
      <c r="O873" s="8"/>
      <c r="P873" s="4"/>
      <c r="Q873" s="4"/>
      <c r="R873" s="4"/>
      <c r="S873" s="8"/>
      <c r="T873" s="8"/>
      <c r="U873" s="4"/>
      <c r="V873" s="4"/>
      <c r="W873" s="4"/>
      <c r="X873" s="4"/>
      <c r="AB873" s="8"/>
      <c r="AC873" s="8"/>
      <c r="AD873" s="4"/>
    </row>
    <row r="874" ht="12.75" customHeight="1">
      <c r="C874" s="3"/>
      <c r="F874" s="4"/>
      <c r="G874" s="4"/>
      <c r="J874" s="5"/>
      <c r="K874" s="6"/>
      <c r="L874" s="4"/>
      <c r="N874" s="7"/>
      <c r="O874" s="8"/>
      <c r="P874" s="4"/>
      <c r="Q874" s="4"/>
      <c r="R874" s="4"/>
      <c r="S874" s="8"/>
      <c r="T874" s="8"/>
      <c r="U874" s="4"/>
      <c r="V874" s="4"/>
      <c r="W874" s="4"/>
      <c r="X874" s="4"/>
      <c r="AB874" s="8"/>
      <c r="AC874" s="8"/>
      <c r="AD874" s="4"/>
    </row>
    <row r="875" ht="12.75" customHeight="1">
      <c r="C875" s="3"/>
      <c r="F875" s="4"/>
      <c r="G875" s="4"/>
      <c r="J875" s="5"/>
      <c r="K875" s="6"/>
      <c r="L875" s="4"/>
      <c r="N875" s="7"/>
      <c r="O875" s="8"/>
      <c r="P875" s="4"/>
      <c r="Q875" s="4"/>
      <c r="R875" s="4"/>
      <c r="S875" s="8"/>
      <c r="T875" s="8"/>
      <c r="U875" s="4"/>
      <c r="V875" s="4"/>
      <c r="W875" s="4"/>
      <c r="X875" s="4"/>
      <c r="AB875" s="8"/>
      <c r="AC875" s="8"/>
      <c r="AD875" s="4"/>
    </row>
    <row r="876" ht="12.75" customHeight="1">
      <c r="C876" s="3"/>
      <c r="F876" s="4"/>
      <c r="G876" s="4"/>
      <c r="J876" s="5"/>
      <c r="K876" s="6"/>
      <c r="L876" s="4"/>
      <c r="N876" s="7"/>
      <c r="O876" s="8"/>
      <c r="P876" s="4"/>
      <c r="Q876" s="4"/>
      <c r="R876" s="4"/>
      <c r="S876" s="8"/>
      <c r="T876" s="8"/>
      <c r="U876" s="4"/>
      <c r="V876" s="4"/>
      <c r="W876" s="4"/>
      <c r="X876" s="4"/>
      <c r="AB876" s="8"/>
      <c r="AC876" s="8"/>
      <c r="AD876" s="4"/>
    </row>
    <row r="877" ht="12.75" customHeight="1">
      <c r="C877" s="3"/>
      <c r="F877" s="4"/>
      <c r="G877" s="4"/>
      <c r="J877" s="5"/>
      <c r="K877" s="6"/>
      <c r="L877" s="4"/>
      <c r="N877" s="7"/>
      <c r="O877" s="8"/>
      <c r="P877" s="4"/>
      <c r="Q877" s="4"/>
      <c r="R877" s="4"/>
      <c r="S877" s="8"/>
      <c r="T877" s="8"/>
      <c r="U877" s="4"/>
      <c r="V877" s="4"/>
      <c r="W877" s="4"/>
      <c r="X877" s="4"/>
      <c r="AB877" s="8"/>
      <c r="AC877" s="8"/>
      <c r="AD877" s="4"/>
    </row>
    <row r="878" ht="12.75" customHeight="1">
      <c r="C878" s="3"/>
      <c r="F878" s="4"/>
      <c r="G878" s="4"/>
      <c r="J878" s="5"/>
      <c r="K878" s="6"/>
      <c r="L878" s="4"/>
      <c r="N878" s="7"/>
      <c r="O878" s="8"/>
      <c r="P878" s="4"/>
      <c r="Q878" s="4"/>
      <c r="R878" s="4"/>
      <c r="S878" s="8"/>
      <c r="T878" s="8"/>
      <c r="U878" s="4"/>
      <c r="V878" s="4"/>
      <c r="W878" s="4"/>
      <c r="X878" s="4"/>
      <c r="AB878" s="8"/>
      <c r="AC878" s="8"/>
      <c r="AD878" s="4"/>
    </row>
    <row r="879" ht="12.75" customHeight="1">
      <c r="C879" s="3"/>
      <c r="F879" s="4"/>
      <c r="G879" s="4"/>
      <c r="J879" s="5"/>
      <c r="K879" s="6"/>
      <c r="L879" s="4"/>
      <c r="N879" s="7"/>
      <c r="O879" s="8"/>
      <c r="P879" s="4"/>
      <c r="Q879" s="4"/>
      <c r="R879" s="4"/>
      <c r="S879" s="8"/>
      <c r="T879" s="8"/>
      <c r="U879" s="4"/>
      <c r="V879" s="4"/>
      <c r="W879" s="4"/>
      <c r="X879" s="4"/>
      <c r="AB879" s="8"/>
      <c r="AC879" s="8"/>
      <c r="AD879" s="4"/>
    </row>
    <row r="880" ht="12.75" customHeight="1">
      <c r="C880" s="3"/>
      <c r="F880" s="4"/>
      <c r="G880" s="4"/>
      <c r="J880" s="5"/>
      <c r="K880" s="6"/>
      <c r="L880" s="4"/>
      <c r="N880" s="7"/>
      <c r="O880" s="8"/>
      <c r="P880" s="4"/>
      <c r="Q880" s="4"/>
      <c r="R880" s="4"/>
      <c r="S880" s="8"/>
      <c r="T880" s="8"/>
      <c r="U880" s="4"/>
      <c r="V880" s="4"/>
      <c r="W880" s="4"/>
      <c r="X880" s="4"/>
      <c r="AB880" s="8"/>
      <c r="AC880" s="8"/>
      <c r="AD880" s="4"/>
    </row>
    <row r="881" ht="12.75" customHeight="1">
      <c r="C881" s="3"/>
      <c r="F881" s="4"/>
      <c r="G881" s="4"/>
      <c r="J881" s="5"/>
      <c r="K881" s="6"/>
      <c r="L881" s="4"/>
      <c r="N881" s="7"/>
      <c r="O881" s="8"/>
      <c r="P881" s="4"/>
      <c r="Q881" s="4"/>
      <c r="R881" s="4"/>
      <c r="S881" s="8"/>
      <c r="T881" s="8"/>
      <c r="U881" s="4"/>
      <c r="V881" s="4"/>
      <c r="W881" s="4"/>
      <c r="X881" s="4"/>
      <c r="AB881" s="8"/>
      <c r="AC881" s="8"/>
      <c r="AD881" s="4"/>
    </row>
    <row r="882" ht="12.75" customHeight="1">
      <c r="C882" s="3"/>
      <c r="F882" s="4"/>
      <c r="G882" s="4"/>
      <c r="J882" s="5"/>
      <c r="K882" s="6"/>
      <c r="L882" s="4"/>
      <c r="N882" s="7"/>
      <c r="O882" s="8"/>
      <c r="P882" s="4"/>
      <c r="Q882" s="4"/>
      <c r="R882" s="4"/>
      <c r="S882" s="8"/>
      <c r="T882" s="8"/>
      <c r="U882" s="4"/>
      <c r="V882" s="4"/>
      <c r="W882" s="4"/>
      <c r="X882" s="4"/>
      <c r="AB882" s="8"/>
      <c r="AC882" s="8"/>
      <c r="AD882" s="4"/>
    </row>
    <row r="883" ht="12.75" customHeight="1">
      <c r="C883" s="3"/>
      <c r="F883" s="4"/>
      <c r="G883" s="4"/>
      <c r="J883" s="5"/>
      <c r="K883" s="6"/>
      <c r="L883" s="4"/>
      <c r="N883" s="7"/>
      <c r="O883" s="8"/>
      <c r="P883" s="4"/>
      <c r="Q883" s="4"/>
      <c r="R883" s="4"/>
      <c r="S883" s="8"/>
      <c r="T883" s="8"/>
      <c r="U883" s="4"/>
      <c r="V883" s="4"/>
      <c r="W883" s="4"/>
      <c r="X883" s="4"/>
      <c r="AB883" s="8"/>
      <c r="AC883" s="8"/>
      <c r="AD883" s="4"/>
    </row>
    <row r="884" ht="12.75" customHeight="1">
      <c r="C884" s="3"/>
      <c r="F884" s="4"/>
      <c r="G884" s="4"/>
      <c r="J884" s="5"/>
      <c r="K884" s="6"/>
      <c r="L884" s="4"/>
      <c r="N884" s="7"/>
      <c r="O884" s="8"/>
      <c r="P884" s="4"/>
      <c r="Q884" s="4"/>
      <c r="R884" s="4"/>
      <c r="S884" s="8"/>
      <c r="T884" s="8"/>
      <c r="U884" s="4"/>
      <c r="V884" s="4"/>
      <c r="W884" s="4"/>
      <c r="X884" s="4"/>
      <c r="AB884" s="8"/>
      <c r="AC884" s="8"/>
      <c r="AD884" s="4"/>
    </row>
    <row r="885" ht="12.75" customHeight="1">
      <c r="C885" s="3"/>
      <c r="F885" s="4"/>
      <c r="G885" s="4"/>
      <c r="J885" s="5"/>
      <c r="K885" s="6"/>
      <c r="L885" s="4"/>
      <c r="N885" s="7"/>
      <c r="O885" s="8"/>
      <c r="P885" s="4"/>
      <c r="Q885" s="4"/>
      <c r="R885" s="4"/>
      <c r="S885" s="8"/>
      <c r="T885" s="8"/>
      <c r="U885" s="4"/>
      <c r="V885" s="4"/>
      <c r="W885" s="4"/>
      <c r="X885" s="4"/>
      <c r="AB885" s="8"/>
      <c r="AC885" s="8"/>
      <c r="AD885" s="4"/>
    </row>
    <row r="886" ht="12.75" customHeight="1">
      <c r="C886" s="3"/>
      <c r="F886" s="4"/>
      <c r="G886" s="4"/>
      <c r="J886" s="5"/>
      <c r="K886" s="6"/>
      <c r="L886" s="4"/>
      <c r="N886" s="7"/>
      <c r="O886" s="8"/>
      <c r="P886" s="4"/>
      <c r="Q886" s="4"/>
      <c r="R886" s="4"/>
      <c r="S886" s="8"/>
      <c r="T886" s="8"/>
      <c r="U886" s="4"/>
      <c r="V886" s="4"/>
      <c r="W886" s="4"/>
      <c r="X886" s="4"/>
      <c r="AB886" s="8"/>
      <c r="AC886" s="8"/>
      <c r="AD886" s="4"/>
    </row>
    <row r="887" ht="12.75" customHeight="1">
      <c r="C887" s="3"/>
      <c r="F887" s="4"/>
      <c r="G887" s="4"/>
      <c r="J887" s="5"/>
      <c r="K887" s="6"/>
      <c r="L887" s="4"/>
      <c r="N887" s="7"/>
      <c r="O887" s="8"/>
      <c r="P887" s="4"/>
      <c r="Q887" s="4"/>
      <c r="R887" s="4"/>
      <c r="S887" s="8"/>
      <c r="T887" s="8"/>
      <c r="U887" s="4"/>
      <c r="V887" s="4"/>
      <c r="W887" s="4"/>
      <c r="X887" s="4"/>
      <c r="AB887" s="8"/>
      <c r="AC887" s="8"/>
      <c r="AD887" s="4"/>
    </row>
    <row r="888" ht="12.75" customHeight="1">
      <c r="C888" s="3"/>
      <c r="F888" s="4"/>
      <c r="G888" s="4"/>
      <c r="J888" s="5"/>
      <c r="K888" s="6"/>
      <c r="L888" s="4"/>
      <c r="N888" s="7"/>
      <c r="O888" s="8"/>
      <c r="P888" s="4"/>
      <c r="Q888" s="4"/>
      <c r="R888" s="4"/>
      <c r="S888" s="8"/>
      <c r="T888" s="8"/>
      <c r="U888" s="4"/>
      <c r="V888" s="4"/>
      <c r="W888" s="4"/>
      <c r="X888" s="4"/>
      <c r="AB888" s="8"/>
      <c r="AC888" s="8"/>
      <c r="AD888" s="4"/>
    </row>
    <row r="889" ht="12.75" customHeight="1">
      <c r="C889" s="3"/>
      <c r="F889" s="4"/>
      <c r="G889" s="4"/>
      <c r="J889" s="5"/>
      <c r="K889" s="6"/>
      <c r="L889" s="4"/>
      <c r="N889" s="7"/>
      <c r="O889" s="8"/>
      <c r="P889" s="4"/>
      <c r="Q889" s="4"/>
      <c r="R889" s="4"/>
      <c r="S889" s="8"/>
      <c r="T889" s="8"/>
      <c r="U889" s="4"/>
      <c r="V889" s="4"/>
      <c r="W889" s="4"/>
      <c r="X889" s="4"/>
      <c r="AB889" s="8"/>
      <c r="AC889" s="8"/>
      <c r="AD889" s="4"/>
    </row>
    <row r="890" ht="12.75" customHeight="1">
      <c r="C890" s="3"/>
      <c r="F890" s="4"/>
      <c r="G890" s="4"/>
      <c r="J890" s="5"/>
      <c r="K890" s="6"/>
      <c r="L890" s="4"/>
      <c r="N890" s="7"/>
      <c r="O890" s="8"/>
      <c r="P890" s="4"/>
      <c r="Q890" s="4"/>
      <c r="R890" s="4"/>
      <c r="S890" s="8"/>
      <c r="T890" s="8"/>
      <c r="U890" s="4"/>
      <c r="V890" s="4"/>
      <c r="W890" s="4"/>
      <c r="X890" s="4"/>
      <c r="AB890" s="8"/>
      <c r="AC890" s="8"/>
      <c r="AD890" s="4"/>
    </row>
    <row r="891" ht="12.75" customHeight="1">
      <c r="C891" s="3"/>
      <c r="F891" s="4"/>
      <c r="G891" s="4"/>
      <c r="J891" s="5"/>
      <c r="K891" s="6"/>
      <c r="L891" s="4"/>
      <c r="N891" s="7"/>
      <c r="O891" s="8"/>
      <c r="P891" s="4"/>
      <c r="Q891" s="4"/>
      <c r="R891" s="4"/>
      <c r="S891" s="8"/>
      <c r="T891" s="8"/>
      <c r="U891" s="4"/>
      <c r="V891" s="4"/>
      <c r="W891" s="4"/>
      <c r="X891" s="4"/>
      <c r="AB891" s="8"/>
      <c r="AC891" s="8"/>
      <c r="AD891" s="4"/>
    </row>
    <row r="892" ht="12.75" customHeight="1">
      <c r="C892" s="3"/>
      <c r="F892" s="4"/>
      <c r="G892" s="4"/>
      <c r="J892" s="5"/>
      <c r="K892" s="6"/>
      <c r="L892" s="4"/>
      <c r="N892" s="7"/>
      <c r="O892" s="8"/>
      <c r="P892" s="4"/>
      <c r="Q892" s="4"/>
      <c r="R892" s="4"/>
      <c r="S892" s="8"/>
      <c r="T892" s="8"/>
      <c r="U892" s="4"/>
      <c r="V892" s="4"/>
      <c r="W892" s="4"/>
      <c r="X892" s="4"/>
      <c r="AB892" s="8"/>
      <c r="AC892" s="8"/>
      <c r="AD892" s="4"/>
    </row>
    <row r="893" ht="12.75" customHeight="1">
      <c r="C893" s="3"/>
      <c r="F893" s="4"/>
      <c r="G893" s="4"/>
      <c r="J893" s="5"/>
      <c r="K893" s="6"/>
      <c r="L893" s="4"/>
      <c r="N893" s="7"/>
      <c r="O893" s="8"/>
      <c r="P893" s="4"/>
      <c r="Q893" s="4"/>
      <c r="R893" s="4"/>
      <c r="S893" s="8"/>
      <c r="T893" s="8"/>
      <c r="U893" s="4"/>
      <c r="V893" s="4"/>
      <c r="W893" s="4"/>
      <c r="X893" s="4"/>
      <c r="AB893" s="8"/>
      <c r="AC893" s="8"/>
      <c r="AD893" s="4"/>
    </row>
    <row r="894" ht="12.75" customHeight="1">
      <c r="C894" s="3"/>
      <c r="F894" s="4"/>
      <c r="G894" s="4"/>
      <c r="J894" s="5"/>
      <c r="K894" s="6"/>
      <c r="L894" s="4"/>
      <c r="N894" s="7"/>
      <c r="O894" s="8"/>
      <c r="P894" s="4"/>
      <c r="Q894" s="4"/>
      <c r="R894" s="4"/>
      <c r="S894" s="8"/>
      <c r="T894" s="8"/>
      <c r="U894" s="4"/>
      <c r="V894" s="4"/>
      <c r="W894" s="4"/>
      <c r="X894" s="4"/>
      <c r="AB894" s="8"/>
      <c r="AC894" s="8"/>
      <c r="AD894" s="4"/>
    </row>
    <row r="895" ht="12.75" customHeight="1">
      <c r="C895" s="3"/>
      <c r="F895" s="4"/>
      <c r="G895" s="4"/>
      <c r="J895" s="5"/>
      <c r="K895" s="6"/>
      <c r="L895" s="4"/>
      <c r="N895" s="7"/>
      <c r="O895" s="8"/>
      <c r="P895" s="4"/>
      <c r="Q895" s="4"/>
      <c r="R895" s="4"/>
      <c r="S895" s="8"/>
      <c r="T895" s="8"/>
      <c r="U895" s="4"/>
      <c r="V895" s="4"/>
      <c r="W895" s="4"/>
      <c r="X895" s="4"/>
      <c r="AB895" s="8"/>
      <c r="AC895" s="8"/>
      <c r="AD895" s="4"/>
    </row>
    <row r="896" ht="12.75" customHeight="1">
      <c r="C896" s="3"/>
      <c r="F896" s="4"/>
      <c r="G896" s="4"/>
      <c r="J896" s="5"/>
      <c r="K896" s="6"/>
      <c r="L896" s="4"/>
      <c r="N896" s="7"/>
      <c r="O896" s="8"/>
      <c r="P896" s="4"/>
      <c r="Q896" s="4"/>
      <c r="R896" s="4"/>
      <c r="S896" s="8"/>
      <c r="T896" s="8"/>
      <c r="U896" s="4"/>
      <c r="V896" s="4"/>
      <c r="W896" s="4"/>
      <c r="X896" s="4"/>
      <c r="AB896" s="8"/>
      <c r="AC896" s="8"/>
      <c r="AD896" s="4"/>
    </row>
    <row r="897" ht="12.75" customHeight="1">
      <c r="C897" s="3"/>
      <c r="F897" s="4"/>
      <c r="G897" s="4"/>
      <c r="J897" s="5"/>
      <c r="K897" s="6"/>
      <c r="L897" s="4"/>
      <c r="N897" s="7"/>
      <c r="O897" s="8"/>
      <c r="P897" s="4"/>
      <c r="Q897" s="4"/>
      <c r="R897" s="4"/>
      <c r="S897" s="8"/>
      <c r="T897" s="8"/>
      <c r="U897" s="4"/>
      <c r="V897" s="4"/>
      <c r="W897" s="4"/>
      <c r="X897" s="4"/>
      <c r="AB897" s="8"/>
      <c r="AC897" s="8"/>
      <c r="AD897" s="4"/>
    </row>
    <row r="898" ht="12.75" customHeight="1">
      <c r="C898" s="3"/>
      <c r="F898" s="4"/>
      <c r="G898" s="4"/>
      <c r="J898" s="5"/>
      <c r="K898" s="6"/>
      <c r="L898" s="4"/>
      <c r="N898" s="7"/>
      <c r="O898" s="8"/>
      <c r="P898" s="4"/>
      <c r="Q898" s="4"/>
      <c r="R898" s="4"/>
      <c r="S898" s="8"/>
      <c r="T898" s="8"/>
      <c r="U898" s="4"/>
      <c r="V898" s="4"/>
      <c r="W898" s="4"/>
      <c r="X898" s="4"/>
      <c r="AB898" s="8"/>
      <c r="AC898" s="8"/>
      <c r="AD898" s="4"/>
    </row>
    <row r="899" ht="12.75" customHeight="1">
      <c r="C899" s="3"/>
      <c r="F899" s="4"/>
      <c r="G899" s="4"/>
      <c r="J899" s="5"/>
      <c r="K899" s="6"/>
      <c r="L899" s="4"/>
      <c r="N899" s="7"/>
      <c r="O899" s="8"/>
      <c r="P899" s="4"/>
      <c r="Q899" s="4"/>
      <c r="R899" s="4"/>
      <c r="S899" s="8"/>
      <c r="T899" s="8"/>
      <c r="U899" s="4"/>
      <c r="V899" s="4"/>
      <c r="W899" s="4"/>
      <c r="X899" s="4"/>
      <c r="AB899" s="8"/>
      <c r="AC899" s="8"/>
      <c r="AD899" s="4"/>
    </row>
    <row r="900" ht="12.75" customHeight="1">
      <c r="C900" s="3"/>
      <c r="F900" s="4"/>
      <c r="G900" s="4"/>
      <c r="J900" s="5"/>
      <c r="K900" s="6"/>
      <c r="L900" s="4"/>
      <c r="N900" s="7"/>
      <c r="O900" s="8"/>
      <c r="P900" s="4"/>
      <c r="Q900" s="4"/>
      <c r="R900" s="4"/>
      <c r="S900" s="8"/>
      <c r="T900" s="8"/>
      <c r="U900" s="4"/>
      <c r="V900" s="4"/>
      <c r="W900" s="4"/>
      <c r="X900" s="4"/>
      <c r="AB900" s="8"/>
      <c r="AC900" s="8"/>
      <c r="AD900" s="4"/>
    </row>
    <row r="901" ht="12.75" customHeight="1">
      <c r="C901" s="3"/>
      <c r="F901" s="4"/>
      <c r="G901" s="4"/>
      <c r="J901" s="5"/>
      <c r="K901" s="6"/>
      <c r="L901" s="4"/>
      <c r="N901" s="7"/>
      <c r="O901" s="8"/>
      <c r="P901" s="4"/>
      <c r="Q901" s="4"/>
      <c r="R901" s="4"/>
      <c r="S901" s="8"/>
      <c r="T901" s="8"/>
      <c r="U901" s="4"/>
      <c r="V901" s="4"/>
      <c r="W901" s="4"/>
      <c r="X901" s="4"/>
      <c r="AB901" s="8"/>
      <c r="AC901" s="8"/>
      <c r="AD901" s="4"/>
    </row>
    <row r="902" ht="12.75" customHeight="1">
      <c r="C902" s="3"/>
      <c r="F902" s="4"/>
      <c r="G902" s="4"/>
      <c r="J902" s="5"/>
      <c r="K902" s="6"/>
      <c r="L902" s="4"/>
      <c r="N902" s="7"/>
      <c r="O902" s="8"/>
      <c r="P902" s="4"/>
      <c r="Q902" s="4"/>
      <c r="R902" s="4"/>
      <c r="S902" s="8"/>
      <c r="T902" s="8"/>
      <c r="U902" s="4"/>
      <c r="V902" s="4"/>
      <c r="W902" s="4"/>
      <c r="X902" s="4"/>
      <c r="AB902" s="8"/>
      <c r="AC902" s="8"/>
      <c r="AD902" s="4"/>
    </row>
    <row r="903" ht="12.75" customHeight="1">
      <c r="C903" s="3"/>
      <c r="F903" s="4"/>
      <c r="G903" s="4"/>
      <c r="J903" s="5"/>
      <c r="K903" s="6"/>
      <c r="L903" s="4"/>
      <c r="N903" s="7"/>
      <c r="O903" s="8"/>
      <c r="P903" s="4"/>
      <c r="Q903" s="4"/>
      <c r="R903" s="4"/>
      <c r="S903" s="8"/>
      <c r="T903" s="8"/>
      <c r="U903" s="4"/>
      <c r="V903" s="4"/>
      <c r="W903" s="4"/>
      <c r="X903" s="4"/>
      <c r="AB903" s="8"/>
      <c r="AC903" s="8"/>
      <c r="AD903" s="4"/>
    </row>
    <row r="904" ht="12.75" customHeight="1">
      <c r="C904" s="3"/>
      <c r="F904" s="4"/>
      <c r="G904" s="4"/>
      <c r="J904" s="5"/>
      <c r="K904" s="6"/>
      <c r="L904" s="4"/>
      <c r="N904" s="7"/>
      <c r="O904" s="8"/>
      <c r="P904" s="4"/>
      <c r="Q904" s="4"/>
      <c r="R904" s="4"/>
      <c r="S904" s="8"/>
      <c r="T904" s="8"/>
      <c r="U904" s="4"/>
      <c r="V904" s="4"/>
      <c r="W904" s="4"/>
      <c r="X904" s="4"/>
      <c r="AB904" s="8"/>
      <c r="AC904" s="8"/>
      <c r="AD904" s="4"/>
    </row>
    <row r="905" ht="12.75" customHeight="1">
      <c r="C905" s="3"/>
      <c r="F905" s="4"/>
      <c r="G905" s="4"/>
      <c r="J905" s="5"/>
      <c r="K905" s="6"/>
      <c r="L905" s="4"/>
      <c r="N905" s="7"/>
      <c r="O905" s="8"/>
      <c r="P905" s="4"/>
      <c r="Q905" s="4"/>
      <c r="R905" s="4"/>
      <c r="S905" s="8"/>
      <c r="T905" s="8"/>
      <c r="U905" s="4"/>
      <c r="V905" s="4"/>
      <c r="W905" s="4"/>
      <c r="X905" s="4"/>
      <c r="AB905" s="8"/>
      <c r="AC905" s="8"/>
      <c r="AD905" s="4"/>
    </row>
    <row r="906" ht="12.75" customHeight="1">
      <c r="C906" s="3"/>
      <c r="F906" s="4"/>
      <c r="G906" s="4"/>
      <c r="J906" s="5"/>
      <c r="K906" s="6"/>
      <c r="L906" s="4"/>
      <c r="N906" s="7"/>
      <c r="O906" s="8"/>
      <c r="P906" s="4"/>
      <c r="Q906" s="4"/>
      <c r="R906" s="4"/>
      <c r="S906" s="8"/>
      <c r="T906" s="8"/>
      <c r="U906" s="4"/>
      <c r="V906" s="4"/>
      <c r="W906" s="4"/>
      <c r="X906" s="4"/>
      <c r="AB906" s="8"/>
      <c r="AC906" s="8"/>
      <c r="AD906" s="4"/>
    </row>
    <row r="907" ht="12.75" customHeight="1">
      <c r="C907" s="3"/>
      <c r="F907" s="4"/>
      <c r="G907" s="4"/>
      <c r="J907" s="5"/>
      <c r="K907" s="6"/>
      <c r="L907" s="4"/>
      <c r="N907" s="7"/>
      <c r="O907" s="8"/>
      <c r="P907" s="4"/>
      <c r="Q907" s="4"/>
      <c r="R907" s="4"/>
      <c r="S907" s="8"/>
      <c r="T907" s="8"/>
      <c r="U907" s="4"/>
      <c r="V907" s="4"/>
      <c r="W907" s="4"/>
      <c r="X907" s="4"/>
      <c r="AB907" s="8"/>
      <c r="AC907" s="8"/>
      <c r="AD907" s="4"/>
    </row>
    <row r="908" ht="12.75" customHeight="1">
      <c r="C908" s="3"/>
      <c r="F908" s="4"/>
      <c r="G908" s="4"/>
      <c r="J908" s="5"/>
      <c r="K908" s="6"/>
      <c r="L908" s="4"/>
      <c r="N908" s="7"/>
      <c r="O908" s="8"/>
      <c r="P908" s="4"/>
      <c r="Q908" s="4"/>
      <c r="R908" s="4"/>
      <c r="S908" s="8"/>
      <c r="T908" s="8"/>
      <c r="U908" s="4"/>
      <c r="V908" s="4"/>
      <c r="W908" s="4"/>
      <c r="X908" s="4"/>
      <c r="AB908" s="8"/>
      <c r="AC908" s="8"/>
      <c r="AD908" s="4"/>
    </row>
    <row r="909" ht="12.75" customHeight="1">
      <c r="C909" s="3"/>
      <c r="F909" s="4"/>
      <c r="G909" s="4"/>
      <c r="J909" s="5"/>
      <c r="K909" s="6"/>
      <c r="L909" s="4"/>
      <c r="N909" s="7"/>
      <c r="O909" s="8"/>
      <c r="P909" s="4"/>
      <c r="Q909" s="4"/>
      <c r="R909" s="4"/>
      <c r="S909" s="8"/>
      <c r="T909" s="8"/>
      <c r="U909" s="4"/>
      <c r="V909" s="4"/>
      <c r="W909" s="4"/>
      <c r="X909" s="4"/>
      <c r="AB909" s="8"/>
      <c r="AC909" s="8"/>
      <c r="AD909" s="4"/>
    </row>
    <row r="910" ht="12.75" customHeight="1">
      <c r="C910" s="3"/>
      <c r="F910" s="4"/>
      <c r="G910" s="4"/>
      <c r="J910" s="5"/>
      <c r="K910" s="6"/>
      <c r="L910" s="4"/>
      <c r="N910" s="7"/>
      <c r="O910" s="8"/>
      <c r="P910" s="4"/>
      <c r="Q910" s="4"/>
      <c r="R910" s="4"/>
      <c r="S910" s="8"/>
      <c r="T910" s="8"/>
      <c r="U910" s="4"/>
      <c r="V910" s="4"/>
      <c r="W910" s="4"/>
      <c r="X910" s="4"/>
      <c r="AB910" s="8"/>
      <c r="AC910" s="8"/>
      <c r="AD910" s="4"/>
    </row>
    <row r="911" ht="12.75" customHeight="1">
      <c r="C911" s="3"/>
      <c r="F911" s="4"/>
      <c r="G911" s="4"/>
      <c r="J911" s="5"/>
      <c r="K911" s="6"/>
      <c r="L911" s="4"/>
      <c r="N911" s="7"/>
      <c r="O911" s="8"/>
      <c r="P911" s="4"/>
      <c r="Q911" s="4"/>
      <c r="R911" s="4"/>
      <c r="S911" s="8"/>
      <c r="T911" s="8"/>
      <c r="U911" s="4"/>
      <c r="V911" s="4"/>
      <c r="W911" s="4"/>
      <c r="X911" s="4"/>
      <c r="AB911" s="8"/>
      <c r="AC911" s="8"/>
      <c r="AD911" s="4"/>
    </row>
    <row r="912" ht="12.75" customHeight="1">
      <c r="C912" s="3"/>
      <c r="F912" s="4"/>
      <c r="G912" s="4"/>
      <c r="J912" s="5"/>
      <c r="K912" s="6"/>
      <c r="L912" s="4"/>
      <c r="N912" s="7"/>
      <c r="O912" s="8"/>
      <c r="P912" s="4"/>
      <c r="Q912" s="4"/>
      <c r="R912" s="4"/>
      <c r="S912" s="8"/>
      <c r="T912" s="8"/>
      <c r="U912" s="4"/>
      <c r="V912" s="4"/>
      <c r="W912" s="4"/>
      <c r="X912" s="4"/>
      <c r="AB912" s="8"/>
      <c r="AC912" s="8"/>
      <c r="AD912" s="4"/>
    </row>
    <row r="913" ht="12.75" customHeight="1">
      <c r="C913" s="3"/>
      <c r="F913" s="4"/>
      <c r="G913" s="4"/>
      <c r="J913" s="5"/>
      <c r="K913" s="6"/>
      <c r="L913" s="4"/>
      <c r="N913" s="7"/>
      <c r="O913" s="8"/>
      <c r="P913" s="4"/>
      <c r="Q913" s="4"/>
      <c r="R913" s="4"/>
      <c r="S913" s="8"/>
      <c r="T913" s="8"/>
      <c r="U913" s="4"/>
      <c r="V913" s="4"/>
      <c r="W913" s="4"/>
      <c r="X913" s="4"/>
      <c r="AB913" s="8"/>
      <c r="AC913" s="8"/>
      <c r="AD913" s="4"/>
    </row>
    <row r="914" ht="12.75" customHeight="1">
      <c r="C914" s="3"/>
      <c r="F914" s="4"/>
      <c r="G914" s="4"/>
      <c r="J914" s="5"/>
      <c r="K914" s="6"/>
      <c r="L914" s="4"/>
      <c r="N914" s="7"/>
      <c r="O914" s="8"/>
      <c r="P914" s="4"/>
      <c r="Q914" s="4"/>
      <c r="R914" s="4"/>
      <c r="S914" s="8"/>
      <c r="T914" s="8"/>
      <c r="U914" s="4"/>
      <c r="V914" s="4"/>
      <c r="W914" s="4"/>
      <c r="X914" s="4"/>
      <c r="AB914" s="8"/>
      <c r="AC914" s="8"/>
      <c r="AD914" s="4"/>
    </row>
    <row r="915" ht="12.75" customHeight="1">
      <c r="C915" s="3"/>
      <c r="F915" s="4"/>
      <c r="G915" s="4"/>
      <c r="J915" s="5"/>
      <c r="K915" s="6"/>
      <c r="L915" s="4"/>
      <c r="N915" s="7"/>
      <c r="O915" s="8"/>
      <c r="P915" s="4"/>
      <c r="Q915" s="4"/>
      <c r="R915" s="4"/>
      <c r="S915" s="8"/>
      <c r="T915" s="8"/>
      <c r="U915" s="4"/>
      <c r="V915" s="4"/>
      <c r="W915" s="4"/>
      <c r="X915" s="4"/>
      <c r="AB915" s="8"/>
      <c r="AC915" s="8"/>
      <c r="AD915" s="4"/>
    </row>
    <row r="916" ht="12.75" customHeight="1">
      <c r="C916" s="3"/>
      <c r="F916" s="4"/>
      <c r="G916" s="4"/>
      <c r="J916" s="5"/>
      <c r="K916" s="6"/>
      <c r="L916" s="4"/>
      <c r="N916" s="7"/>
      <c r="O916" s="8"/>
      <c r="P916" s="4"/>
      <c r="Q916" s="4"/>
      <c r="R916" s="4"/>
      <c r="S916" s="8"/>
      <c r="T916" s="8"/>
      <c r="U916" s="4"/>
      <c r="V916" s="4"/>
      <c r="W916" s="4"/>
      <c r="X916" s="4"/>
      <c r="AB916" s="8"/>
      <c r="AC916" s="8"/>
      <c r="AD916" s="4"/>
    </row>
    <row r="917" ht="12.75" customHeight="1">
      <c r="C917" s="3"/>
      <c r="F917" s="4"/>
      <c r="G917" s="4"/>
      <c r="J917" s="5"/>
      <c r="K917" s="6"/>
      <c r="L917" s="4"/>
      <c r="N917" s="7"/>
      <c r="O917" s="8"/>
      <c r="P917" s="4"/>
      <c r="Q917" s="4"/>
      <c r="R917" s="4"/>
      <c r="S917" s="8"/>
      <c r="T917" s="8"/>
      <c r="U917" s="4"/>
      <c r="V917" s="4"/>
      <c r="W917" s="4"/>
      <c r="X917" s="4"/>
      <c r="AB917" s="8"/>
      <c r="AC917" s="8"/>
      <c r="AD917" s="4"/>
    </row>
    <row r="918" ht="12.75" customHeight="1">
      <c r="C918" s="3"/>
      <c r="F918" s="4"/>
      <c r="G918" s="4"/>
      <c r="J918" s="5"/>
      <c r="K918" s="6"/>
      <c r="L918" s="4"/>
      <c r="N918" s="7"/>
      <c r="O918" s="8"/>
      <c r="P918" s="4"/>
      <c r="Q918" s="4"/>
      <c r="R918" s="4"/>
      <c r="S918" s="8"/>
      <c r="T918" s="8"/>
      <c r="U918" s="4"/>
      <c r="V918" s="4"/>
      <c r="W918" s="4"/>
      <c r="X918" s="4"/>
      <c r="AB918" s="8"/>
      <c r="AC918" s="8"/>
      <c r="AD918" s="4"/>
    </row>
    <row r="919" ht="12.75" customHeight="1">
      <c r="C919" s="3"/>
      <c r="F919" s="4"/>
      <c r="G919" s="4"/>
      <c r="J919" s="5"/>
      <c r="K919" s="6"/>
      <c r="L919" s="4"/>
      <c r="N919" s="7"/>
      <c r="O919" s="8"/>
      <c r="P919" s="4"/>
      <c r="Q919" s="4"/>
      <c r="R919" s="4"/>
      <c r="S919" s="8"/>
      <c r="T919" s="8"/>
      <c r="U919" s="4"/>
      <c r="V919" s="4"/>
      <c r="W919" s="4"/>
      <c r="X919" s="4"/>
      <c r="AB919" s="8"/>
      <c r="AC919" s="8"/>
      <c r="AD919" s="4"/>
    </row>
    <row r="920" ht="12.75" customHeight="1">
      <c r="C920" s="3"/>
      <c r="F920" s="4"/>
      <c r="G920" s="4"/>
      <c r="J920" s="5"/>
      <c r="K920" s="6"/>
      <c r="L920" s="4"/>
      <c r="N920" s="7"/>
      <c r="O920" s="8"/>
      <c r="P920" s="4"/>
      <c r="Q920" s="4"/>
      <c r="R920" s="4"/>
      <c r="S920" s="8"/>
      <c r="T920" s="8"/>
      <c r="U920" s="4"/>
      <c r="V920" s="4"/>
      <c r="W920" s="4"/>
      <c r="X920" s="4"/>
      <c r="AB920" s="8"/>
      <c r="AC920" s="8"/>
      <c r="AD920" s="4"/>
    </row>
    <row r="921" ht="12.75" customHeight="1">
      <c r="C921" s="3"/>
      <c r="F921" s="4"/>
      <c r="G921" s="4"/>
      <c r="J921" s="5"/>
      <c r="K921" s="6"/>
      <c r="L921" s="4"/>
      <c r="N921" s="7"/>
      <c r="O921" s="8"/>
      <c r="P921" s="4"/>
      <c r="Q921" s="4"/>
      <c r="R921" s="4"/>
      <c r="S921" s="8"/>
      <c r="T921" s="8"/>
      <c r="U921" s="4"/>
      <c r="V921" s="4"/>
      <c r="W921" s="4"/>
      <c r="X921" s="4"/>
      <c r="AB921" s="8"/>
      <c r="AC921" s="8"/>
      <c r="AD921" s="4"/>
    </row>
    <row r="922" ht="12.75" customHeight="1">
      <c r="C922" s="3"/>
      <c r="F922" s="4"/>
      <c r="G922" s="4"/>
      <c r="J922" s="5"/>
      <c r="K922" s="6"/>
      <c r="L922" s="4"/>
      <c r="N922" s="7"/>
      <c r="O922" s="8"/>
      <c r="P922" s="4"/>
      <c r="Q922" s="4"/>
      <c r="R922" s="4"/>
      <c r="S922" s="8"/>
      <c r="T922" s="8"/>
      <c r="U922" s="4"/>
      <c r="V922" s="4"/>
      <c r="W922" s="4"/>
      <c r="X922" s="4"/>
      <c r="AB922" s="8"/>
      <c r="AC922" s="8"/>
      <c r="AD922" s="4"/>
    </row>
    <row r="923" ht="12.75" customHeight="1">
      <c r="C923" s="3"/>
      <c r="F923" s="4"/>
      <c r="G923" s="4"/>
      <c r="J923" s="5"/>
      <c r="K923" s="6"/>
      <c r="L923" s="4"/>
      <c r="N923" s="7"/>
      <c r="O923" s="8"/>
      <c r="P923" s="4"/>
      <c r="Q923" s="4"/>
      <c r="R923" s="4"/>
      <c r="S923" s="8"/>
      <c r="T923" s="8"/>
      <c r="U923" s="4"/>
      <c r="V923" s="4"/>
      <c r="W923" s="4"/>
      <c r="X923" s="4"/>
      <c r="AB923" s="8"/>
      <c r="AC923" s="8"/>
      <c r="AD923" s="4"/>
    </row>
    <row r="924" ht="12.75" customHeight="1">
      <c r="C924" s="3"/>
      <c r="F924" s="4"/>
      <c r="G924" s="4"/>
      <c r="J924" s="5"/>
      <c r="K924" s="6"/>
      <c r="L924" s="4"/>
      <c r="N924" s="7"/>
      <c r="O924" s="8"/>
      <c r="P924" s="4"/>
      <c r="Q924" s="4"/>
      <c r="R924" s="4"/>
      <c r="S924" s="8"/>
      <c r="T924" s="8"/>
      <c r="U924" s="4"/>
      <c r="V924" s="4"/>
      <c r="W924" s="4"/>
      <c r="X924" s="4"/>
      <c r="AB924" s="8"/>
      <c r="AC924" s="8"/>
      <c r="AD924" s="4"/>
    </row>
    <row r="925" ht="12.75" customHeight="1">
      <c r="C925" s="3"/>
      <c r="F925" s="4"/>
      <c r="G925" s="4"/>
      <c r="J925" s="5"/>
      <c r="K925" s="6"/>
      <c r="L925" s="4"/>
      <c r="N925" s="7"/>
      <c r="O925" s="8"/>
      <c r="P925" s="4"/>
      <c r="Q925" s="4"/>
      <c r="R925" s="4"/>
      <c r="S925" s="8"/>
      <c r="T925" s="8"/>
      <c r="U925" s="4"/>
      <c r="V925" s="4"/>
      <c r="W925" s="4"/>
      <c r="X925" s="4"/>
      <c r="AB925" s="8"/>
      <c r="AC925" s="8"/>
      <c r="AD925" s="4"/>
    </row>
    <row r="926" ht="12.75" customHeight="1">
      <c r="C926" s="3"/>
      <c r="F926" s="4"/>
      <c r="G926" s="4"/>
      <c r="J926" s="5"/>
      <c r="K926" s="6"/>
      <c r="L926" s="4"/>
      <c r="N926" s="7"/>
      <c r="O926" s="8"/>
      <c r="P926" s="4"/>
      <c r="Q926" s="4"/>
      <c r="R926" s="4"/>
      <c r="S926" s="8"/>
      <c r="T926" s="8"/>
      <c r="U926" s="4"/>
      <c r="V926" s="4"/>
      <c r="W926" s="4"/>
      <c r="X926" s="4"/>
      <c r="AB926" s="8"/>
      <c r="AC926" s="8"/>
      <c r="AD926" s="4"/>
    </row>
    <row r="927" ht="12.75" customHeight="1">
      <c r="C927" s="3"/>
      <c r="F927" s="4"/>
      <c r="G927" s="4"/>
      <c r="J927" s="5"/>
      <c r="K927" s="6"/>
      <c r="L927" s="4"/>
      <c r="N927" s="7"/>
      <c r="O927" s="8"/>
      <c r="P927" s="4"/>
      <c r="Q927" s="4"/>
      <c r="R927" s="4"/>
      <c r="S927" s="8"/>
      <c r="T927" s="8"/>
      <c r="U927" s="4"/>
      <c r="V927" s="4"/>
      <c r="W927" s="4"/>
      <c r="X927" s="4"/>
      <c r="AB927" s="8"/>
      <c r="AC927" s="8"/>
      <c r="AD927" s="4"/>
    </row>
    <row r="928" ht="12.75" customHeight="1">
      <c r="C928" s="3"/>
      <c r="F928" s="4"/>
      <c r="G928" s="4"/>
      <c r="J928" s="5"/>
      <c r="K928" s="6"/>
      <c r="L928" s="4"/>
      <c r="N928" s="7"/>
      <c r="O928" s="8"/>
      <c r="P928" s="4"/>
      <c r="Q928" s="4"/>
      <c r="R928" s="4"/>
      <c r="S928" s="8"/>
      <c r="T928" s="8"/>
      <c r="U928" s="4"/>
      <c r="V928" s="4"/>
      <c r="W928" s="4"/>
      <c r="X928" s="4"/>
      <c r="AB928" s="8"/>
      <c r="AC928" s="8"/>
      <c r="AD928" s="4"/>
    </row>
    <row r="929" ht="12.75" customHeight="1">
      <c r="C929" s="3"/>
      <c r="F929" s="4"/>
      <c r="G929" s="4"/>
      <c r="J929" s="5"/>
      <c r="K929" s="6"/>
      <c r="L929" s="4"/>
      <c r="N929" s="7"/>
      <c r="O929" s="8"/>
      <c r="P929" s="4"/>
      <c r="Q929" s="4"/>
      <c r="R929" s="4"/>
      <c r="S929" s="8"/>
      <c r="T929" s="8"/>
      <c r="U929" s="4"/>
      <c r="V929" s="4"/>
      <c r="W929" s="4"/>
      <c r="X929" s="4"/>
      <c r="AB929" s="8"/>
      <c r="AC929" s="8"/>
      <c r="AD929" s="4"/>
    </row>
    <row r="930" ht="12.75" customHeight="1">
      <c r="C930" s="3"/>
      <c r="F930" s="4"/>
      <c r="G930" s="4"/>
      <c r="J930" s="5"/>
      <c r="K930" s="6"/>
      <c r="L930" s="4"/>
      <c r="N930" s="7"/>
      <c r="O930" s="8"/>
      <c r="P930" s="4"/>
      <c r="Q930" s="4"/>
      <c r="R930" s="4"/>
      <c r="S930" s="8"/>
      <c r="T930" s="8"/>
      <c r="U930" s="4"/>
      <c r="V930" s="4"/>
      <c r="W930" s="4"/>
      <c r="X930" s="4"/>
      <c r="AB930" s="8"/>
      <c r="AC930" s="8"/>
      <c r="AD930" s="4"/>
    </row>
    <row r="931" ht="12.75" customHeight="1">
      <c r="C931" s="3"/>
      <c r="F931" s="4"/>
      <c r="G931" s="4"/>
      <c r="J931" s="5"/>
      <c r="K931" s="6"/>
      <c r="L931" s="4"/>
      <c r="N931" s="7"/>
      <c r="O931" s="8"/>
      <c r="P931" s="4"/>
      <c r="Q931" s="4"/>
      <c r="R931" s="4"/>
      <c r="S931" s="8"/>
      <c r="T931" s="8"/>
      <c r="U931" s="4"/>
      <c r="V931" s="4"/>
      <c r="W931" s="4"/>
      <c r="X931" s="4"/>
      <c r="AB931" s="8"/>
      <c r="AC931" s="8"/>
      <c r="AD931" s="4"/>
    </row>
    <row r="932" ht="12.75" customHeight="1">
      <c r="C932" s="3"/>
      <c r="F932" s="4"/>
      <c r="G932" s="4"/>
      <c r="J932" s="5"/>
      <c r="K932" s="6"/>
      <c r="L932" s="4"/>
      <c r="N932" s="7"/>
      <c r="O932" s="8"/>
      <c r="P932" s="4"/>
      <c r="Q932" s="4"/>
      <c r="R932" s="4"/>
      <c r="S932" s="8"/>
      <c r="T932" s="8"/>
      <c r="U932" s="4"/>
      <c r="V932" s="4"/>
      <c r="W932" s="4"/>
      <c r="X932" s="4"/>
      <c r="AB932" s="8"/>
      <c r="AC932" s="8"/>
      <c r="AD932" s="4"/>
    </row>
    <row r="933" ht="12.75" customHeight="1">
      <c r="C933" s="3"/>
      <c r="F933" s="4"/>
      <c r="G933" s="4"/>
      <c r="J933" s="5"/>
      <c r="K933" s="6"/>
      <c r="L933" s="4"/>
      <c r="N933" s="7"/>
      <c r="O933" s="8"/>
      <c r="P933" s="4"/>
      <c r="Q933" s="4"/>
      <c r="R933" s="4"/>
      <c r="S933" s="8"/>
      <c r="T933" s="8"/>
      <c r="U933" s="4"/>
      <c r="V933" s="4"/>
      <c r="W933" s="4"/>
      <c r="X933" s="4"/>
      <c r="AB933" s="8"/>
      <c r="AC933" s="8"/>
      <c r="AD933" s="4"/>
    </row>
    <row r="934" ht="12.75" customHeight="1">
      <c r="C934" s="3"/>
      <c r="F934" s="4"/>
      <c r="G934" s="4"/>
      <c r="J934" s="5"/>
      <c r="K934" s="6"/>
      <c r="L934" s="4"/>
      <c r="N934" s="7"/>
      <c r="O934" s="8"/>
      <c r="P934" s="4"/>
      <c r="Q934" s="4"/>
      <c r="R934" s="4"/>
      <c r="S934" s="8"/>
      <c r="T934" s="8"/>
      <c r="U934" s="4"/>
      <c r="V934" s="4"/>
      <c r="W934" s="4"/>
      <c r="X934" s="4"/>
      <c r="AB934" s="8"/>
      <c r="AC934" s="8"/>
      <c r="AD934" s="4"/>
    </row>
    <row r="935" ht="12.75" customHeight="1">
      <c r="C935" s="3"/>
      <c r="F935" s="4"/>
      <c r="G935" s="4"/>
      <c r="J935" s="5"/>
      <c r="K935" s="6"/>
      <c r="L935" s="4"/>
      <c r="N935" s="7"/>
      <c r="O935" s="8"/>
      <c r="P935" s="4"/>
      <c r="Q935" s="4"/>
      <c r="R935" s="4"/>
      <c r="S935" s="8"/>
      <c r="T935" s="8"/>
      <c r="U935" s="4"/>
      <c r="V935" s="4"/>
      <c r="W935" s="4"/>
      <c r="X935" s="4"/>
      <c r="AB935" s="8"/>
      <c r="AC935" s="8"/>
      <c r="AD935" s="4"/>
    </row>
    <row r="936" ht="12.75" customHeight="1">
      <c r="C936" s="3"/>
      <c r="F936" s="4"/>
      <c r="G936" s="4"/>
      <c r="J936" s="5"/>
      <c r="K936" s="6"/>
      <c r="L936" s="4"/>
      <c r="N936" s="7"/>
      <c r="O936" s="8"/>
      <c r="P936" s="4"/>
      <c r="Q936" s="4"/>
      <c r="R936" s="4"/>
      <c r="S936" s="8"/>
      <c r="T936" s="8"/>
      <c r="U936" s="4"/>
      <c r="V936" s="4"/>
      <c r="W936" s="4"/>
      <c r="X936" s="4"/>
      <c r="AB936" s="8"/>
      <c r="AC936" s="8"/>
      <c r="AD936" s="4"/>
    </row>
    <row r="937" ht="12.75" customHeight="1">
      <c r="C937" s="3"/>
      <c r="F937" s="4"/>
      <c r="G937" s="4"/>
      <c r="J937" s="5"/>
      <c r="K937" s="6"/>
      <c r="L937" s="4"/>
      <c r="N937" s="7"/>
      <c r="O937" s="8"/>
      <c r="P937" s="4"/>
      <c r="Q937" s="4"/>
      <c r="R937" s="4"/>
      <c r="S937" s="8"/>
      <c r="T937" s="8"/>
      <c r="U937" s="4"/>
      <c r="V937" s="4"/>
      <c r="W937" s="4"/>
      <c r="X937" s="4"/>
      <c r="AB937" s="8"/>
      <c r="AC937" s="8"/>
      <c r="AD937" s="4"/>
    </row>
    <row r="938" ht="12.75" customHeight="1">
      <c r="C938" s="3"/>
      <c r="F938" s="4"/>
      <c r="G938" s="4"/>
      <c r="J938" s="5"/>
      <c r="K938" s="6"/>
      <c r="L938" s="4"/>
      <c r="N938" s="7"/>
      <c r="O938" s="8"/>
      <c r="P938" s="4"/>
      <c r="Q938" s="4"/>
      <c r="R938" s="4"/>
      <c r="S938" s="8"/>
      <c r="T938" s="8"/>
      <c r="U938" s="4"/>
      <c r="V938" s="4"/>
      <c r="W938" s="4"/>
      <c r="X938" s="4"/>
      <c r="AB938" s="8"/>
      <c r="AC938" s="8"/>
      <c r="AD938" s="4"/>
    </row>
    <row r="939" ht="12.75" customHeight="1">
      <c r="C939" s="3"/>
      <c r="F939" s="4"/>
      <c r="G939" s="4"/>
      <c r="J939" s="5"/>
      <c r="K939" s="6"/>
      <c r="L939" s="4"/>
      <c r="N939" s="7"/>
      <c r="O939" s="8"/>
      <c r="P939" s="4"/>
      <c r="Q939" s="4"/>
      <c r="R939" s="4"/>
      <c r="S939" s="8"/>
      <c r="T939" s="8"/>
      <c r="U939" s="4"/>
      <c r="V939" s="4"/>
      <c r="W939" s="4"/>
      <c r="X939" s="4"/>
      <c r="AB939" s="8"/>
      <c r="AC939" s="8"/>
      <c r="AD939" s="4"/>
    </row>
    <row r="940" ht="12.75" customHeight="1">
      <c r="C940" s="3"/>
      <c r="F940" s="4"/>
      <c r="G940" s="4"/>
      <c r="J940" s="5"/>
      <c r="K940" s="6"/>
      <c r="L940" s="4"/>
      <c r="N940" s="7"/>
      <c r="O940" s="8"/>
      <c r="P940" s="4"/>
      <c r="Q940" s="4"/>
      <c r="R940" s="4"/>
      <c r="S940" s="8"/>
      <c r="T940" s="8"/>
      <c r="U940" s="4"/>
      <c r="V940" s="4"/>
      <c r="W940" s="4"/>
      <c r="X940" s="4"/>
      <c r="AB940" s="8"/>
      <c r="AC940" s="8"/>
      <c r="AD940" s="4"/>
    </row>
    <row r="941" ht="12.75" customHeight="1">
      <c r="C941" s="3"/>
      <c r="F941" s="4"/>
      <c r="G941" s="4"/>
      <c r="J941" s="5"/>
      <c r="K941" s="6"/>
      <c r="L941" s="4"/>
      <c r="N941" s="7"/>
      <c r="O941" s="8"/>
      <c r="P941" s="4"/>
      <c r="Q941" s="4"/>
      <c r="R941" s="4"/>
      <c r="S941" s="8"/>
      <c r="T941" s="8"/>
      <c r="U941" s="4"/>
      <c r="V941" s="4"/>
      <c r="W941" s="4"/>
      <c r="X941" s="4"/>
      <c r="AB941" s="8"/>
      <c r="AC941" s="8"/>
      <c r="AD941" s="4"/>
    </row>
    <row r="942" ht="12.75" customHeight="1">
      <c r="C942" s="3"/>
      <c r="F942" s="4"/>
      <c r="G942" s="4"/>
      <c r="J942" s="5"/>
      <c r="K942" s="6"/>
      <c r="L942" s="4"/>
      <c r="N942" s="7"/>
      <c r="O942" s="8"/>
      <c r="P942" s="4"/>
      <c r="Q942" s="4"/>
      <c r="R942" s="4"/>
      <c r="S942" s="8"/>
      <c r="T942" s="8"/>
      <c r="U942" s="4"/>
      <c r="V942" s="4"/>
      <c r="W942" s="4"/>
      <c r="X942" s="4"/>
      <c r="AB942" s="8"/>
      <c r="AC942" s="8"/>
      <c r="AD942" s="4"/>
    </row>
    <row r="943" ht="12.75" customHeight="1">
      <c r="C943" s="3"/>
      <c r="F943" s="4"/>
      <c r="G943" s="4"/>
      <c r="J943" s="5"/>
      <c r="K943" s="6"/>
      <c r="L943" s="4"/>
      <c r="N943" s="7"/>
      <c r="O943" s="8"/>
      <c r="P943" s="4"/>
      <c r="Q943" s="4"/>
      <c r="R943" s="4"/>
      <c r="S943" s="8"/>
      <c r="T943" s="8"/>
      <c r="U943" s="4"/>
      <c r="V943" s="4"/>
      <c r="W943" s="4"/>
      <c r="X943" s="4"/>
      <c r="AB943" s="8"/>
      <c r="AC943" s="8"/>
      <c r="AD943" s="4"/>
    </row>
    <row r="944" ht="12.75" customHeight="1">
      <c r="C944" s="3"/>
      <c r="F944" s="4"/>
      <c r="G944" s="4"/>
      <c r="J944" s="5"/>
      <c r="K944" s="6"/>
      <c r="L944" s="4"/>
      <c r="N944" s="7"/>
      <c r="O944" s="8"/>
      <c r="P944" s="4"/>
      <c r="Q944" s="4"/>
      <c r="R944" s="4"/>
      <c r="S944" s="8"/>
      <c r="T944" s="8"/>
      <c r="U944" s="4"/>
      <c r="V944" s="4"/>
      <c r="W944" s="4"/>
      <c r="X944" s="4"/>
      <c r="AB944" s="8"/>
      <c r="AC944" s="8"/>
      <c r="AD944" s="4"/>
    </row>
    <row r="945" ht="12.75" customHeight="1">
      <c r="C945" s="3"/>
      <c r="F945" s="4"/>
      <c r="G945" s="4"/>
      <c r="J945" s="5"/>
      <c r="K945" s="6"/>
      <c r="L945" s="4"/>
      <c r="N945" s="7"/>
      <c r="O945" s="8"/>
      <c r="P945" s="4"/>
      <c r="Q945" s="4"/>
      <c r="R945" s="4"/>
      <c r="S945" s="8"/>
      <c r="T945" s="8"/>
      <c r="U945" s="4"/>
      <c r="V945" s="4"/>
      <c r="W945" s="4"/>
      <c r="X945" s="4"/>
      <c r="AB945" s="8"/>
      <c r="AC945" s="8"/>
      <c r="AD945" s="4"/>
    </row>
    <row r="946" ht="12.75" customHeight="1">
      <c r="C946" s="3"/>
      <c r="F946" s="4"/>
      <c r="G946" s="4"/>
      <c r="J946" s="5"/>
      <c r="K946" s="6"/>
      <c r="L946" s="4"/>
      <c r="N946" s="7"/>
      <c r="O946" s="8"/>
      <c r="P946" s="4"/>
      <c r="Q946" s="4"/>
      <c r="R946" s="4"/>
      <c r="S946" s="8"/>
      <c r="T946" s="8"/>
      <c r="U946" s="4"/>
      <c r="V946" s="4"/>
      <c r="W946" s="4"/>
      <c r="X946" s="4"/>
      <c r="AB946" s="8"/>
      <c r="AC946" s="8"/>
      <c r="AD946" s="4"/>
    </row>
    <row r="947" ht="12.75" customHeight="1">
      <c r="C947" s="3"/>
      <c r="F947" s="4"/>
      <c r="G947" s="4"/>
      <c r="J947" s="5"/>
      <c r="K947" s="6"/>
      <c r="L947" s="4"/>
      <c r="N947" s="7"/>
      <c r="O947" s="8"/>
      <c r="P947" s="4"/>
      <c r="Q947" s="4"/>
      <c r="R947" s="4"/>
      <c r="S947" s="8"/>
      <c r="T947" s="8"/>
      <c r="U947" s="4"/>
      <c r="V947" s="4"/>
      <c r="W947" s="4"/>
      <c r="X947" s="4"/>
      <c r="AB947" s="8"/>
      <c r="AC947" s="8"/>
      <c r="AD947" s="4"/>
    </row>
    <row r="948" ht="12.75" customHeight="1">
      <c r="C948" s="3"/>
      <c r="F948" s="4"/>
      <c r="G948" s="4"/>
      <c r="J948" s="5"/>
      <c r="K948" s="6"/>
      <c r="L948" s="4"/>
      <c r="N948" s="7"/>
      <c r="O948" s="8"/>
      <c r="P948" s="4"/>
      <c r="Q948" s="4"/>
      <c r="R948" s="4"/>
      <c r="S948" s="8"/>
      <c r="T948" s="8"/>
      <c r="U948" s="4"/>
      <c r="V948" s="4"/>
      <c r="W948" s="4"/>
      <c r="X948" s="4"/>
      <c r="AB948" s="8"/>
      <c r="AC948" s="8"/>
      <c r="AD948" s="4"/>
    </row>
    <row r="949" ht="12.75" customHeight="1">
      <c r="C949" s="3"/>
      <c r="F949" s="4"/>
      <c r="G949" s="4"/>
      <c r="J949" s="5"/>
      <c r="K949" s="6"/>
      <c r="L949" s="4"/>
      <c r="N949" s="7"/>
      <c r="O949" s="8"/>
      <c r="P949" s="4"/>
      <c r="Q949" s="4"/>
      <c r="R949" s="4"/>
      <c r="S949" s="8"/>
      <c r="T949" s="8"/>
      <c r="U949" s="4"/>
      <c r="V949" s="4"/>
      <c r="W949" s="4"/>
      <c r="X949" s="4"/>
      <c r="AB949" s="8"/>
      <c r="AC949" s="8"/>
      <c r="AD949" s="4"/>
    </row>
    <row r="950" ht="12.75" customHeight="1">
      <c r="C950" s="3"/>
      <c r="F950" s="4"/>
      <c r="G950" s="4"/>
      <c r="J950" s="5"/>
      <c r="K950" s="6"/>
      <c r="L950" s="4"/>
      <c r="N950" s="7"/>
      <c r="O950" s="8"/>
      <c r="P950" s="4"/>
      <c r="Q950" s="4"/>
      <c r="R950" s="4"/>
      <c r="S950" s="8"/>
      <c r="T950" s="8"/>
      <c r="U950" s="4"/>
      <c r="V950" s="4"/>
      <c r="W950" s="4"/>
      <c r="X950" s="4"/>
      <c r="AB950" s="8"/>
      <c r="AC950" s="8"/>
      <c r="AD950" s="4"/>
    </row>
    <row r="951" ht="12.75" customHeight="1">
      <c r="C951" s="3"/>
      <c r="F951" s="4"/>
      <c r="G951" s="4"/>
      <c r="J951" s="5"/>
      <c r="K951" s="6"/>
      <c r="L951" s="4"/>
      <c r="N951" s="7"/>
      <c r="O951" s="8"/>
      <c r="P951" s="4"/>
      <c r="Q951" s="4"/>
      <c r="R951" s="4"/>
      <c r="S951" s="8"/>
      <c r="T951" s="8"/>
      <c r="U951" s="4"/>
      <c r="V951" s="4"/>
      <c r="W951" s="4"/>
      <c r="X951" s="4"/>
      <c r="AB951" s="8"/>
      <c r="AC951" s="8"/>
      <c r="AD951" s="4"/>
    </row>
    <row r="952" ht="12.75" customHeight="1">
      <c r="C952" s="3"/>
      <c r="F952" s="4"/>
      <c r="G952" s="4"/>
      <c r="J952" s="5"/>
      <c r="K952" s="6"/>
      <c r="L952" s="4"/>
      <c r="N952" s="7"/>
      <c r="O952" s="8"/>
      <c r="P952" s="4"/>
      <c r="Q952" s="4"/>
      <c r="R952" s="4"/>
      <c r="S952" s="8"/>
      <c r="T952" s="8"/>
      <c r="U952" s="4"/>
      <c r="V952" s="4"/>
      <c r="W952" s="4"/>
      <c r="X952" s="4"/>
      <c r="AB952" s="8"/>
      <c r="AC952" s="8"/>
      <c r="AD952" s="4"/>
    </row>
    <row r="953" ht="12.75" customHeight="1">
      <c r="C953" s="3"/>
      <c r="F953" s="4"/>
      <c r="G953" s="4"/>
      <c r="J953" s="5"/>
      <c r="K953" s="6"/>
      <c r="L953" s="4"/>
      <c r="N953" s="7"/>
      <c r="O953" s="8"/>
      <c r="P953" s="4"/>
      <c r="Q953" s="4"/>
      <c r="R953" s="4"/>
      <c r="S953" s="8"/>
      <c r="T953" s="8"/>
      <c r="U953" s="4"/>
      <c r="V953" s="4"/>
      <c r="W953" s="4"/>
      <c r="X953" s="4"/>
      <c r="AB953" s="8"/>
      <c r="AC953" s="8"/>
      <c r="AD953" s="4"/>
    </row>
    <row r="954" ht="12.75" customHeight="1">
      <c r="C954" s="3"/>
      <c r="F954" s="4"/>
      <c r="G954" s="4"/>
      <c r="J954" s="5"/>
      <c r="K954" s="6"/>
      <c r="L954" s="4"/>
      <c r="N954" s="7"/>
      <c r="O954" s="8"/>
      <c r="P954" s="4"/>
      <c r="Q954" s="4"/>
      <c r="R954" s="4"/>
      <c r="S954" s="8"/>
      <c r="T954" s="8"/>
      <c r="U954" s="4"/>
      <c r="V954" s="4"/>
      <c r="W954" s="4"/>
      <c r="X954" s="4"/>
      <c r="AB954" s="8"/>
      <c r="AC954" s="8"/>
      <c r="AD954" s="4"/>
    </row>
    <row r="955" ht="12.75" customHeight="1">
      <c r="C955" s="3"/>
      <c r="F955" s="4"/>
      <c r="G955" s="4"/>
      <c r="J955" s="5"/>
      <c r="K955" s="6"/>
      <c r="L955" s="4"/>
      <c r="N955" s="7"/>
      <c r="O955" s="8"/>
      <c r="P955" s="4"/>
      <c r="Q955" s="4"/>
      <c r="R955" s="4"/>
      <c r="S955" s="8"/>
      <c r="T955" s="8"/>
      <c r="U955" s="4"/>
      <c r="V955" s="4"/>
      <c r="W955" s="4"/>
      <c r="X955" s="4"/>
      <c r="AB955" s="8"/>
      <c r="AC955" s="8"/>
      <c r="AD955" s="4"/>
    </row>
    <row r="956" ht="12.75" customHeight="1">
      <c r="C956" s="3"/>
      <c r="F956" s="4"/>
      <c r="G956" s="4"/>
      <c r="J956" s="5"/>
      <c r="K956" s="6"/>
      <c r="L956" s="4"/>
      <c r="N956" s="7"/>
      <c r="O956" s="8"/>
      <c r="P956" s="4"/>
      <c r="Q956" s="4"/>
      <c r="R956" s="4"/>
      <c r="S956" s="8"/>
      <c r="T956" s="8"/>
      <c r="U956" s="4"/>
      <c r="V956" s="4"/>
      <c r="W956" s="4"/>
      <c r="X956" s="4"/>
      <c r="AB956" s="8"/>
      <c r="AC956" s="8"/>
      <c r="AD956" s="4"/>
    </row>
    <row r="957" ht="12.75" customHeight="1">
      <c r="C957" s="3"/>
      <c r="F957" s="4"/>
      <c r="G957" s="4"/>
      <c r="J957" s="5"/>
      <c r="K957" s="6"/>
      <c r="L957" s="4"/>
      <c r="N957" s="7"/>
      <c r="O957" s="8"/>
      <c r="P957" s="4"/>
      <c r="Q957" s="4"/>
      <c r="R957" s="4"/>
      <c r="S957" s="8"/>
      <c r="T957" s="8"/>
      <c r="U957" s="4"/>
      <c r="V957" s="4"/>
      <c r="W957" s="4"/>
      <c r="X957" s="4"/>
      <c r="AB957" s="8"/>
      <c r="AC957" s="8"/>
      <c r="AD957" s="4"/>
    </row>
    <row r="958" ht="12.75" customHeight="1">
      <c r="C958" s="3"/>
      <c r="F958" s="4"/>
      <c r="G958" s="4"/>
      <c r="J958" s="5"/>
      <c r="K958" s="6"/>
      <c r="L958" s="4"/>
      <c r="N958" s="7"/>
      <c r="O958" s="8"/>
      <c r="P958" s="4"/>
      <c r="Q958" s="4"/>
      <c r="R958" s="4"/>
      <c r="S958" s="8"/>
      <c r="T958" s="8"/>
      <c r="U958" s="4"/>
      <c r="V958" s="4"/>
      <c r="W958" s="4"/>
      <c r="X958" s="4"/>
      <c r="AB958" s="8"/>
      <c r="AC958" s="8"/>
      <c r="AD958" s="4"/>
    </row>
    <row r="959" ht="12.75" customHeight="1">
      <c r="C959" s="3"/>
      <c r="F959" s="4"/>
      <c r="G959" s="4"/>
      <c r="J959" s="5"/>
      <c r="K959" s="6"/>
      <c r="L959" s="4"/>
      <c r="N959" s="7"/>
      <c r="O959" s="8"/>
      <c r="P959" s="4"/>
      <c r="Q959" s="4"/>
      <c r="R959" s="4"/>
      <c r="S959" s="8"/>
      <c r="T959" s="8"/>
      <c r="U959" s="4"/>
      <c r="V959" s="4"/>
      <c r="W959" s="4"/>
      <c r="X959" s="4"/>
      <c r="AB959" s="8"/>
      <c r="AC959" s="8"/>
      <c r="AD959" s="4"/>
    </row>
    <row r="960" ht="12.75" customHeight="1">
      <c r="C960" s="3"/>
      <c r="F960" s="4"/>
      <c r="G960" s="4"/>
      <c r="J960" s="5"/>
      <c r="K960" s="6"/>
      <c r="L960" s="4"/>
      <c r="N960" s="7"/>
      <c r="O960" s="8"/>
      <c r="P960" s="4"/>
      <c r="Q960" s="4"/>
      <c r="R960" s="4"/>
      <c r="S960" s="8"/>
      <c r="T960" s="8"/>
      <c r="U960" s="4"/>
      <c r="V960" s="4"/>
      <c r="W960" s="4"/>
      <c r="X960" s="4"/>
      <c r="AB960" s="8"/>
      <c r="AC960" s="8"/>
      <c r="AD960" s="4"/>
    </row>
    <row r="961" ht="12.75" customHeight="1">
      <c r="C961" s="3"/>
      <c r="F961" s="4"/>
      <c r="G961" s="4"/>
      <c r="J961" s="5"/>
      <c r="K961" s="6"/>
      <c r="L961" s="4"/>
      <c r="N961" s="7"/>
      <c r="O961" s="8"/>
      <c r="P961" s="4"/>
      <c r="Q961" s="4"/>
      <c r="R961" s="4"/>
      <c r="S961" s="8"/>
      <c r="T961" s="8"/>
      <c r="U961" s="4"/>
      <c r="V961" s="4"/>
      <c r="W961" s="4"/>
      <c r="X961" s="4"/>
      <c r="AB961" s="8"/>
      <c r="AC961" s="8"/>
      <c r="AD961" s="4"/>
    </row>
    <row r="962" ht="12.75" customHeight="1">
      <c r="C962" s="3"/>
      <c r="F962" s="4"/>
      <c r="G962" s="4"/>
      <c r="J962" s="5"/>
      <c r="K962" s="6"/>
      <c r="L962" s="4"/>
      <c r="N962" s="7"/>
      <c r="O962" s="8"/>
      <c r="P962" s="4"/>
      <c r="Q962" s="4"/>
      <c r="R962" s="4"/>
      <c r="S962" s="8"/>
      <c r="T962" s="8"/>
      <c r="U962" s="4"/>
      <c r="V962" s="4"/>
      <c r="W962" s="4"/>
      <c r="X962" s="4"/>
      <c r="AB962" s="8"/>
      <c r="AC962" s="8"/>
      <c r="AD962" s="4"/>
    </row>
    <row r="963" ht="12.75" customHeight="1">
      <c r="C963" s="3"/>
      <c r="F963" s="4"/>
      <c r="G963" s="4"/>
      <c r="J963" s="5"/>
      <c r="K963" s="6"/>
      <c r="L963" s="4"/>
      <c r="N963" s="7"/>
      <c r="O963" s="8"/>
      <c r="P963" s="4"/>
      <c r="Q963" s="4"/>
      <c r="R963" s="4"/>
      <c r="S963" s="8"/>
      <c r="T963" s="8"/>
      <c r="U963" s="4"/>
      <c r="V963" s="4"/>
      <c r="W963" s="4"/>
      <c r="X963" s="4"/>
      <c r="AB963" s="8"/>
      <c r="AC963" s="8"/>
      <c r="AD963" s="4"/>
    </row>
    <row r="964" ht="12.75" customHeight="1">
      <c r="C964" s="3"/>
      <c r="F964" s="4"/>
      <c r="G964" s="4"/>
      <c r="J964" s="5"/>
      <c r="K964" s="6"/>
      <c r="L964" s="4"/>
      <c r="N964" s="7"/>
      <c r="O964" s="8"/>
      <c r="P964" s="4"/>
      <c r="Q964" s="4"/>
      <c r="R964" s="4"/>
      <c r="S964" s="8"/>
      <c r="T964" s="8"/>
      <c r="U964" s="4"/>
      <c r="V964" s="4"/>
      <c r="W964" s="4"/>
      <c r="X964" s="4"/>
      <c r="AB964" s="8"/>
      <c r="AC964" s="8"/>
      <c r="AD964" s="4"/>
    </row>
    <row r="965" ht="12.75" customHeight="1">
      <c r="C965" s="3"/>
      <c r="F965" s="4"/>
      <c r="G965" s="4"/>
      <c r="J965" s="5"/>
      <c r="K965" s="6"/>
      <c r="L965" s="4"/>
      <c r="N965" s="7"/>
      <c r="O965" s="8"/>
      <c r="P965" s="4"/>
      <c r="Q965" s="4"/>
      <c r="R965" s="4"/>
      <c r="S965" s="8"/>
      <c r="T965" s="8"/>
      <c r="U965" s="4"/>
      <c r="V965" s="4"/>
      <c r="W965" s="4"/>
      <c r="X965" s="4"/>
      <c r="AB965" s="8"/>
      <c r="AC965" s="8"/>
      <c r="AD965" s="4"/>
    </row>
    <row r="966" ht="12.75" customHeight="1">
      <c r="C966" s="3"/>
      <c r="F966" s="4"/>
      <c r="G966" s="4"/>
      <c r="J966" s="5"/>
      <c r="K966" s="6"/>
      <c r="L966" s="4"/>
      <c r="N966" s="7"/>
      <c r="O966" s="8"/>
      <c r="P966" s="4"/>
      <c r="Q966" s="4"/>
      <c r="R966" s="4"/>
      <c r="S966" s="8"/>
      <c r="T966" s="8"/>
      <c r="U966" s="4"/>
      <c r="V966" s="4"/>
      <c r="W966" s="4"/>
      <c r="X966" s="4"/>
      <c r="AB966" s="8"/>
      <c r="AC966" s="8"/>
      <c r="AD966" s="4"/>
    </row>
    <row r="967" ht="12.75" customHeight="1">
      <c r="C967" s="3"/>
      <c r="F967" s="4"/>
      <c r="G967" s="4"/>
      <c r="J967" s="5"/>
      <c r="K967" s="6"/>
      <c r="L967" s="4"/>
      <c r="N967" s="7"/>
      <c r="O967" s="8"/>
      <c r="P967" s="4"/>
      <c r="Q967" s="4"/>
      <c r="R967" s="4"/>
      <c r="S967" s="8"/>
      <c r="T967" s="8"/>
      <c r="U967" s="4"/>
      <c r="V967" s="4"/>
      <c r="W967" s="4"/>
      <c r="X967" s="4"/>
      <c r="AB967" s="8"/>
      <c r="AC967" s="8"/>
      <c r="AD967" s="4"/>
    </row>
    <row r="968" ht="12.75" customHeight="1">
      <c r="C968" s="3"/>
      <c r="F968" s="4"/>
      <c r="G968" s="4"/>
      <c r="J968" s="5"/>
      <c r="K968" s="6"/>
      <c r="L968" s="4"/>
      <c r="N968" s="7"/>
      <c r="O968" s="8"/>
      <c r="P968" s="4"/>
      <c r="Q968" s="4"/>
      <c r="R968" s="4"/>
      <c r="S968" s="8"/>
      <c r="T968" s="8"/>
      <c r="U968" s="4"/>
      <c r="V968" s="4"/>
      <c r="W968" s="4"/>
      <c r="X968" s="4"/>
      <c r="AB968" s="8"/>
      <c r="AC968" s="8"/>
      <c r="AD968" s="4"/>
    </row>
    <row r="969" ht="12.75" customHeight="1">
      <c r="C969" s="3"/>
      <c r="F969" s="4"/>
      <c r="G969" s="4"/>
      <c r="J969" s="5"/>
      <c r="K969" s="6"/>
      <c r="L969" s="4"/>
      <c r="N969" s="7"/>
      <c r="O969" s="8"/>
      <c r="P969" s="4"/>
      <c r="Q969" s="4"/>
      <c r="R969" s="4"/>
      <c r="S969" s="8"/>
      <c r="T969" s="8"/>
      <c r="U969" s="4"/>
      <c r="V969" s="4"/>
      <c r="W969" s="4"/>
      <c r="X969" s="4"/>
      <c r="AB969" s="8"/>
      <c r="AC969" s="8"/>
      <c r="AD969" s="4"/>
    </row>
    <row r="970" ht="12.75" customHeight="1">
      <c r="C970" s="3"/>
      <c r="F970" s="4"/>
      <c r="G970" s="4"/>
      <c r="J970" s="5"/>
      <c r="K970" s="6"/>
      <c r="L970" s="4"/>
      <c r="N970" s="7"/>
      <c r="O970" s="8"/>
      <c r="P970" s="4"/>
      <c r="Q970" s="4"/>
      <c r="R970" s="4"/>
      <c r="S970" s="8"/>
      <c r="T970" s="8"/>
      <c r="U970" s="4"/>
      <c r="V970" s="4"/>
      <c r="W970" s="4"/>
      <c r="X970" s="4"/>
      <c r="AB970" s="8"/>
      <c r="AC970" s="8"/>
      <c r="AD970" s="4"/>
    </row>
    <row r="971" ht="12.75" customHeight="1">
      <c r="C971" s="3"/>
      <c r="F971" s="4"/>
      <c r="G971" s="4"/>
      <c r="J971" s="5"/>
      <c r="K971" s="6"/>
      <c r="L971" s="4"/>
      <c r="N971" s="7"/>
      <c r="O971" s="8"/>
      <c r="P971" s="4"/>
      <c r="Q971" s="4"/>
      <c r="R971" s="4"/>
      <c r="S971" s="8"/>
      <c r="T971" s="8"/>
      <c r="U971" s="4"/>
      <c r="V971" s="4"/>
      <c r="W971" s="4"/>
      <c r="X971" s="4"/>
      <c r="AB971" s="8"/>
      <c r="AC971" s="8"/>
      <c r="AD971" s="4"/>
    </row>
    <row r="972" ht="12.75" customHeight="1">
      <c r="C972" s="3"/>
      <c r="F972" s="4"/>
      <c r="G972" s="4"/>
      <c r="J972" s="5"/>
      <c r="K972" s="6"/>
      <c r="L972" s="4"/>
      <c r="N972" s="7"/>
      <c r="O972" s="8"/>
      <c r="P972" s="4"/>
      <c r="Q972" s="4"/>
      <c r="R972" s="4"/>
      <c r="S972" s="8"/>
      <c r="T972" s="8"/>
      <c r="U972" s="4"/>
      <c r="V972" s="4"/>
      <c r="W972" s="4"/>
      <c r="X972" s="4"/>
      <c r="AB972" s="8"/>
      <c r="AC972" s="8"/>
      <c r="AD972" s="4"/>
    </row>
    <row r="973" ht="12.75" customHeight="1">
      <c r="C973" s="3"/>
      <c r="F973" s="4"/>
      <c r="G973" s="4"/>
      <c r="J973" s="5"/>
      <c r="K973" s="6"/>
      <c r="L973" s="4"/>
      <c r="N973" s="7"/>
      <c r="O973" s="8"/>
      <c r="P973" s="4"/>
      <c r="Q973" s="4"/>
      <c r="R973" s="4"/>
      <c r="S973" s="8"/>
      <c r="T973" s="8"/>
      <c r="U973" s="4"/>
      <c r="V973" s="4"/>
      <c r="W973" s="4"/>
      <c r="X973" s="4"/>
      <c r="AB973" s="8"/>
      <c r="AC973" s="8"/>
      <c r="AD973" s="4"/>
    </row>
    <row r="974" ht="12.75" customHeight="1">
      <c r="C974" s="3"/>
      <c r="F974" s="4"/>
      <c r="G974" s="4"/>
      <c r="J974" s="5"/>
      <c r="K974" s="6"/>
      <c r="L974" s="4"/>
      <c r="N974" s="7"/>
      <c r="O974" s="8"/>
      <c r="P974" s="4"/>
      <c r="Q974" s="4"/>
      <c r="R974" s="4"/>
      <c r="S974" s="8"/>
      <c r="T974" s="8"/>
      <c r="U974" s="4"/>
      <c r="V974" s="4"/>
      <c r="W974" s="4"/>
      <c r="X974" s="4"/>
      <c r="AB974" s="8"/>
      <c r="AC974" s="8"/>
      <c r="AD974" s="4"/>
    </row>
    <row r="975" ht="12.75" customHeight="1">
      <c r="C975" s="3"/>
      <c r="F975" s="4"/>
      <c r="G975" s="4"/>
      <c r="J975" s="5"/>
      <c r="K975" s="6"/>
      <c r="L975" s="4"/>
      <c r="N975" s="7"/>
      <c r="O975" s="8"/>
      <c r="P975" s="4"/>
      <c r="Q975" s="4"/>
      <c r="R975" s="4"/>
      <c r="S975" s="8"/>
      <c r="T975" s="8"/>
      <c r="U975" s="4"/>
      <c r="V975" s="4"/>
      <c r="W975" s="4"/>
      <c r="X975" s="4"/>
      <c r="AB975" s="8"/>
      <c r="AC975" s="8"/>
      <c r="AD975" s="4"/>
    </row>
    <row r="976" ht="12.75" customHeight="1">
      <c r="C976" s="3"/>
      <c r="F976" s="4"/>
      <c r="G976" s="4"/>
      <c r="J976" s="5"/>
      <c r="K976" s="6"/>
      <c r="L976" s="4"/>
      <c r="N976" s="7"/>
      <c r="O976" s="8"/>
      <c r="P976" s="4"/>
      <c r="Q976" s="4"/>
      <c r="R976" s="4"/>
      <c r="S976" s="8"/>
      <c r="T976" s="8"/>
      <c r="U976" s="4"/>
      <c r="V976" s="4"/>
      <c r="W976" s="4"/>
      <c r="X976" s="4"/>
      <c r="AB976" s="8"/>
      <c r="AC976" s="8"/>
      <c r="AD976" s="4"/>
    </row>
    <row r="977" ht="12.75" customHeight="1">
      <c r="C977" s="3"/>
      <c r="F977" s="4"/>
      <c r="G977" s="4"/>
      <c r="J977" s="5"/>
      <c r="K977" s="6"/>
      <c r="L977" s="4"/>
      <c r="N977" s="7"/>
      <c r="O977" s="8"/>
      <c r="P977" s="4"/>
      <c r="Q977" s="4"/>
      <c r="R977" s="4"/>
      <c r="S977" s="8"/>
      <c r="T977" s="8"/>
      <c r="U977" s="4"/>
      <c r="V977" s="4"/>
      <c r="W977" s="4"/>
      <c r="X977" s="4"/>
      <c r="AB977" s="8"/>
      <c r="AC977" s="8"/>
      <c r="AD977" s="4"/>
    </row>
    <row r="978" ht="12.75" customHeight="1">
      <c r="C978" s="3"/>
      <c r="F978" s="4"/>
      <c r="G978" s="4"/>
      <c r="J978" s="5"/>
      <c r="K978" s="6"/>
      <c r="L978" s="4"/>
      <c r="N978" s="7"/>
      <c r="O978" s="8"/>
      <c r="P978" s="4"/>
      <c r="Q978" s="4"/>
      <c r="R978" s="4"/>
      <c r="S978" s="8"/>
      <c r="T978" s="8"/>
      <c r="U978" s="4"/>
      <c r="V978" s="4"/>
      <c r="W978" s="4"/>
      <c r="X978" s="4"/>
      <c r="AB978" s="8"/>
      <c r="AC978" s="8"/>
      <c r="AD978" s="4"/>
    </row>
    <row r="979" ht="12.75" customHeight="1">
      <c r="C979" s="3"/>
      <c r="F979" s="4"/>
      <c r="G979" s="4"/>
      <c r="J979" s="5"/>
      <c r="K979" s="6"/>
      <c r="L979" s="4"/>
      <c r="N979" s="7"/>
      <c r="O979" s="8"/>
      <c r="P979" s="4"/>
      <c r="Q979" s="4"/>
      <c r="R979" s="4"/>
      <c r="S979" s="8"/>
      <c r="T979" s="8"/>
      <c r="U979" s="4"/>
      <c r="V979" s="4"/>
      <c r="W979" s="4"/>
      <c r="X979" s="4"/>
      <c r="AB979" s="8"/>
      <c r="AC979" s="8"/>
      <c r="AD979" s="4"/>
    </row>
    <row r="980" ht="12.75" customHeight="1">
      <c r="C980" s="3"/>
      <c r="F980" s="4"/>
      <c r="G980" s="4"/>
      <c r="J980" s="5"/>
      <c r="K980" s="6"/>
      <c r="L980" s="4"/>
      <c r="N980" s="7"/>
      <c r="O980" s="8"/>
      <c r="P980" s="4"/>
      <c r="Q980" s="4"/>
      <c r="R980" s="4"/>
      <c r="S980" s="8"/>
      <c r="T980" s="8"/>
      <c r="U980" s="4"/>
      <c r="V980" s="4"/>
      <c r="W980" s="4"/>
      <c r="X980" s="4"/>
      <c r="AB980" s="8"/>
      <c r="AC980" s="8"/>
      <c r="AD980" s="4"/>
    </row>
    <row r="981" ht="12.75" customHeight="1">
      <c r="C981" s="3"/>
      <c r="F981" s="4"/>
      <c r="G981" s="4"/>
      <c r="J981" s="5"/>
      <c r="K981" s="6"/>
      <c r="L981" s="4"/>
      <c r="N981" s="7"/>
      <c r="O981" s="8"/>
      <c r="P981" s="4"/>
      <c r="Q981" s="4"/>
      <c r="R981" s="4"/>
      <c r="S981" s="8"/>
      <c r="T981" s="8"/>
      <c r="U981" s="4"/>
      <c r="V981" s="4"/>
      <c r="W981" s="4"/>
      <c r="X981" s="4"/>
      <c r="AB981" s="8"/>
      <c r="AC981" s="8"/>
      <c r="AD981" s="4"/>
    </row>
    <row r="982" ht="12.75" customHeight="1">
      <c r="C982" s="3"/>
      <c r="F982" s="4"/>
      <c r="G982" s="4"/>
      <c r="J982" s="5"/>
      <c r="K982" s="6"/>
      <c r="L982" s="4"/>
      <c r="N982" s="7"/>
      <c r="O982" s="8"/>
      <c r="P982" s="4"/>
      <c r="Q982" s="4"/>
      <c r="R982" s="4"/>
      <c r="S982" s="8"/>
      <c r="T982" s="8"/>
      <c r="U982" s="4"/>
      <c r="V982" s="4"/>
      <c r="W982" s="4"/>
      <c r="X982" s="4"/>
      <c r="AB982" s="8"/>
      <c r="AC982" s="8"/>
      <c r="AD982" s="4"/>
    </row>
    <row r="983" ht="12.75" customHeight="1">
      <c r="C983" s="3"/>
      <c r="F983" s="4"/>
      <c r="G983" s="4"/>
      <c r="J983" s="5"/>
      <c r="K983" s="6"/>
      <c r="L983" s="4"/>
      <c r="N983" s="7"/>
      <c r="O983" s="8"/>
      <c r="P983" s="4"/>
      <c r="Q983" s="4"/>
      <c r="R983" s="4"/>
      <c r="S983" s="8"/>
      <c r="T983" s="8"/>
      <c r="U983" s="4"/>
      <c r="V983" s="4"/>
      <c r="W983" s="4"/>
      <c r="X983" s="4"/>
      <c r="AB983" s="8"/>
      <c r="AC983" s="8"/>
      <c r="AD983" s="4"/>
    </row>
    <row r="984" ht="12.75" customHeight="1">
      <c r="C984" s="3"/>
      <c r="F984" s="4"/>
      <c r="G984" s="4"/>
      <c r="J984" s="5"/>
      <c r="K984" s="6"/>
      <c r="L984" s="4"/>
      <c r="N984" s="7"/>
      <c r="O984" s="8"/>
      <c r="P984" s="4"/>
      <c r="Q984" s="4"/>
      <c r="R984" s="4"/>
      <c r="S984" s="8"/>
      <c r="T984" s="8"/>
      <c r="U984" s="4"/>
      <c r="V984" s="4"/>
      <c r="W984" s="4"/>
      <c r="X984" s="4"/>
      <c r="AB984" s="8"/>
      <c r="AC984" s="8"/>
      <c r="AD984" s="4"/>
    </row>
    <row r="985" ht="12.75" customHeight="1">
      <c r="C985" s="3"/>
      <c r="F985" s="4"/>
      <c r="G985" s="4"/>
      <c r="J985" s="5"/>
      <c r="K985" s="6"/>
      <c r="L985" s="4"/>
      <c r="N985" s="7"/>
      <c r="O985" s="8"/>
      <c r="P985" s="4"/>
      <c r="Q985" s="4"/>
      <c r="R985" s="4"/>
      <c r="S985" s="8"/>
      <c r="T985" s="8"/>
      <c r="U985" s="4"/>
      <c r="V985" s="4"/>
      <c r="W985" s="4"/>
      <c r="X985" s="4"/>
      <c r="AB985" s="8"/>
      <c r="AC985" s="8"/>
      <c r="AD985" s="4"/>
    </row>
    <row r="986" ht="12.75" customHeight="1">
      <c r="C986" s="3"/>
      <c r="F986" s="4"/>
      <c r="G986" s="4"/>
      <c r="J986" s="5"/>
      <c r="K986" s="6"/>
      <c r="L986" s="4"/>
      <c r="N986" s="7"/>
      <c r="O986" s="8"/>
      <c r="P986" s="4"/>
      <c r="Q986" s="4"/>
      <c r="R986" s="4"/>
      <c r="S986" s="8"/>
      <c r="T986" s="8"/>
      <c r="U986" s="4"/>
      <c r="V986" s="4"/>
      <c r="W986" s="4"/>
      <c r="X986" s="4"/>
      <c r="AB986" s="8"/>
      <c r="AC986" s="8"/>
      <c r="AD986" s="4"/>
    </row>
    <row r="987" ht="12.75" customHeight="1">
      <c r="C987" s="3"/>
      <c r="F987" s="4"/>
      <c r="G987" s="4"/>
      <c r="J987" s="5"/>
      <c r="K987" s="6"/>
      <c r="L987" s="4"/>
      <c r="N987" s="7"/>
      <c r="O987" s="8"/>
      <c r="P987" s="4"/>
      <c r="Q987" s="4"/>
      <c r="R987" s="4"/>
      <c r="S987" s="8"/>
      <c r="T987" s="8"/>
      <c r="U987" s="4"/>
      <c r="V987" s="4"/>
      <c r="W987" s="4"/>
      <c r="X987" s="4"/>
      <c r="AB987" s="8"/>
      <c r="AC987" s="8"/>
      <c r="AD987" s="4"/>
    </row>
    <row r="988" ht="12.75" customHeight="1">
      <c r="C988" s="3"/>
      <c r="F988" s="4"/>
      <c r="G988" s="4"/>
      <c r="J988" s="5"/>
      <c r="K988" s="6"/>
      <c r="L988" s="4"/>
      <c r="N988" s="7"/>
      <c r="O988" s="8"/>
      <c r="P988" s="4"/>
      <c r="Q988" s="4"/>
      <c r="R988" s="4"/>
      <c r="S988" s="8"/>
      <c r="T988" s="8"/>
      <c r="U988" s="4"/>
      <c r="V988" s="4"/>
      <c r="W988" s="4"/>
      <c r="X988" s="4"/>
      <c r="AB988" s="8"/>
      <c r="AC988" s="8"/>
      <c r="AD988" s="4"/>
    </row>
    <row r="989" ht="12.75" customHeight="1">
      <c r="C989" s="3"/>
      <c r="F989" s="4"/>
      <c r="G989" s="4"/>
      <c r="J989" s="5"/>
      <c r="K989" s="6"/>
      <c r="L989" s="4"/>
      <c r="N989" s="7"/>
      <c r="O989" s="8"/>
      <c r="P989" s="4"/>
      <c r="Q989" s="4"/>
      <c r="R989" s="4"/>
      <c r="S989" s="8"/>
      <c r="T989" s="8"/>
      <c r="U989" s="4"/>
      <c r="V989" s="4"/>
      <c r="W989" s="4"/>
      <c r="X989" s="4"/>
      <c r="AB989" s="8"/>
      <c r="AC989" s="8"/>
      <c r="AD989" s="4"/>
    </row>
    <row r="990" ht="12.75" customHeight="1">
      <c r="C990" s="3"/>
      <c r="F990" s="4"/>
      <c r="G990" s="4"/>
      <c r="J990" s="5"/>
      <c r="K990" s="6"/>
      <c r="L990" s="4"/>
      <c r="N990" s="7"/>
      <c r="O990" s="8"/>
      <c r="P990" s="4"/>
      <c r="Q990" s="4"/>
      <c r="R990" s="4"/>
      <c r="S990" s="8"/>
      <c r="T990" s="8"/>
      <c r="U990" s="4"/>
      <c r="V990" s="4"/>
      <c r="W990" s="4"/>
      <c r="X990" s="4"/>
      <c r="AB990" s="8"/>
      <c r="AC990" s="8"/>
      <c r="AD990" s="4"/>
    </row>
    <row r="991" ht="12.75" customHeight="1">
      <c r="C991" s="3"/>
      <c r="F991" s="4"/>
      <c r="G991" s="4"/>
      <c r="J991" s="5"/>
      <c r="K991" s="6"/>
      <c r="L991" s="4"/>
      <c r="N991" s="7"/>
      <c r="O991" s="8"/>
      <c r="P991" s="4"/>
      <c r="Q991" s="4"/>
      <c r="R991" s="4"/>
      <c r="S991" s="8"/>
      <c r="T991" s="8"/>
      <c r="U991" s="4"/>
      <c r="V991" s="4"/>
      <c r="W991" s="4"/>
      <c r="X991" s="4"/>
      <c r="AB991" s="8"/>
      <c r="AC991" s="8"/>
      <c r="AD991" s="4"/>
    </row>
    <row r="992" ht="12.75" customHeight="1">
      <c r="C992" s="3"/>
      <c r="F992" s="4"/>
      <c r="G992" s="4"/>
      <c r="J992" s="5"/>
      <c r="K992" s="6"/>
      <c r="L992" s="4"/>
      <c r="N992" s="7"/>
      <c r="O992" s="8"/>
      <c r="P992" s="4"/>
      <c r="Q992" s="4"/>
      <c r="R992" s="4"/>
      <c r="S992" s="8"/>
      <c r="T992" s="8"/>
      <c r="U992" s="4"/>
      <c r="V992" s="4"/>
      <c r="W992" s="4"/>
      <c r="X992" s="4"/>
      <c r="AB992" s="8"/>
      <c r="AC992" s="8"/>
      <c r="AD992" s="4"/>
    </row>
    <row r="993" ht="12.75" customHeight="1">
      <c r="C993" s="3"/>
      <c r="F993" s="4"/>
      <c r="G993" s="4"/>
      <c r="J993" s="5"/>
      <c r="K993" s="6"/>
      <c r="L993" s="4"/>
      <c r="N993" s="7"/>
      <c r="O993" s="8"/>
      <c r="P993" s="4"/>
      <c r="Q993" s="4"/>
      <c r="R993" s="4"/>
      <c r="S993" s="8"/>
      <c r="T993" s="8"/>
      <c r="U993" s="4"/>
      <c r="V993" s="4"/>
      <c r="W993" s="4"/>
      <c r="X993" s="4"/>
      <c r="AB993" s="8"/>
      <c r="AC993" s="8"/>
      <c r="AD993" s="4"/>
    </row>
    <row r="994" ht="12.75" customHeight="1">
      <c r="C994" s="3"/>
      <c r="F994" s="4"/>
      <c r="G994" s="4"/>
      <c r="J994" s="5"/>
      <c r="K994" s="6"/>
      <c r="L994" s="4"/>
      <c r="N994" s="7"/>
      <c r="O994" s="8"/>
      <c r="P994" s="4"/>
      <c r="Q994" s="4"/>
      <c r="R994" s="4"/>
      <c r="S994" s="8"/>
      <c r="T994" s="8"/>
      <c r="U994" s="4"/>
      <c r="V994" s="4"/>
      <c r="W994" s="4"/>
      <c r="X994" s="4"/>
      <c r="AB994" s="8"/>
      <c r="AC994" s="8"/>
      <c r="AD994" s="4"/>
    </row>
    <row r="995" ht="12.75" customHeight="1">
      <c r="C995" s="3"/>
      <c r="F995" s="4"/>
      <c r="G995" s="4"/>
      <c r="J995" s="5"/>
      <c r="K995" s="6"/>
      <c r="L995" s="4"/>
      <c r="N995" s="7"/>
      <c r="O995" s="8"/>
      <c r="P995" s="4"/>
      <c r="Q995" s="4"/>
      <c r="R995" s="4"/>
      <c r="S995" s="8"/>
      <c r="T995" s="8"/>
      <c r="U995" s="4"/>
      <c r="V995" s="4"/>
      <c r="W995" s="4"/>
      <c r="X995" s="4"/>
      <c r="AB995" s="8"/>
      <c r="AC995" s="8"/>
      <c r="AD995" s="4"/>
    </row>
    <row r="996" ht="12.75" customHeight="1">
      <c r="C996" s="3"/>
      <c r="F996" s="4"/>
      <c r="G996" s="4"/>
      <c r="J996" s="5"/>
      <c r="K996" s="6"/>
      <c r="L996" s="4"/>
      <c r="N996" s="7"/>
      <c r="O996" s="8"/>
      <c r="P996" s="4"/>
      <c r="Q996" s="4"/>
      <c r="R996" s="4"/>
      <c r="S996" s="8"/>
      <c r="T996" s="8"/>
      <c r="U996" s="4"/>
      <c r="V996" s="4"/>
      <c r="W996" s="4"/>
      <c r="X996" s="4"/>
      <c r="AB996" s="8"/>
      <c r="AC996" s="8"/>
      <c r="AD996" s="4"/>
    </row>
    <row r="997" ht="12.75" customHeight="1">
      <c r="C997" s="3"/>
      <c r="F997" s="4"/>
      <c r="G997" s="4"/>
      <c r="J997" s="5"/>
      <c r="K997" s="6"/>
      <c r="L997" s="4"/>
      <c r="N997" s="7"/>
      <c r="O997" s="8"/>
      <c r="P997" s="4"/>
      <c r="Q997" s="4"/>
      <c r="R997" s="4"/>
      <c r="S997" s="8"/>
      <c r="T997" s="8"/>
      <c r="U997" s="4"/>
      <c r="V997" s="4"/>
      <c r="W997" s="4"/>
      <c r="X997" s="4"/>
      <c r="AB997" s="8"/>
      <c r="AC997" s="8"/>
      <c r="AD997" s="4"/>
    </row>
    <row r="998" ht="12.75" customHeight="1">
      <c r="C998" s="3"/>
      <c r="F998" s="4"/>
      <c r="G998" s="4"/>
      <c r="J998" s="5"/>
      <c r="K998" s="6"/>
      <c r="L998" s="4"/>
      <c r="N998" s="7"/>
      <c r="O998" s="8"/>
      <c r="P998" s="4"/>
      <c r="Q998" s="4"/>
      <c r="R998" s="4"/>
      <c r="S998" s="8"/>
      <c r="T998" s="8"/>
      <c r="U998" s="4"/>
      <c r="V998" s="4"/>
      <c r="W998" s="4"/>
      <c r="X998" s="4"/>
      <c r="AB998" s="8"/>
      <c r="AC998" s="8"/>
      <c r="AD998" s="4"/>
    </row>
    <row r="999" ht="12.75" customHeight="1">
      <c r="C999" s="3"/>
      <c r="F999" s="4"/>
      <c r="G999" s="4"/>
      <c r="J999" s="5"/>
      <c r="K999" s="6"/>
      <c r="L999" s="4"/>
      <c r="N999" s="7"/>
      <c r="O999" s="8"/>
      <c r="P999" s="4"/>
      <c r="Q999" s="4"/>
      <c r="R999" s="4"/>
      <c r="S999" s="8"/>
      <c r="T999" s="8"/>
      <c r="U999" s="4"/>
      <c r="V999" s="4"/>
      <c r="W999" s="4"/>
      <c r="X999" s="4"/>
      <c r="AB999" s="8"/>
      <c r="AC999" s="8"/>
      <c r="AD999" s="4"/>
    </row>
    <row r="1000" ht="12.75" customHeight="1">
      <c r="C1000" s="3"/>
      <c r="F1000" s="4"/>
      <c r="G1000" s="4"/>
      <c r="J1000" s="5"/>
      <c r="K1000" s="6"/>
      <c r="L1000" s="4"/>
      <c r="N1000" s="7"/>
      <c r="O1000" s="8"/>
      <c r="P1000" s="4"/>
      <c r="Q1000" s="4"/>
      <c r="R1000" s="4"/>
      <c r="S1000" s="8"/>
      <c r="T1000" s="8"/>
      <c r="U1000" s="4"/>
      <c r="V1000" s="4"/>
      <c r="W1000" s="4"/>
      <c r="X1000" s="4"/>
      <c r="AB1000" s="8"/>
      <c r="AC1000" s="8"/>
      <c r="AD1000" s="4"/>
    </row>
  </sheetData>
  <autoFilter ref="$A$2:$AC$206"/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>
        <v>2005.0</v>
      </c>
      <c r="B1" s="1">
        <v>26.24830398959592</v>
      </c>
    </row>
    <row r="2" ht="12.75" customHeight="1">
      <c r="A2" s="1">
        <v>2006.0</v>
      </c>
      <c r="B2" s="1">
        <v>26.579182039343408</v>
      </c>
    </row>
    <row r="3" ht="12.75" customHeight="1">
      <c r="A3" s="1">
        <v>2007.0</v>
      </c>
      <c r="B3" s="1">
        <v>26.545149679688127</v>
      </c>
    </row>
    <row r="4" ht="12.75" customHeight="1">
      <c r="A4" s="1">
        <v>2008.0</v>
      </c>
      <c r="B4" s="1">
        <v>26.91733279437132</v>
      </c>
    </row>
    <row r="5" ht="12.75" customHeight="1">
      <c r="A5" s="1">
        <v>2009.0</v>
      </c>
      <c r="B5" s="1">
        <v>27.031092496437598</v>
      </c>
    </row>
    <row r="6" ht="12.75" customHeight="1">
      <c r="A6" s="1">
        <v>2010.0</v>
      </c>
      <c r="B6" s="1">
        <v>27.28135045969523</v>
      </c>
    </row>
    <row r="7" ht="12.75" customHeight="1">
      <c r="A7" s="1">
        <v>2011.0</v>
      </c>
      <c r="B7" s="1">
        <v>27.584906739194086</v>
      </c>
    </row>
    <row r="8" ht="12.75" customHeight="1">
      <c r="A8" s="1">
        <v>2012.0</v>
      </c>
      <c r="B8" s="1">
        <v>27.52911164970301</v>
      </c>
    </row>
    <row r="9" ht="12.75" customHeight="1">
      <c r="A9" s="1">
        <v>2013.0</v>
      </c>
      <c r="B9" s="1">
        <v>27.616247215666494</v>
      </c>
    </row>
    <row r="10" ht="12.75" customHeight="1">
      <c r="A10" s="1">
        <v>2014.0</v>
      </c>
      <c r="B10" s="1">
        <v>27.047204205175294</v>
      </c>
    </row>
    <row r="11" ht="12.75" customHeight="1">
      <c r="A11" s="1">
        <v>2015.0</v>
      </c>
      <c r="B11" s="1">
        <v>26.819992748526218</v>
      </c>
    </row>
    <row r="12" ht="12.75" customHeight="1">
      <c r="A12" s="1">
        <v>2016.0</v>
      </c>
      <c r="B12" s="1">
        <v>27.131630820149994</v>
      </c>
    </row>
    <row r="13" ht="12.75" customHeight="1">
      <c r="A13" s="1">
        <v>2017.0</v>
      </c>
      <c r="B13" s="1">
        <v>27.174412803569783</v>
      </c>
    </row>
    <row r="14" ht="12.75" customHeight="1">
      <c r="A14" s="1">
        <v>2018.0</v>
      </c>
      <c r="B14" s="1">
        <v>27.344472508472563</v>
      </c>
    </row>
    <row r="15" ht="12.75" customHeight="1">
      <c r="A15" s="1">
        <v>2019.0</v>
      </c>
      <c r="B15" s="1">
        <v>27.267452110654613</v>
      </c>
    </row>
    <row r="16" ht="12.75" customHeight="1">
      <c r="A16" s="1">
        <v>2020.0</v>
      </c>
      <c r="B16" s="1">
        <v>27.15720973790017</v>
      </c>
    </row>
    <row r="17" ht="12.75" customHeight="1">
      <c r="A17" s="1">
        <v>2021.0</v>
      </c>
      <c r="B17" s="1">
        <v>27.52687206625301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6" width="8.71"/>
  </cols>
  <sheetData>
    <row r="1" ht="12.75" customHeight="1">
      <c r="A1" s="53" t="s">
        <v>75</v>
      </c>
      <c r="B1" s="54" t="s">
        <v>76</v>
      </c>
      <c r="C1" s="54" t="s">
        <v>77</v>
      </c>
      <c r="D1" s="54" t="s">
        <v>78</v>
      </c>
      <c r="E1" s="54" t="s">
        <v>79</v>
      </c>
      <c r="F1" s="54" t="s">
        <v>80</v>
      </c>
    </row>
    <row r="2" ht="12.75" customHeight="1">
      <c r="A2" s="55" t="s">
        <v>37</v>
      </c>
      <c r="B2" s="56">
        <v>189.0</v>
      </c>
      <c r="C2" s="56">
        <v>27.203</v>
      </c>
      <c r="D2" s="56">
        <v>1.2453</v>
      </c>
      <c r="E2" s="56">
        <v>24.4005</v>
      </c>
      <c r="F2" s="56">
        <v>31.9847</v>
      </c>
    </row>
    <row r="3" ht="12.75" customHeight="1">
      <c r="A3" s="55" t="s">
        <v>81</v>
      </c>
      <c r="B3" s="56">
        <v>203.0</v>
      </c>
      <c r="C3" s="56">
        <v>28.4373</v>
      </c>
      <c r="D3" s="56">
        <v>1.3057</v>
      </c>
      <c r="E3" s="56">
        <v>25.464</v>
      </c>
      <c r="F3" s="56">
        <v>32.7639</v>
      </c>
    </row>
    <row r="4" ht="12.75" customHeight="1">
      <c r="A4" s="55" t="s">
        <v>14</v>
      </c>
      <c r="B4" s="56">
        <v>203.0</v>
      </c>
      <c r="C4" s="56">
        <v>0.0282</v>
      </c>
      <c r="D4" s="56">
        <v>0.0596</v>
      </c>
      <c r="E4" s="56">
        <v>-0.5467</v>
      </c>
      <c r="F4" s="56">
        <v>0.2472</v>
      </c>
    </row>
    <row r="5" ht="12.75" customHeight="1">
      <c r="A5" s="55" t="s">
        <v>82</v>
      </c>
      <c r="B5" s="56">
        <v>203.0</v>
      </c>
      <c r="C5" s="56">
        <v>3.1739</v>
      </c>
      <c r="D5" s="56">
        <v>3.3043</v>
      </c>
      <c r="E5" s="56">
        <v>-3.7274</v>
      </c>
      <c r="F5" s="56">
        <v>23.4295</v>
      </c>
    </row>
    <row r="6" ht="12.75" customHeight="1">
      <c r="A6" s="55" t="s">
        <v>83</v>
      </c>
      <c r="B6" s="56">
        <v>203.0</v>
      </c>
      <c r="C6" s="56">
        <v>5.9127</v>
      </c>
      <c r="D6" s="56">
        <v>27.804</v>
      </c>
      <c r="E6" s="56">
        <v>-34.568</v>
      </c>
      <c r="F6" s="56">
        <v>166.4574</v>
      </c>
    </row>
    <row r="7" ht="12.75" customHeight="1">
      <c r="A7" s="55" t="s">
        <v>84</v>
      </c>
      <c r="B7" s="56">
        <v>181.0</v>
      </c>
      <c r="C7" s="56">
        <v>0.3864</v>
      </c>
      <c r="D7" s="56">
        <v>1.7021</v>
      </c>
      <c r="E7" s="56">
        <v>-0.4162</v>
      </c>
      <c r="F7" s="56">
        <v>22.148</v>
      </c>
    </row>
    <row r="8" ht="12.75" customHeight="1">
      <c r="A8" s="55" t="s">
        <v>1</v>
      </c>
      <c r="B8" s="56">
        <v>203.0</v>
      </c>
      <c r="C8" s="56">
        <v>0.0591</v>
      </c>
      <c r="D8" s="56">
        <v>0.0157</v>
      </c>
      <c r="E8" s="56">
        <v>0.0256</v>
      </c>
      <c r="F8" s="56">
        <v>0.0754</v>
      </c>
    </row>
    <row r="9" ht="12.75" customHeight="1">
      <c r="A9" s="55" t="s">
        <v>2</v>
      </c>
      <c r="B9" s="56">
        <v>203.0</v>
      </c>
      <c r="C9" s="56">
        <v>29.4384</v>
      </c>
      <c r="D9" s="56">
        <v>2.7213</v>
      </c>
      <c r="E9" s="56">
        <v>16.0</v>
      </c>
      <c r="F9" s="56">
        <v>32.0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13.43"/>
    <col customWidth="1" min="16" max="26" width="8.71"/>
  </cols>
  <sheetData>
    <row r="1" ht="12.7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81</v>
      </c>
      <c r="K1" s="1" t="s">
        <v>14</v>
      </c>
      <c r="L1" s="1" t="s">
        <v>82</v>
      </c>
      <c r="M1" s="1" t="s">
        <v>83</v>
      </c>
      <c r="N1" s="1" t="s">
        <v>89</v>
      </c>
      <c r="O1" s="1" t="s">
        <v>1</v>
      </c>
      <c r="P1" s="1" t="s">
        <v>2</v>
      </c>
    </row>
    <row r="2" ht="12.75" customHeight="1">
      <c r="A2" s="1">
        <v>1.0</v>
      </c>
      <c r="B2" s="1">
        <v>1.0</v>
      </c>
      <c r="C2" s="1" t="s">
        <v>35</v>
      </c>
      <c r="D2" s="1" t="s">
        <v>36</v>
      </c>
      <c r="E2" s="1">
        <v>2021.0</v>
      </c>
      <c r="F2" s="1">
        <v>4.173821626143714</v>
      </c>
      <c r="G2" s="1">
        <v>2.2339299149688907</v>
      </c>
      <c r="H2" s="1">
        <v>27.65326000341081</v>
      </c>
      <c r="I2" s="1">
        <v>1.022488014885E12</v>
      </c>
      <c r="J2" s="1">
        <v>28.829548597517803</v>
      </c>
      <c r="K2" s="1">
        <v>0.08220305695848325</v>
      </c>
      <c r="L2" s="1">
        <v>1.4898317218162618</v>
      </c>
      <c r="M2" s="1">
        <v>1.4565429820954967</v>
      </c>
      <c r="N2" s="1">
        <v>0.05700483653069907</v>
      </c>
      <c r="O2" s="1">
        <v>0.025615511423249443</v>
      </c>
      <c r="P2" s="1">
        <v>32.0</v>
      </c>
    </row>
    <row r="3" ht="12.75" customHeight="1">
      <c r="A3" s="1">
        <v>2.0</v>
      </c>
      <c r="D3" s="1" t="s">
        <v>36</v>
      </c>
      <c r="E3" s="1">
        <v>2020.0</v>
      </c>
      <c r="F3" s="1">
        <v>3.58023398575544</v>
      </c>
      <c r="G3" s="1">
        <v>1.9030280226286507</v>
      </c>
      <c r="H3" s="1">
        <v>27.47198194183914</v>
      </c>
      <c r="I3" s="1">
        <v>8.52962944268E11</v>
      </c>
      <c r="J3" s="1">
        <v>28.725560773937286</v>
      </c>
      <c r="K3" s="1">
        <v>0.0980719063797122</v>
      </c>
      <c r="L3" s="1">
        <v>1.4380912582040124</v>
      </c>
      <c r="M3" s="1">
        <v>1.6285607138331328</v>
      </c>
      <c r="N3" s="1">
        <v>0.1913046245763954</v>
      </c>
      <c r="O3" s="1">
        <v>0.025615511423249443</v>
      </c>
      <c r="P3" s="1">
        <v>32.0</v>
      </c>
    </row>
    <row r="4" ht="12.75" customHeight="1">
      <c r="A4" s="1">
        <v>3.0</v>
      </c>
      <c r="D4" s="1" t="s">
        <v>36</v>
      </c>
      <c r="E4" s="1">
        <v>2019.0</v>
      </c>
      <c r="F4" s="1">
        <v>3.1994508813884206</v>
      </c>
      <c r="G4" s="1">
        <v>1.689542264597169</v>
      </c>
      <c r="H4" s="1">
        <v>27.27001069985475</v>
      </c>
      <c r="I4" s="1">
        <v>6.9697173872E11</v>
      </c>
      <c r="J4" s="1">
        <v>28.57472061178039</v>
      </c>
      <c r="K4" s="1">
        <v>0.094375710904673</v>
      </c>
      <c r="L4" s="1">
        <v>1.4135614559976921</v>
      </c>
      <c r="M4" s="1">
        <v>1.6029993949197718</v>
      </c>
      <c r="N4" s="1">
        <v>0.17648772791510564</v>
      </c>
      <c r="O4" s="1">
        <v>0.07359280999854605</v>
      </c>
      <c r="P4" s="1">
        <v>31.0</v>
      </c>
    </row>
    <row r="5" ht="12.75" customHeight="1">
      <c r="A5" s="1">
        <v>4.0</v>
      </c>
      <c r="D5" s="1" t="s">
        <v>36</v>
      </c>
      <c r="E5" s="1">
        <v>2018.0</v>
      </c>
      <c r="F5" s="1">
        <v>3.1026922177904677</v>
      </c>
      <c r="G5" s="1">
        <v>1.6343500113217169</v>
      </c>
      <c r="H5" s="1">
        <v>27.02986699902676</v>
      </c>
      <c r="I5" s="1">
        <v>5.48178608673E11</v>
      </c>
      <c r="J5" s="1">
        <v>28.391877054730625</v>
      </c>
      <c r="K5" s="1">
        <v>0.0802755800804561</v>
      </c>
      <c r="L5" s="1">
        <v>1.3914810006917095</v>
      </c>
      <c r="M5" s="1">
        <v>1.6216758573001033</v>
      </c>
      <c r="N5" s="1">
        <v>0.2283843212090628</v>
      </c>
      <c r="O5" s="1">
        <v>0.07464991257446002</v>
      </c>
      <c r="P5" s="1">
        <v>31.0</v>
      </c>
    </row>
    <row r="6" ht="12.75" customHeight="1">
      <c r="A6" s="1">
        <v>5.0</v>
      </c>
      <c r="D6" s="1" t="s">
        <v>36</v>
      </c>
      <c r="E6" s="1">
        <v>2017.0</v>
      </c>
      <c r="F6" s="1">
        <v>3.200371309698446</v>
      </c>
      <c r="G6" s="1">
        <v>1.684049255216672</v>
      </c>
      <c r="H6" s="1">
        <v>26.928431517085663</v>
      </c>
      <c r="I6" s="1">
        <v>4.95301010683E11</v>
      </c>
      <c r="J6" s="1">
        <v>28.214194815223422</v>
      </c>
      <c r="K6" s="1">
        <v>0.07163980988073476</v>
      </c>
      <c r="L6" s="1">
        <v>1.4338954076039654</v>
      </c>
      <c r="M6" s="1">
        <v>1.5026251188622302</v>
      </c>
      <c r="N6" s="1">
        <v>0.08971349406314776</v>
      </c>
      <c r="O6" s="1">
        <v>0.06940187782190492</v>
      </c>
      <c r="P6" s="1">
        <v>30.0</v>
      </c>
    </row>
    <row r="7" ht="12.75" customHeight="1">
      <c r="A7" s="1">
        <v>6.0</v>
      </c>
      <c r="D7" s="1" t="s">
        <v>36</v>
      </c>
      <c r="E7" s="1">
        <v>2016.0</v>
      </c>
      <c r="F7" s="1">
        <v>3.109174967820488</v>
      </c>
      <c r="G7" s="1">
        <v>1.6355645243159167</v>
      </c>
      <c r="H7" s="1">
        <v>26.773512706059375</v>
      </c>
      <c r="I7" s="1">
        <v>4.24217743377E11</v>
      </c>
      <c r="J7" s="1">
        <v>28.066329887960215</v>
      </c>
      <c r="K7" s="1">
        <v>0.07192030329976346</v>
      </c>
      <c r="L7" s="1">
        <v>1.4476787292727085</v>
      </c>
      <c r="M7" s="1">
        <v>1.5072893788180335</v>
      </c>
      <c r="N7" s="1">
        <v>0.3243780748981668</v>
      </c>
      <c r="O7" s="1">
        <v>0.0669000921330894</v>
      </c>
      <c r="P7" s="1">
        <v>30.0</v>
      </c>
    </row>
    <row r="8" ht="12.75" customHeight="1">
      <c r="A8" s="1">
        <v>7.0</v>
      </c>
      <c r="D8" s="1" t="s">
        <v>36</v>
      </c>
      <c r="E8" s="1">
        <v>2015.0</v>
      </c>
      <c r="F8" s="1">
        <v>1.7856173584076018</v>
      </c>
      <c r="G8" s="1">
        <v>1.0074068036731232</v>
      </c>
      <c r="H8" s="1">
        <v>25.938733126435775</v>
      </c>
      <c r="I8" s="1">
        <v>1.84097827863E11</v>
      </c>
      <c r="J8" s="1">
        <v>27.888305630201963</v>
      </c>
      <c r="K8" s="1">
        <v>0.06326481893597294</v>
      </c>
      <c r="L8" s="1">
        <v>1.2483924686945014</v>
      </c>
      <c r="M8" s="1">
        <v>1.2294618582143413</v>
      </c>
      <c r="N8" s="1">
        <v>0.2574924905377707</v>
      </c>
      <c r="O8" s="1">
        <v>0.06987166723775488</v>
      </c>
      <c r="P8" s="1">
        <v>30.0</v>
      </c>
    </row>
    <row r="9" ht="12.75" customHeight="1">
      <c r="A9" s="1">
        <v>8.0</v>
      </c>
      <c r="D9" s="1" t="s">
        <v>36</v>
      </c>
      <c r="E9" s="1">
        <v>2014.0</v>
      </c>
      <c r="F9" s="1">
        <v>4.854336181619959</v>
      </c>
      <c r="G9" s="1">
        <v>2.7726063195478026</v>
      </c>
      <c r="H9" s="1">
        <v>26.711221683010837</v>
      </c>
      <c r="I9" s="1">
        <v>3.98598978902E11</v>
      </c>
      <c r="J9" s="1">
        <v>27.766660273554038</v>
      </c>
      <c r="K9" s="1">
        <v>0.10061907309459922</v>
      </c>
      <c r="L9" s="1">
        <v>1.6497522840047718</v>
      </c>
      <c r="M9" s="1">
        <v>1.0244386910546326</v>
      </c>
      <c r="N9" s="1">
        <v>0.22390490134878935</v>
      </c>
      <c r="O9" s="2">
        <v>0.0642224665601026</v>
      </c>
      <c r="P9" s="1">
        <v>30.0</v>
      </c>
    </row>
    <row r="10" ht="12.75" customHeight="1">
      <c r="A10" s="1">
        <v>9.0</v>
      </c>
      <c r="B10" s="1">
        <v>2.0</v>
      </c>
      <c r="C10" s="1" t="s">
        <v>39</v>
      </c>
      <c r="D10" s="1" t="s">
        <v>40</v>
      </c>
      <c r="E10" s="1">
        <v>2021.0</v>
      </c>
      <c r="F10" s="1">
        <v>4.501666740480242</v>
      </c>
      <c r="G10" s="1">
        <v>3.2437783484107205</v>
      </c>
      <c r="H10" s="1">
        <v>28.185360983702253</v>
      </c>
      <c r="I10" s="1">
        <v>1.740791452857E12</v>
      </c>
      <c r="J10" s="1">
        <v>29.43016559558522</v>
      </c>
      <c r="K10" s="1">
        <v>0.06619491639746468</v>
      </c>
      <c r="L10" s="1">
        <v>1.5031846710732186</v>
      </c>
      <c r="M10" s="1">
        <v>0.7529664935347328</v>
      </c>
      <c r="N10" s="1">
        <v>0.14924266483503468</v>
      </c>
      <c r="O10" s="1">
        <v>0.025615511423249443</v>
      </c>
      <c r="P10" s="1">
        <v>32.0</v>
      </c>
    </row>
    <row r="11" ht="12.75" customHeight="1">
      <c r="A11" s="1">
        <v>10.0</v>
      </c>
      <c r="D11" s="1" t="s">
        <v>40</v>
      </c>
      <c r="E11" s="1">
        <v>2020.0</v>
      </c>
      <c r="F11" s="1">
        <v>4.15602014695309</v>
      </c>
      <c r="G11" s="1">
        <v>2.980506318357227</v>
      </c>
      <c r="H11" s="1">
        <v>27.98835004701686</v>
      </c>
      <c r="I11" s="1">
        <v>1.429506001494E12</v>
      </c>
      <c r="J11" s="1">
        <v>29.390793298750665</v>
      </c>
      <c r="K11" s="1">
        <v>0.051221321259695876</v>
      </c>
      <c r="L11" s="1">
        <v>1.4215116623748296</v>
      </c>
      <c r="M11" s="1">
        <v>0.6979689829181154</v>
      </c>
      <c r="N11" s="1">
        <v>0.1566564907865586</v>
      </c>
      <c r="O11" s="1">
        <v>0.025615511423249443</v>
      </c>
      <c r="P11" s="1">
        <v>32.0</v>
      </c>
    </row>
    <row r="12" ht="12.75" customHeight="1">
      <c r="A12" s="1">
        <v>11.0</v>
      </c>
      <c r="D12" s="1" t="s">
        <v>40</v>
      </c>
      <c r="E12" s="1">
        <v>2019.0</v>
      </c>
      <c r="F12" s="1">
        <v>3.1815814094896497</v>
      </c>
      <c r="G12" s="1">
        <v>2.654139558274953</v>
      </c>
      <c r="H12" s="1">
        <v>27.599668321178584</v>
      </c>
      <c r="I12" s="1">
        <v>9.69133607509E11</v>
      </c>
      <c r="J12" s="1">
        <v>29.334976088954882</v>
      </c>
      <c r="K12" s="1">
        <v>0.038451730531253996</v>
      </c>
      <c r="L12" s="1">
        <v>1.2978217684289075</v>
      </c>
      <c r="M12" s="1">
        <v>0.6509121158506128</v>
      </c>
      <c r="N12" s="1">
        <v>0.11677749348514402</v>
      </c>
      <c r="O12" s="1">
        <v>0.07359280999854605</v>
      </c>
      <c r="P12" s="1">
        <v>31.0</v>
      </c>
    </row>
    <row r="13" ht="12.75" customHeight="1">
      <c r="A13" s="1">
        <v>12.0</v>
      </c>
      <c r="D13" s="1" t="s">
        <v>40</v>
      </c>
      <c r="E13" s="1">
        <v>2018.0</v>
      </c>
      <c r="F13" s="1">
        <v>5.911334574924629</v>
      </c>
      <c r="G13" s="1">
        <v>5.44941276965526</v>
      </c>
      <c r="H13" s="1">
        <v>28.152992809299178</v>
      </c>
      <c r="I13" s="1">
        <v>1.685347364119E12</v>
      </c>
      <c r="J13" s="1">
        <v>29.267751402205256</v>
      </c>
      <c r="K13" s="1">
        <v>0.03077329278958013</v>
      </c>
      <c r="L13" s="1">
        <v>1.5626232441113883</v>
      </c>
      <c r="M13" s="1">
        <v>0.6097746937401312</v>
      </c>
      <c r="N13" s="1">
        <v>0.08516819197367191</v>
      </c>
      <c r="O13" s="1">
        <v>0.07464991257446002</v>
      </c>
      <c r="P13" s="1">
        <v>31.0</v>
      </c>
    </row>
    <row r="14" ht="12.75" customHeight="1">
      <c r="A14" s="1">
        <v>13.0</v>
      </c>
      <c r="D14" s="1" t="s">
        <v>40</v>
      </c>
      <c r="E14" s="1">
        <v>2017.0</v>
      </c>
      <c r="F14" s="1">
        <v>6.181342592800753</v>
      </c>
      <c r="G14" s="1">
        <v>5.226087178459604</v>
      </c>
      <c r="H14" s="1">
        <v>28.052290271876366</v>
      </c>
      <c r="I14" s="1">
        <v>1.523894388453E12</v>
      </c>
      <c r="J14" s="1">
        <v>29.182086817061556</v>
      </c>
      <c r="K14" s="1">
        <v>0.03036785556085927</v>
      </c>
      <c r="L14" s="1">
        <v>1.581596340898295</v>
      </c>
      <c r="M14" s="1">
        <v>0.5745673002252213</v>
      </c>
      <c r="N14" s="1">
        <v>0.14217866908130716</v>
      </c>
      <c r="O14" s="1">
        <v>0.06940187782190492</v>
      </c>
      <c r="P14" s="1">
        <v>30.0</v>
      </c>
    </row>
    <row r="15" ht="12.75" customHeight="1">
      <c r="A15" s="1">
        <v>14.0</v>
      </c>
      <c r="D15" s="1" t="s">
        <v>40</v>
      </c>
      <c r="E15" s="1">
        <v>2016.0</v>
      </c>
      <c r="F15" s="1">
        <v>6.727457775105556</v>
      </c>
      <c r="G15" s="1">
        <v>5.806689352358791</v>
      </c>
      <c r="H15" s="1">
        <v>28.042450879070213</v>
      </c>
      <c r="I15" s="1">
        <v>1.508973718513E12</v>
      </c>
      <c r="J15" s="1">
        <v>29.12942424026928</v>
      </c>
      <c r="K15" s="1">
        <v>0.030048045811751828</v>
      </c>
      <c r="L15" s="1">
        <v>1.6328329637612773</v>
      </c>
      <c r="M15" s="1">
        <v>0.5059627519161857</v>
      </c>
      <c r="N15" s="1">
        <v>0.16387231548469092</v>
      </c>
      <c r="O15" s="1">
        <v>0.0669000921330894</v>
      </c>
      <c r="P15" s="1">
        <v>30.0</v>
      </c>
    </row>
    <row r="16" ht="12.75" customHeight="1">
      <c r="A16" s="1">
        <v>15.0</v>
      </c>
      <c r="D16" s="1" t="s">
        <v>40</v>
      </c>
      <c r="E16" s="1">
        <v>2015.0</v>
      </c>
      <c r="F16" s="1">
        <v>6.582138638552927</v>
      </c>
      <c r="G16" s="1">
        <v>6.113801758663965</v>
      </c>
      <c r="H16" s="1">
        <v>27.958861465957938</v>
      </c>
      <c r="I16" s="1">
        <v>1.387967365651E12</v>
      </c>
      <c r="J16" s="1">
        <v>29.099874110781776</v>
      </c>
      <c r="K16" s="1">
        <v>0.028611485501413157</v>
      </c>
      <c r="L16" s="1">
        <v>1.6020570624585968</v>
      </c>
      <c r="M16" s="1">
        <v>0.4457478041597601</v>
      </c>
      <c r="N16" s="1">
        <v>0.2867787479536267</v>
      </c>
      <c r="O16" s="1">
        <v>0.06987166723775488</v>
      </c>
      <c r="P16" s="1">
        <v>30.0</v>
      </c>
    </row>
    <row r="17" ht="12.75" customHeight="1">
      <c r="A17" s="1">
        <v>16.0</v>
      </c>
      <c r="D17" s="1" t="s">
        <v>40</v>
      </c>
      <c r="E17" s="1">
        <v>2014.0</v>
      </c>
      <c r="F17" s="1">
        <v>3.2127828188070082</v>
      </c>
      <c r="G17" s="1">
        <v>2.9723918325353393</v>
      </c>
      <c r="H17" s="1">
        <v>26.987029459831547</v>
      </c>
      <c r="I17" s="1">
        <v>5.25191849199E11</v>
      </c>
      <c r="J17" s="1">
        <v>28.75164278906381</v>
      </c>
      <c r="K17" s="1">
        <v>0.03499560862574015</v>
      </c>
      <c r="L17" s="1">
        <v>1.2475413939000086</v>
      </c>
      <c r="M17" s="1">
        <v>0.777268344992003</v>
      </c>
      <c r="N17" s="1">
        <v>0.30778464215906304</v>
      </c>
      <c r="O17" s="2">
        <v>0.0642224665601026</v>
      </c>
      <c r="P17" s="1">
        <v>30.0</v>
      </c>
    </row>
    <row r="18" ht="12.75" customHeight="1">
      <c r="A18" s="1">
        <v>17.0</v>
      </c>
      <c r="B18" s="1">
        <v>3.0</v>
      </c>
      <c r="C18" s="1" t="s">
        <v>41</v>
      </c>
      <c r="D18" s="1" t="s">
        <v>42</v>
      </c>
      <c r="E18" s="1">
        <v>2021.0</v>
      </c>
      <c r="F18" s="1">
        <v>3.0924439591763853</v>
      </c>
      <c r="G18" s="1">
        <v>3.010954170415764</v>
      </c>
      <c r="H18" s="1">
        <v>27.03057474883941</v>
      </c>
      <c r="I18" s="1">
        <v>5.48566719307E11</v>
      </c>
      <c r="J18" s="1">
        <v>28.459823755266417</v>
      </c>
      <c r="K18" s="1">
        <v>0.036221150859709526</v>
      </c>
      <c r="L18" s="1">
        <v>1.3524581217951936</v>
      </c>
      <c r="M18" s="1">
        <v>1.2710714713533182</v>
      </c>
      <c r="N18" s="1">
        <v>0.21949440862598227</v>
      </c>
      <c r="O18" s="1">
        <v>0.025615511423249443</v>
      </c>
      <c r="P18" s="1">
        <v>32.0</v>
      </c>
    </row>
    <row r="19" ht="12.75" customHeight="1">
      <c r="A19" s="1">
        <v>18.0</v>
      </c>
      <c r="D19" s="1" t="s">
        <v>42</v>
      </c>
      <c r="E19" s="1">
        <v>2020.0</v>
      </c>
      <c r="F19" s="1">
        <v>1.9349738251474746</v>
      </c>
      <c r="G19" s="1">
        <v>1.9278671355538777</v>
      </c>
      <c r="H19" s="1">
        <v>26.574969619676665</v>
      </c>
      <c r="I19" s="1">
        <v>3.47826496695E11</v>
      </c>
      <c r="J19" s="1">
        <v>28.455931432331187</v>
      </c>
      <c r="K19" s="1">
        <v>0.029184694492483298</v>
      </c>
      <c r="L19" s="1">
        <v>1.221001147620042</v>
      </c>
      <c r="M19" s="1">
        <v>1.0807045760393799</v>
      </c>
      <c r="N19" s="1">
        <v>0.05917344491640747</v>
      </c>
      <c r="O19" s="1">
        <v>0.025615511423249443</v>
      </c>
      <c r="P19" s="1">
        <v>32.0</v>
      </c>
    </row>
    <row r="20" ht="12.75" customHeight="1">
      <c r="A20" s="1">
        <v>19.0</v>
      </c>
      <c r="D20" s="1" t="s">
        <v>42</v>
      </c>
      <c r="E20" s="1">
        <v>2019.0</v>
      </c>
      <c r="F20" s="1">
        <v>2.824390509517483</v>
      </c>
      <c r="G20" s="1">
        <v>2.805967989864391</v>
      </c>
      <c r="H20" s="1">
        <v>26.79271329475347</v>
      </c>
      <c r="I20" s="1">
        <v>4.32441673279E11</v>
      </c>
      <c r="J20" s="1">
        <v>28.322264275853094</v>
      </c>
      <c r="K20" s="1">
        <v>0.020812713337497162</v>
      </c>
      <c r="L20" s="1">
        <v>1.3277924638770688</v>
      </c>
      <c r="M20" s="1">
        <v>1.0672798551115497</v>
      </c>
      <c r="N20" s="1">
        <v>-0.02308508998567069</v>
      </c>
      <c r="O20" s="1">
        <v>0.07359280999854605</v>
      </c>
      <c r="P20" s="1">
        <v>31.0</v>
      </c>
    </row>
    <row r="21" ht="12.75" customHeight="1">
      <c r="A21" s="1">
        <v>20.0</v>
      </c>
      <c r="D21" s="1" t="s">
        <v>42</v>
      </c>
      <c r="E21" s="1">
        <v>2018.0</v>
      </c>
      <c r="F21" s="1">
        <v>2.499945356913812</v>
      </c>
      <c r="G21" s="1">
        <v>2.1836093401153875</v>
      </c>
      <c r="H21" s="1">
        <v>26.555864318113617</v>
      </c>
      <c r="I21" s="1">
        <v>3.41244244754E11</v>
      </c>
      <c r="J21" s="1">
        <v>28.230753866754455</v>
      </c>
      <c r="K21" s="1">
        <v>0.021123882466804973</v>
      </c>
      <c r="L21" s="1">
        <v>1.2958719430652448</v>
      </c>
      <c r="M21" s="1">
        <v>1.106705355892667</v>
      </c>
      <c r="N21" s="1">
        <v>-0.014659400231954164</v>
      </c>
      <c r="O21" s="1">
        <v>0.07464991257446002</v>
      </c>
      <c r="P21" s="1">
        <v>31.0</v>
      </c>
    </row>
    <row r="22" ht="12.75" customHeight="1">
      <c r="A22" s="1">
        <v>21.0</v>
      </c>
      <c r="D22" s="1" t="s">
        <v>42</v>
      </c>
      <c r="E22" s="1">
        <v>2017.0</v>
      </c>
      <c r="F22" s="1">
        <v>2.7162511497542847</v>
      </c>
      <c r="G22" s="1">
        <v>1.7355936318126504</v>
      </c>
      <c r="H22" s="1">
        <v>26.50039567189398</v>
      </c>
      <c r="I22" s="1">
        <v>3.22831280368E11</v>
      </c>
      <c r="J22" s="1">
        <v>28.13905951965605</v>
      </c>
      <c r="K22" s="1">
        <v>0.013237089292868593</v>
      </c>
      <c r="L22" s="1">
        <v>1.318107050278908</v>
      </c>
      <c r="M22" s="1">
        <v>1.1590979100197847</v>
      </c>
      <c r="N22" s="1">
        <v>0.3131371449836931</v>
      </c>
      <c r="O22" s="1">
        <v>0.06940187782190492</v>
      </c>
      <c r="P22" s="1">
        <v>30.0</v>
      </c>
    </row>
    <row r="23" ht="12.75" customHeight="1">
      <c r="A23" s="1">
        <v>22.0</v>
      </c>
      <c r="D23" s="1" t="s">
        <v>42</v>
      </c>
      <c r="E23" s="1">
        <v>2016.0</v>
      </c>
      <c r="F23" s="1">
        <v>-0.9152351796380543</v>
      </c>
      <c r="G23" s="1">
        <v>-0.5833208821296039</v>
      </c>
      <c r="H23" s="1" t="e">
        <v>#NUM!</v>
      </c>
      <c r="I23" s="1">
        <v>-9.1953050218E10</v>
      </c>
      <c r="J23" s="1">
        <v>27.888541011859257</v>
      </c>
      <c r="K23" s="1">
        <v>0.009278274937158298</v>
      </c>
      <c r="L23" s="1">
        <v>0.8754045344404032</v>
      </c>
      <c r="M23" s="1">
        <v>1.0364254604689793</v>
      </c>
      <c r="N23" s="1">
        <v>0.23286568754294246</v>
      </c>
      <c r="O23" s="1">
        <v>0.0669000921330894</v>
      </c>
      <c r="P23" s="1">
        <v>30.0</v>
      </c>
    </row>
    <row r="24" ht="12.75" customHeight="1">
      <c r="A24" s="1">
        <v>23.0</v>
      </c>
      <c r="D24" s="1" t="s">
        <v>42</v>
      </c>
      <c r="E24" s="1">
        <v>2015.0</v>
      </c>
      <c r="F24" s="1">
        <v>0.7186674380856154</v>
      </c>
      <c r="G24" s="1">
        <v>0.4833170255240795</v>
      </c>
      <c r="H24" s="1">
        <v>24.714520805181735</v>
      </c>
      <c r="I24" s="1">
        <v>5.4122769117E10</v>
      </c>
      <c r="J24" s="1">
        <v>27.862050696780432</v>
      </c>
      <c r="K24" s="1">
        <v>0.012154858696159596</v>
      </c>
      <c r="L24" s="1">
        <v>1.065425133537186</v>
      </c>
      <c r="M24" s="1">
        <v>1.0593595099916449</v>
      </c>
      <c r="N24" s="1">
        <v>0.14936423713611163</v>
      </c>
      <c r="O24" s="1">
        <v>0.06987166723775488</v>
      </c>
      <c r="P24" s="1">
        <v>30.0</v>
      </c>
    </row>
    <row r="25" ht="12.75" customHeight="1">
      <c r="A25" s="1">
        <v>24.0</v>
      </c>
      <c r="D25" s="1" t="s">
        <v>42</v>
      </c>
      <c r="E25" s="1">
        <v>2014.0</v>
      </c>
      <c r="F25" s="1">
        <v>-0.21493160613936524</v>
      </c>
      <c r="G25" s="1">
        <v>-0.1530259913030582</v>
      </c>
      <c r="H25" s="1" t="e">
        <v>#NUM!</v>
      </c>
      <c r="I25" s="1">
        <v>-1.4698658714E10</v>
      </c>
      <c r="J25" s="1">
        <v>27.688153654492346</v>
      </c>
      <c r="K25" s="1">
        <v>0.023219518274896662</v>
      </c>
      <c r="L25" s="1">
        <v>0.978035691303082</v>
      </c>
      <c r="M25" s="1">
        <v>1.07537551276922</v>
      </c>
      <c r="N25" s="1">
        <v>-0.06955391028395913</v>
      </c>
      <c r="O25" s="2">
        <v>0.0642224665601026</v>
      </c>
      <c r="P25" s="1">
        <v>30.0</v>
      </c>
    </row>
    <row r="26" ht="12.75" customHeight="1">
      <c r="A26" s="1">
        <v>25.0</v>
      </c>
      <c r="B26" s="1">
        <v>4.0</v>
      </c>
      <c r="C26" s="1" t="s">
        <v>43</v>
      </c>
      <c r="D26" s="1" t="s">
        <v>44</v>
      </c>
      <c r="E26" s="1">
        <v>2021.0</v>
      </c>
      <c r="F26" s="1">
        <v>2.318572413047022</v>
      </c>
      <c r="G26" s="1">
        <v>1.8080323448301403</v>
      </c>
      <c r="H26" s="1">
        <v>28.00611843281877</v>
      </c>
      <c r="I26" s="1">
        <v>1.455133016748E12</v>
      </c>
      <c r="J26" s="1">
        <v>29.63077155380645</v>
      </c>
      <c r="K26" s="1">
        <v>0.034530160714623795</v>
      </c>
      <c r="L26" s="1">
        <v>1.2869886723167663</v>
      </c>
      <c r="M26" s="1">
        <v>1.5284728744214988</v>
      </c>
      <c r="N26" s="1">
        <v>-0.00515346830330176</v>
      </c>
      <c r="O26" s="1">
        <v>0.025615511423249443</v>
      </c>
      <c r="P26" s="1">
        <v>32.0</v>
      </c>
    </row>
    <row r="27" ht="12.75" customHeight="1">
      <c r="A27" s="1">
        <v>26.0</v>
      </c>
      <c r="D27" s="1" t="s">
        <v>44</v>
      </c>
      <c r="E27" s="1">
        <v>2020.0</v>
      </c>
      <c r="F27" s="1">
        <v>2.0082780229983634</v>
      </c>
      <c r="G27" s="1">
        <v>1.5126574083587436</v>
      </c>
      <c r="H27" s="1">
        <v>27.810207299940984</v>
      </c>
      <c r="I27" s="1">
        <v>1.19624344484E12</v>
      </c>
      <c r="J27" s="1">
        <v>29.510723044542708</v>
      </c>
      <c r="K27" s="1">
        <v>0.02979789140424081</v>
      </c>
      <c r="L27" s="1">
        <v>1.2803276100566545</v>
      </c>
      <c r="M27" s="1">
        <v>1.5581957213117605</v>
      </c>
      <c r="N27" s="1">
        <v>0.10368817766867024</v>
      </c>
      <c r="O27" s="1">
        <v>0.025615511423249443</v>
      </c>
      <c r="P27" s="1">
        <v>32.0</v>
      </c>
    </row>
    <row r="28" ht="12.75" customHeight="1">
      <c r="A28" s="1">
        <v>27.0</v>
      </c>
      <c r="D28" s="1" t="s">
        <v>44</v>
      </c>
      <c r="E28" s="1">
        <v>2019.0</v>
      </c>
      <c r="F28" s="1">
        <v>2.3964552138519237</v>
      </c>
      <c r="G28" s="1">
        <v>1.8427753055030576</v>
      </c>
      <c r="H28" s="1">
        <v>27.90315637177204</v>
      </c>
      <c r="I28" s="1">
        <v>1.31276454838E12</v>
      </c>
      <c r="J28" s="1">
        <v>29.378289367001983</v>
      </c>
      <c r="K28" s="1">
        <v>0.03159819920374073</v>
      </c>
      <c r="L28" s="1">
        <v>1.3800296167402626</v>
      </c>
      <c r="M28" s="1">
        <v>1.416456182541597</v>
      </c>
      <c r="N28" s="1">
        <v>0.07707535956986301</v>
      </c>
      <c r="O28" s="1">
        <v>0.07359280999854605</v>
      </c>
      <c r="P28" s="1">
        <v>31.0</v>
      </c>
    </row>
    <row r="29" ht="12.75" customHeight="1">
      <c r="A29" s="1">
        <v>28.0</v>
      </c>
      <c r="D29" s="1" t="s">
        <v>44</v>
      </c>
      <c r="E29" s="1">
        <v>2018.0</v>
      </c>
      <c r="F29" s="1">
        <v>2.7929065437687286</v>
      </c>
      <c r="G29" s="1">
        <v>2.2215352190192785</v>
      </c>
      <c r="H29" s="1">
        <v>27.972022308018687</v>
      </c>
      <c r="I29" s="1">
        <v>1.406354917363E12</v>
      </c>
      <c r="J29" s="1">
        <v>29.33187835247865</v>
      </c>
      <c r="K29" s="1">
        <v>0.0296246434521553</v>
      </c>
      <c r="L29" s="1">
        <v>1.4332092503370595</v>
      </c>
      <c r="M29" s="1">
        <v>1.3462932887044987</v>
      </c>
      <c r="N29" s="1">
        <v>0.0020701330510151106</v>
      </c>
      <c r="O29" s="1">
        <v>0.07464991257446002</v>
      </c>
      <c r="P29" s="1">
        <v>31.0</v>
      </c>
    </row>
    <row r="30" ht="12.75" customHeight="1">
      <c r="A30" s="1">
        <v>29.0</v>
      </c>
      <c r="D30" s="1" t="s">
        <v>44</v>
      </c>
      <c r="E30" s="1">
        <v>2017.0</v>
      </c>
      <c r="F30" s="1">
        <v>2.38724652904765</v>
      </c>
      <c r="G30" s="1">
        <v>1.795708244643412</v>
      </c>
      <c r="H30" s="1">
        <v>27.76316693916449</v>
      </c>
      <c r="I30" s="1">
        <v>1.141274731508E12</v>
      </c>
      <c r="J30" s="1">
        <v>29.32479924368898</v>
      </c>
      <c r="K30" s="1">
        <v>0.029997326333177976</v>
      </c>
      <c r="L30" s="1">
        <v>1.3431774800387386</v>
      </c>
      <c r="M30" s="1">
        <v>1.4156149749685885</v>
      </c>
      <c r="N30" s="1">
        <v>0.16765919405037974</v>
      </c>
      <c r="O30" s="1">
        <v>0.06940187782190492</v>
      </c>
      <c r="P30" s="1">
        <v>30.0</v>
      </c>
    </row>
    <row r="31" ht="12.75" customHeight="1">
      <c r="A31" s="1">
        <v>30.0</v>
      </c>
      <c r="D31" s="1" t="s">
        <v>44</v>
      </c>
      <c r="E31" s="1">
        <v>2016.0</v>
      </c>
      <c r="F31" s="1">
        <v>2.1916110074038055</v>
      </c>
      <c r="G31" s="1">
        <v>1.6851043864001016</v>
      </c>
      <c r="H31" s="1">
        <v>27.58146781505706</v>
      </c>
      <c r="I31" s="1">
        <v>9.51654432774E11</v>
      </c>
      <c r="J31" s="1">
        <v>29.265260669763894</v>
      </c>
      <c r="K31" s="1">
        <v>0.035589015110515064</v>
      </c>
      <c r="L31" s="1">
        <v>1.3203226217591941</v>
      </c>
      <c r="M31" s="1">
        <v>1.1881081128172093</v>
      </c>
      <c r="N31" s="1">
        <v>0.11487329688263548</v>
      </c>
      <c r="O31" s="1">
        <v>0.0669000921330894</v>
      </c>
      <c r="P31" s="1">
        <v>30.0</v>
      </c>
    </row>
    <row r="32" ht="12.75" customHeight="1">
      <c r="A32" s="1">
        <v>31.0</v>
      </c>
      <c r="D32" s="1" t="s">
        <v>44</v>
      </c>
      <c r="E32" s="1">
        <v>2015.0</v>
      </c>
      <c r="F32" s="1">
        <v>2.1946903118485284</v>
      </c>
      <c r="G32" s="1">
        <v>1.7433136756969605</v>
      </c>
      <c r="H32" s="1">
        <v>27.48781165247742</v>
      </c>
      <c r="I32" s="1">
        <v>8.6657253461E11</v>
      </c>
      <c r="J32" s="1">
        <v>29.264253823876444</v>
      </c>
      <c r="K32" s="1">
        <v>0.025236343495301607</v>
      </c>
      <c r="L32" s="1">
        <v>1.3065789327247015</v>
      </c>
      <c r="M32" s="1">
        <v>1.0029265816192512</v>
      </c>
      <c r="N32" s="1">
        <v>0.11328812874757067</v>
      </c>
      <c r="O32" s="1">
        <v>0.06987166723775488</v>
      </c>
      <c r="P32" s="1">
        <v>30.0</v>
      </c>
    </row>
    <row r="33" ht="12.75" customHeight="1">
      <c r="A33" s="1">
        <v>32.0</v>
      </c>
      <c r="D33" s="1" t="s">
        <v>44</v>
      </c>
      <c r="E33" s="1">
        <v>2014.0</v>
      </c>
      <c r="F33" s="1">
        <v>0.1086840264399245</v>
      </c>
      <c r="G33" s="1">
        <v>0.08465315926266159</v>
      </c>
      <c r="H33" s="1">
        <v>24.400469493040525</v>
      </c>
      <c r="I33" s="1">
        <v>3.9535683984E10</v>
      </c>
      <c r="J33" s="1">
        <v>29.306348555564597</v>
      </c>
      <c r="K33" s="1">
        <v>0.0225292069919285</v>
      </c>
      <c r="L33" s="1">
        <v>1.0115765642745538</v>
      </c>
      <c r="M33" s="1">
        <v>0.9509712695824324</v>
      </c>
      <c r="N33" s="1">
        <v>0.12917743465401668</v>
      </c>
      <c r="O33" s="2">
        <v>0.0642224665601026</v>
      </c>
      <c r="P33" s="1">
        <v>30.0</v>
      </c>
    </row>
    <row r="34" ht="12.75" customHeight="1">
      <c r="A34" s="1">
        <v>33.0</v>
      </c>
      <c r="B34" s="1">
        <v>5.0</v>
      </c>
      <c r="C34" s="1" t="s">
        <v>45</v>
      </c>
      <c r="D34" s="1" t="s">
        <v>46</v>
      </c>
      <c r="E34" s="1">
        <v>2021.0</v>
      </c>
      <c r="F34" s="1">
        <v>1.85444464750212</v>
      </c>
      <c r="G34" s="1">
        <v>1.6670780195029884</v>
      </c>
      <c r="H34" s="1">
        <v>27.547991459630595</v>
      </c>
      <c r="I34" s="1">
        <v>9.20323853417E11</v>
      </c>
      <c r="J34" s="1">
        <v>29.513147819817657</v>
      </c>
      <c r="K34" s="1">
        <v>0.034080154954203856</v>
      </c>
      <c r="L34" s="1">
        <v>1.194869792338151</v>
      </c>
      <c r="M34" s="1">
        <v>1.2307232670950037</v>
      </c>
      <c r="N34" s="1">
        <v>0.04537300982305096</v>
      </c>
      <c r="O34" s="1">
        <v>0.025615511423249443</v>
      </c>
      <c r="P34" s="1">
        <v>32.0</v>
      </c>
    </row>
    <row r="35" ht="12.75" customHeight="1">
      <c r="A35" s="1">
        <v>34.0</v>
      </c>
      <c r="D35" s="1" t="s">
        <v>46</v>
      </c>
      <c r="E35" s="1">
        <v>2020.0</v>
      </c>
      <c r="F35" s="1">
        <v>0.5282215403521809</v>
      </c>
      <c r="G35" s="1">
        <v>0.4021698460338067</v>
      </c>
      <c r="H35" s="1">
        <v>26.07615859393437</v>
      </c>
      <c r="I35" s="1">
        <v>2.11218418532E11</v>
      </c>
      <c r="J35" s="1">
        <v>29.344970992416872</v>
      </c>
      <c r="K35" s="1">
        <v>0.03493472721339762</v>
      </c>
      <c r="L35" s="1">
        <v>1.0531249692395215</v>
      </c>
      <c r="M35" s="1">
        <v>1.3400351501447612</v>
      </c>
      <c r="N35" s="1">
        <v>0.2560409866466497</v>
      </c>
      <c r="O35" s="1">
        <v>0.025615511423249443</v>
      </c>
      <c r="P35" s="1">
        <v>32.0</v>
      </c>
    </row>
    <row r="36" ht="12.75" customHeight="1">
      <c r="A36" s="1">
        <v>35.0</v>
      </c>
      <c r="D36" s="1" t="s">
        <v>46</v>
      </c>
      <c r="E36" s="1">
        <v>2019.0</v>
      </c>
      <c r="F36" s="1">
        <v>2.913454791778856</v>
      </c>
      <c r="G36" s="1">
        <v>2.067205483419317</v>
      </c>
      <c r="H36" s="1">
        <v>27.553016642791338</v>
      </c>
      <c r="I36" s="1">
        <v>9.2496028906E11</v>
      </c>
      <c r="J36" s="1">
        <v>29.223079155926413</v>
      </c>
      <c r="K36" s="1">
        <v>0.02885033232007247</v>
      </c>
      <c r="L36" s="1">
        <v>1.2732770694622308</v>
      </c>
      <c r="M36" s="1">
        <v>1.1068242678496223</v>
      </c>
      <c r="N36" s="1">
        <v>0.10389136344478961</v>
      </c>
      <c r="O36" s="1">
        <v>0.07359280999854605</v>
      </c>
      <c r="P36" s="1">
        <v>31.0</v>
      </c>
    </row>
    <row r="37" ht="12.75" customHeight="1">
      <c r="A37" s="1">
        <v>36.0</v>
      </c>
      <c r="D37" s="1" t="s">
        <v>46</v>
      </c>
      <c r="E37" s="1">
        <v>2018.0</v>
      </c>
      <c r="F37" s="1">
        <v>1.7081703391680585</v>
      </c>
      <c r="G37" s="1">
        <v>1.1921730368622876</v>
      </c>
      <c r="H37" s="1">
        <v>26.761582355238332</v>
      </c>
      <c r="I37" s="1">
        <v>4.19186747321E11</v>
      </c>
      <c r="J37" s="1">
        <v>28.933271709035612</v>
      </c>
      <c r="K37" s="1">
        <v>0.029395935360295812</v>
      </c>
      <c r="L37" s="1">
        <v>1.1571467343062647</v>
      </c>
      <c r="M37" s="1">
        <v>1.5010187213592219</v>
      </c>
      <c r="N37" s="1">
        <v>-0.010063341180084215</v>
      </c>
      <c r="O37" s="1">
        <v>0.07464991257446002</v>
      </c>
      <c r="P37" s="1">
        <v>31.0</v>
      </c>
    </row>
    <row r="38" ht="12.75" customHeight="1">
      <c r="A38" s="1">
        <v>37.0</v>
      </c>
      <c r="D38" s="1" t="s">
        <v>46</v>
      </c>
      <c r="E38" s="1">
        <v>2017.0</v>
      </c>
      <c r="F38" s="1">
        <v>0.7042835319468435</v>
      </c>
      <c r="G38" s="1">
        <v>0.4432226523781692</v>
      </c>
      <c r="H38" s="1">
        <v>25.869516154335336</v>
      </c>
      <c r="I38" s="1">
        <v>1.71786137646E11</v>
      </c>
      <c r="J38" s="1">
        <v>28.734116795467006</v>
      </c>
      <c r="K38" s="1">
        <v>0.014745374817571141</v>
      </c>
      <c r="L38" s="1">
        <v>1.0767220993578646</v>
      </c>
      <c r="M38" s="1">
        <v>1.683417265844284</v>
      </c>
      <c r="N38" s="1">
        <v>0.11604250946985156</v>
      </c>
      <c r="O38" s="1">
        <v>0.06940187782190492</v>
      </c>
      <c r="P38" s="1">
        <v>30.0</v>
      </c>
    </row>
    <row r="39" ht="12.75" customHeight="1">
      <c r="A39" s="1">
        <v>38.0</v>
      </c>
      <c r="D39" s="1" t="s">
        <v>46</v>
      </c>
      <c r="E39" s="1">
        <v>2016.0</v>
      </c>
      <c r="F39" s="1">
        <v>1.6752958006037832</v>
      </c>
      <c r="G39" s="1">
        <v>1.044852348587932</v>
      </c>
      <c r="H39" s="1">
        <v>26.632111719048503</v>
      </c>
      <c r="I39" s="1">
        <v>3.68280870498E11</v>
      </c>
      <c r="J39" s="1">
        <v>28.71279207890979</v>
      </c>
      <c r="K39" s="1">
        <v>0.023819773576188648</v>
      </c>
      <c r="L39" s="1">
        <v>1.1730896793014953</v>
      </c>
      <c r="M39" s="1">
        <v>1.5724950660975399</v>
      </c>
      <c r="N39" s="1">
        <v>0.24049155742191705</v>
      </c>
      <c r="O39" s="1">
        <v>0.0669000921330894</v>
      </c>
      <c r="P39" s="1">
        <v>30.0</v>
      </c>
    </row>
    <row r="40" ht="12.75" customHeight="1">
      <c r="A40" s="1">
        <v>39.0</v>
      </c>
      <c r="D40" s="1" t="s">
        <v>46</v>
      </c>
      <c r="E40" s="1">
        <v>2015.0</v>
      </c>
      <c r="F40" s="1">
        <v>0.6248485831794942</v>
      </c>
      <c r="G40" s="1">
        <v>0.40539442699992506</v>
      </c>
      <c r="H40" s="1">
        <v>25.481660646143663</v>
      </c>
      <c r="I40" s="1">
        <v>1.16558676738E11</v>
      </c>
      <c r="J40" s="1">
        <v>28.444315390336424</v>
      </c>
      <c r="K40" s="1">
        <v>0.016978648887714626</v>
      </c>
      <c r="L40" s="1">
        <v>1.065975009830454</v>
      </c>
      <c r="M40" s="1">
        <v>1.9405727956774492</v>
      </c>
      <c r="N40" s="1">
        <v>0.42852453569393045</v>
      </c>
      <c r="O40" s="1">
        <v>0.06987166723775488</v>
      </c>
      <c r="P40" s="1">
        <v>30.0</v>
      </c>
    </row>
    <row r="41" ht="12.75" customHeight="1">
      <c r="A41" s="1">
        <v>40.0</v>
      </c>
      <c r="D41" s="1" t="s">
        <v>46</v>
      </c>
      <c r="E41" s="1">
        <v>2014.0</v>
      </c>
      <c r="F41" s="1">
        <v>-0.27486942159998007</v>
      </c>
      <c r="G41" s="1">
        <v>-0.17747790160557209</v>
      </c>
      <c r="H41" s="1" t="e">
        <v>#NUM!</v>
      </c>
      <c r="I41" s="1">
        <v>-3.7134706556E10</v>
      </c>
      <c r="J41" s="1">
        <v>28.330494257380757</v>
      </c>
      <c r="K41" s="1">
        <v>0.01479368688886508</v>
      </c>
      <c r="L41" s="1">
        <v>0.9677177798958199</v>
      </c>
      <c r="M41" s="1">
        <v>1.4046134294526567</v>
      </c>
      <c r="N41" s="1">
        <v>0.5096626908352705</v>
      </c>
      <c r="O41" s="2">
        <v>0.0642224665601026</v>
      </c>
      <c r="P41" s="1">
        <v>30.0</v>
      </c>
    </row>
    <row r="42" ht="12.75" customHeight="1">
      <c r="A42" s="1">
        <v>41.0</v>
      </c>
      <c r="B42" s="1">
        <v>6.0</v>
      </c>
      <c r="C42" s="1" t="s">
        <v>47</v>
      </c>
      <c r="D42" s="1" t="s">
        <v>48</v>
      </c>
      <c r="E42" s="1">
        <v>2021.0</v>
      </c>
      <c r="F42" s="1">
        <v>1.3699616616606365</v>
      </c>
      <c r="G42" s="1">
        <v>0.5500921111556125</v>
      </c>
      <c r="H42" s="1">
        <v>27.120671210297406</v>
      </c>
      <c r="I42" s="1">
        <v>6.00285498784E11</v>
      </c>
      <c r="J42" s="1">
        <v>29.482075753254428</v>
      </c>
      <c r="K42" s="1">
        <v>0.0552952304499263</v>
      </c>
      <c r="L42" s="1">
        <v>1.1304631870941486</v>
      </c>
      <c r="M42" s="1">
        <v>1.4936391671647482</v>
      </c>
      <c r="N42" s="1">
        <v>0.05317837384506102</v>
      </c>
      <c r="O42" s="1">
        <v>0.025615511423249443</v>
      </c>
      <c r="P42" s="1">
        <v>32.0</v>
      </c>
    </row>
    <row r="43" ht="12.75" customHeight="1">
      <c r="A43" s="1">
        <v>42.0</v>
      </c>
      <c r="D43" s="1" t="s">
        <v>48</v>
      </c>
      <c r="E43" s="1">
        <v>2020.0</v>
      </c>
      <c r="F43" s="1">
        <v>1.1244624765550424</v>
      </c>
      <c r="G43" s="1">
        <v>0.4691467234862964</v>
      </c>
      <c r="H43" s="1">
        <v>26.96884668392452</v>
      </c>
      <c r="I43" s="1">
        <v>5.157286974E11</v>
      </c>
      <c r="J43" s="1">
        <v>29.442341042371027</v>
      </c>
      <c r="K43" s="1">
        <v>0.02867710851893738</v>
      </c>
      <c r="L43" s="1">
        <v>1.1107920175018857</v>
      </c>
      <c r="M43" s="1">
        <v>1.7040337445003082</v>
      </c>
      <c r="N43" s="1">
        <v>0.11732391973936768</v>
      </c>
      <c r="O43" s="1">
        <v>0.025615511423249443</v>
      </c>
      <c r="P43" s="1">
        <v>32.0</v>
      </c>
    </row>
    <row r="44" ht="12.75" customHeight="1">
      <c r="A44" s="1">
        <v>43.0</v>
      </c>
      <c r="D44" s="1" t="s">
        <v>48</v>
      </c>
      <c r="E44" s="1">
        <v>2019.0</v>
      </c>
      <c r="F44" s="1">
        <v>1.8083471663961472</v>
      </c>
      <c r="G44" s="1">
        <v>0.739636289928556</v>
      </c>
      <c r="H44" s="1">
        <v>27.317307681588815</v>
      </c>
      <c r="I44" s="1">
        <v>7.30728399825E11</v>
      </c>
      <c r="J44" s="1">
        <v>29.39623787548286</v>
      </c>
      <c r="K44" s="1">
        <v>0.02783014905382508</v>
      </c>
      <c r="L44" s="1">
        <v>1.1699408073784512</v>
      </c>
      <c r="M44" s="1">
        <v>1.4676194618620437</v>
      </c>
      <c r="N44" s="1">
        <v>0.05510217873550535</v>
      </c>
      <c r="O44" s="1">
        <v>0.07359280999854605</v>
      </c>
      <c r="P44" s="1">
        <v>31.0</v>
      </c>
    </row>
    <row r="45" ht="12.75" customHeight="1">
      <c r="A45" s="1">
        <v>44.0</v>
      </c>
      <c r="D45" s="1" t="s">
        <v>48</v>
      </c>
      <c r="E45" s="1">
        <v>2018.0</v>
      </c>
      <c r="F45" s="1">
        <v>1.8817569790327437</v>
      </c>
      <c r="G45" s="1">
        <v>0.7990987251611327</v>
      </c>
      <c r="H45" s="1">
        <v>27.264508630372802</v>
      </c>
      <c r="I45" s="1">
        <v>6.93147482097E11</v>
      </c>
      <c r="J45" s="1">
        <v>29.311142760023603</v>
      </c>
      <c r="K45" s="1">
        <v>0.026964014193180896</v>
      </c>
      <c r="L45" s="1">
        <v>1.179491989301781</v>
      </c>
      <c r="M45" s="1">
        <v>1.432732483359247</v>
      </c>
      <c r="N45" s="1">
        <v>0.031122290756374023</v>
      </c>
      <c r="O45" s="1">
        <v>0.07464991257446002</v>
      </c>
      <c r="P45" s="1">
        <v>31.0</v>
      </c>
    </row>
    <row r="46" ht="12.75" customHeight="1">
      <c r="A46" s="1">
        <v>45.0</v>
      </c>
      <c r="D46" s="1" t="s">
        <v>48</v>
      </c>
      <c r="E46" s="1">
        <v>2017.0</v>
      </c>
      <c r="F46" s="1">
        <v>2.25165149069736</v>
      </c>
      <c r="G46" s="1">
        <v>0.9759521415355363</v>
      </c>
      <c r="H46" s="1">
        <v>27.388562460825284</v>
      </c>
      <c r="I46" s="1">
        <v>7.84696190091E11</v>
      </c>
      <c r="J46" s="1">
        <v>29.244345795186558</v>
      </c>
      <c r="K46" s="1">
        <v>0.025373214385341233</v>
      </c>
      <c r="L46" s="1">
        <v>1.2202814044594938</v>
      </c>
      <c r="M46" s="1">
        <v>1.413130434543104</v>
      </c>
      <c r="N46" s="1">
        <v>0.07291404139710862</v>
      </c>
      <c r="O46" s="1">
        <v>0.06940187782190492</v>
      </c>
      <c r="P46" s="1">
        <v>30.0</v>
      </c>
    </row>
    <row r="47" ht="12.75" customHeight="1">
      <c r="A47" s="1">
        <v>46.0</v>
      </c>
      <c r="D47" s="1" t="s">
        <v>48</v>
      </c>
      <c r="E47" s="1">
        <v>2016.0</v>
      </c>
      <c r="F47" s="1">
        <v>0.8805617952611787</v>
      </c>
      <c r="G47" s="1">
        <v>0.3732893092827112</v>
      </c>
      <c r="H47" s="1">
        <v>26.397284984878294</v>
      </c>
      <c r="I47" s="1">
        <v>2.91202571776E11</v>
      </c>
      <c r="J47" s="1">
        <v>29.088023688233722</v>
      </c>
      <c r="K47" s="1">
        <v>0.023752460164986174</v>
      </c>
      <c r="L47" s="1">
        <v>1.0836799953183205</v>
      </c>
      <c r="M47" s="1">
        <v>2.1146582729898493</v>
      </c>
      <c r="N47" s="1">
        <v>0.09147754517189602</v>
      </c>
      <c r="O47" s="1">
        <v>0.0669000921330894</v>
      </c>
      <c r="P47" s="1">
        <v>30.0</v>
      </c>
    </row>
    <row r="48" ht="12.75" customHeight="1">
      <c r="A48" s="1">
        <v>47.0</v>
      </c>
      <c r="D48" s="1" t="s">
        <v>48</v>
      </c>
      <c r="E48" s="1">
        <v>2015.0</v>
      </c>
      <c r="F48" s="1">
        <v>0.6783141704687612</v>
      </c>
      <c r="G48" s="1">
        <v>0.2935657225722923</v>
      </c>
      <c r="H48" s="1">
        <v>26.036544063920125</v>
      </c>
      <c r="I48" s="1">
        <v>2.0301466686E11</v>
      </c>
      <c r="J48" s="1">
        <v>28.943997195303155</v>
      </c>
      <c r="K48" s="1">
        <v>0.02606556270161919</v>
      </c>
      <c r="L48" s="1">
        <v>1.06586672351454</v>
      </c>
      <c r="M48" s="1">
        <v>2.20385546474648</v>
      </c>
      <c r="N48" s="1">
        <v>0.06072265816115301</v>
      </c>
      <c r="O48" s="1">
        <v>0.06987166723775488</v>
      </c>
      <c r="P48" s="1">
        <v>30.0</v>
      </c>
    </row>
    <row r="49" ht="12.75" customHeight="1">
      <c r="A49" s="1">
        <v>48.0</v>
      </c>
      <c r="D49" s="1" t="s">
        <v>48</v>
      </c>
      <c r="E49" s="1">
        <v>2014.0</v>
      </c>
      <c r="F49" s="1">
        <v>0.8470828775434316</v>
      </c>
      <c r="G49" s="1">
        <v>0.35406579455870824</v>
      </c>
      <c r="H49" s="1">
        <v>26.209273324578323</v>
      </c>
      <c r="I49" s="1">
        <v>2.41291920205E11</v>
      </c>
      <c r="J49" s="1">
        <v>28.92499604603586</v>
      </c>
      <c r="K49" s="1">
        <v>0.02418235226483758</v>
      </c>
      <c r="L49" s="1">
        <v>1.0826476511756953</v>
      </c>
      <c r="M49" s="1">
        <v>1.9512686141129354</v>
      </c>
      <c r="N49" s="1">
        <v>0.0248065634042173</v>
      </c>
      <c r="O49" s="2">
        <v>0.0642224665601026</v>
      </c>
      <c r="P49" s="1">
        <v>30.0</v>
      </c>
    </row>
    <row r="50" ht="12.75" customHeight="1">
      <c r="A50" s="1">
        <v>49.0</v>
      </c>
      <c r="B50" s="1">
        <v>7.0</v>
      </c>
      <c r="C50" s="1" t="s">
        <v>49</v>
      </c>
      <c r="D50" s="1" t="s">
        <v>50</v>
      </c>
      <c r="E50" s="1">
        <v>2021.0</v>
      </c>
      <c r="F50" s="1">
        <v>1.2772410211581997</v>
      </c>
      <c r="G50" s="1">
        <v>0.501541855072042</v>
      </c>
      <c r="H50" s="1">
        <v>27.578818792035683</v>
      </c>
      <c r="I50" s="1">
        <v>9.4913681436E11</v>
      </c>
      <c r="J50" s="1">
        <v>29.778677175110133</v>
      </c>
      <c r="K50" s="1">
        <v>0.03006304410859713</v>
      </c>
      <c r="L50" s="1">
        <v>1.1485027665305523</v>
      </c>
      <c r="M50" s="1">
        <v>1.8997852701436477</v>
      </c>
      <c r="N50" s="1">
        <v>0.04673542777353567</v>
      </c>
      <c r="O50" s="1">
        <v>0.025615511423249443</v>
      </c>
      <c r="P50" s="1">
        <v>32.0</v>
      </c>
    </row>
    <row r="51" ht="12.75" customHeight="1">
      <c r="A51" s="1">
        <v>50.0</v>
      </c>
      <c r="D51" s="1" t="s">
        <v>50</v>
      </c>
      <c r="E51" s="1">
        <v>2020.0</v>
      </c>
      <c r="F51" s="1">
        <v>0.9051764048432663</v>
      </c>
      <c r="G51" s="1">
        <v>0.3598990258060729</v>
      </c>
      <c r="H51" s="1">
        <v>27.2512772189672</v>
      </c>
      <c r="I51" s="1">
        <v>6.84036570626E11</v>
      </c>
      <c r="J51" s="1">
        <v>29.68093796675775</v>
      </c>
      <c r="K51" s="1">
        <v>0.030789056834882193</v>
      </c>
      <c r="L51" s="1">
        <v>1.118742275725043</v>
      </c>
      <c r="M51" s="1">
        <v>1.9578045834785456</v>
      </c>
      <c r="N51" s="1">
        <v>0.24160110838876253</v>
      </c>
      <c r="O51" s="1">
        <v>0.025615511423249443</v>
      </c>
      <c r="P51" s="1">
        <v>32.0</v>
      </c>
    </row>
    <row r="52" ht="12.75" customHeight="1">
      <c r="A52" s="1">
        <v>51.0</v>
      </c>
      <c r="D52" s="1" t="s">
        <v>50</v>
      </c>
      <c r="E52" s="1">
        <v>2019.0</v>
      </c>
      <c r="F52" s="1">
        <v>1.2666381445359707</v>
      </c>
      <c r="G52" s="1">
        <v>0.46316902589812214</v>
      </c>
      <c r="H52" s="1">
        <v>27.546087732626503</v>
      </c>
      <c r="I52" s="1">
        <v>9.18573474695E11</v>
      </c>
      <c r="J52" s="1">
        <v>29.661081655668706</v>
      </c>
      <c r="K52" s="1">
        <v>0.014893655585773831</v>
      </c>
      <c r="L52" s="1">
        <v>1.157406825608661</v>
      </c>
      <c r="M52" s="1">
        <v>1.7065195572293606</v>
      </c>
      <c r="N52" s="1">
        <v>0.23477330145520378</v>
      </c>
      <c r="O52" s="1">
        <v>0.07359280999854605</v>
      </c>
      <c r="P52" s="1">
        <v>31.0</v>
      </c>
    </row>
    <row r="53" ht="12.75" customHeight="1">
      <c r="A53" s="1">
        <v>52.0</v>
      </c>
      <c r="D53" s="1" t="s">
        <v>50</v>
      </c>
      <c r="E53" s="1">
        <v>2018.0</v>
      </c>
      <c r="F53" s="1">
        <v>1.4682501327512592</v>
      </c>
      <c r="G53" s="1">
        <v>0.5644638616149712</v>
      </c>
      <c r="H53" s="1">
        <v>27.39096620463744</v>
      </c>
      <c r="I53" s="1">
        <v>7.86584667501E11</v>
      </c>
      <c r="J53" s="1">
        <v>29.4408449549132</v>
      </c>
      <c r="K53" s="1">
        <v>0.0027772314801345226</v>
      </c>
      <c r="L53" s="1">
        <v>1.1813762314187433</v>
      </c>
      <c r="M53" s="1">
        <v>1.4213082448477607</v>
      </c>
      <c r="N53" s="1">
        <v>0.06944212034168673</v>
      </c>
      <c r="O53" s="1">
        <v>0.07464991257446002</v>
      </c>
      <c r="P53" s="1">
        <v>31.0</v>
      </c>
    </row>
    <row r="54" ht="12.75" customHeight="1">
      <c r="A54" s="1">
        <v>53.0</v>
      </c>
      <c r="D54" s="1" t="s">
        <v>50</v>
      </c>
      <c r="E54" s="1">
        <v>2017.0</v>
      </c>
      <c r="F54" s="1">
        <v>2.0669924860033793</v>
      </c>
      <c r="G54" s="1">
        <v>0.8099008127985672</v>
      </c>
      <c r="H54" s="1">
        <v>27.486635490603074</v>
      </c>
      <c r="I54" s="1">
        <v>8.65553904188E11</v>
      </c>
      <c r="J54" s="1">
        <v>29.31723169441119</v>
      </c>
      <c r="K54" s="1">
        <v>0.028476287490716626</v>
      </c>
      <c r="L54" s="1">
        <v>1.2453674443372773</v>
      </c>
      <c r="M54" s="1">
        <v>1.2694792280664164</v>
      </c>
      <c r="N54" s="1">
        <v>0.06976995133112403</v>
      </c>
      <c r="O54" s="1">
        <v>0.06940187782190492</v>
      </c>
      <c r="P54" s="1">
        <v>30.0</v>
      </c>
    </row>
    <row r="55" ht="12.75" customHeight="1">
      <c r="A55" s="1">
        <v>54.0</v>
      </c>
      <c r="D55" s="1" t="s">
        <v>50</v>
      </c>
      <c r="E55" s="1">
        <v>2016.0</v>
      </c>
      <c r="F55" s="1">
        <v>0.9570760978502099</v>
      </c>
      <c r="G55" s="1">
        <v>0.40852448679250497</v>
      </c>
      <c r="H55" s="1">
        <v>26.679004382111184</v>
      </c>
      <c r="I55" s="1">
        <v>3.85961855705E11</v>
      </c>
      <c r="J55" s="1">
        <v>29.228626454965895</v>
      </c>
      <c r="K55" s="1">
        <v>0.021940204334482724</v>
      </c>
      <c r="L55" s="1">
        <v>1.121344041176917</v>
      </c>
      <c r="M55" s="1">
        <v>1.219984124873113</v>
      </c>
      <c r="N55" s="1">
        <v>0.2975525528980014</v>
      </c>
      <c r="O55" s="1">
        <v>0.0669000921330894</v>
      </c>
      <c r="P55" s="1">
        <v>30.0</v>
      </c>
    </row>
    <row r="56" ht="12.75" customHeight="1">
      <c r="A56" s="1">
        <v>55.0</v>
      </c>
      <c r="D56" s="1" t="s">
        <v>50</v>
      </c>
      <c r="E56" s="1">
        <v>2015.0</v>
      </c>
      <c r="F56" s="1">
        <v>3.456063828600059</v>
      </c>
      <c r="G56" s="1">
        <v>1.4551473661857088</v>
      </c>
      <c r="H56" s="1">
        <v>27.742916112160415</v>
      </c>
      <c r="I56" s="1">
        <v>1.118395418746E12</v>
      </c>
      <c r="J56" s="1">
        <v>29.08683283923453</v>
      </c>
      <c r="K56" s="1">
        <v>0.03737602109886997</v>
      </c>
      <c r="L56" s="1">
        <v>1.4540763107550259</v>
      </c>
      <c r="M56" s="1">
        <v>0.9432166709502067</v>
      </c>
      <c r="N56" s="1">
        <v>0.2436716996330491</v>
      </c>
      <c r="O56" s="1">
        <v>0.06987166723775488</v>
      </c>
      <c r="P56" s="1">
        <v>30.0</v>
      </c>
    </row>
    <row r="57" ht="12.75" customHeight="1">
      <c r="A57" s="1">
        <v>56.0</v>
      </c>
      <c r="D57" s="1" t="s">
        <v>50</v>
      </c>
      <c r="E57" s="1">
        <v>2014.0</v>
      </c>
      <c r="F57" s="1">
        <v>-0.517357738362082</v>
      </c>
      <c r="G57" s="1">
        <v>-0.23011331242513172</v>
      </c>
      <c r="H57" s="1" t="e">
        <v>#NUM!</v>
      </c>
      <c r="I57" s="1">
        <v>-1.17454428514E11</v>
      </c>
      <c r="J57" s="1">
        <v>28.537830671128393</v>
      </c>
      <c r="K57" s="1">
        <v>0.02718250083177617</v>
      </c>
      <c r="L57" s="1">
        <v>0.9283590024879711</v>
      </c>
      <c r="M57" s="1">
        <v>2.0741737461241168</v>
      </c>
      <c r="N57" s="1">
        <v>0.11458997707688136</v>
      </c>
      <c r="O57" s="2">
        <v>0.0642224665601026</v>
      </c>
      <c r="P57" s="1">
        <v>30.0</v>
      </c>
    </row>
    <row r="58" ht="12.75" customHeight="1">
      <c r="A58" s="1">
        <v>57.0</v>
      </c>
      <c r="B58" s="1">
        <v>8.0</v>
      </c>
      <c r="C58" s="1" t="s">
        <v>51</v>
      </c>
      <c r="D58" s="1" t="s">
        <v>52</v>
      </c>
      <c r="E58" s="1">
        <v>2021.0</v>
      </c>
      <c r="F58" s="1">
        <v>1.3684561917429383</v>
      </c>
      <c r="G58" s="1">
        <v>0.4906624032544411</v>
      </c>
      <c r="H58" s="1">
        <v>28.098179326701146</v>
      </c>
      <c r="I58" s="1">
        <v>1.595453801429E12</v>
      </c>
      <c r="J58" s="1">
        <v>30.518247427748715</v>
      </c>
      <c r="K58" s="1">
        <v>0.03543929974978298</v>
      </c>
      <c r="L58" s="1">
        <v>1.1092367181001799</v>
      </c>
      <c r="M58" s="1">
        <v>1.0311196761897474</v>
      </c>
      <c r="N58" s="1">
        <v>0.04000659010145234</v>
      </c>
      <c r="O58" s="1">
        <v>0.025615511423249443</v>
      </c>
      <c r="P58" s="1">
        <v>32.0</v>
      </c>
    </row>
    <row r="59" ht="12.75" customHeight="1">
      <c r="A59" s="1">
        <v>58.0</v>
      </c>
      <c r="D59" s="1" t="s">
        <v>52</v>
      </c>
      <c r="E59" s="1">
        <v>2020.0</v>
      </c>
      <c r="F59" s="1">
        <v>0.2210755751287138</v>
      </c>
      <c r="G59" s="1">
        <v>0.07678867889764905</v>
      </c>
      <c r="H59" s="1">
        <v>26.14255875517744</v>
      </c>
      <c r="I59" s="1">
        <v>2.25719463945E11</v>
      </c>
      <c r="J59" s="1">
        <v>30.380477584143943</v>
      </c>
      <c r="K59" s="1">
        <v>0.04135398218969044</v>
      </c>
      <c r="L59" s="1">
        <v>1.0183011933306254</v>
      </c>
      <c r="M59" s="1">
        <v>1.0009774744891133</v>
      </c>
      <c r="N59" s="1">
        <v>0.051043214985725484</v>
      </c>
      <c r="O59" s="1">
        <v>0.025615511423249443</v>
      </c>
      <c r="P59" s="1">
        <v>32.0</v>
      </c>
    </row>
    <row r="60" ht="12.75" customHeight="1">
      <c r="A60" s="1">
        <v>59.0</v>
      </c>
      <c r="D60" s="1" t="s">
        <v>52</v>
      </c>
      <c r="E60" s="1">
        <v>2019.0</v>
      </c>
      <c r="F60" s="1">
        <v>0.931356625810838</v>
      </c>
      <c r="G60" s="1">
        <v>0.3243283109032484</v>
      </c>
      <c r="H60" s="1">
        <v>27.55952098587876</v>
      </c>
      <c r="I60" s="1">
        <v>9.30996156519E11</v>
      </c>
      <c r="J60" s="1">
        <v>30.330722088379744</v>
      </c>
      <c r="K60" s="1">
        <v>0.034551244688842186</v>
      </c>
      <c r="L60" s="1">
        <v>1.076933247643991</v>
      </c>
      <c r="M60" s="1">
        <v>1.1348654519015264</v>
      </c>
      <c r="N60" s="1">
        <v>-0.01420843418740731</v>
      </c>
      <c r="O60" s="1">
        <v>0.07359280999854605</v>
      </c>
      <c r="P60" s="1">
        <v>31.0</v>
      </c>
    </row>
    <row r="61" ht="12.75" customHeight="1">
      <c r="A61" s="1">
        <v>60.0</v>
      </c>
      <c r="D61" s="1" t="s">
        <v>52</v>
      </c>
      <c r="E61" s="1">
        <v>2018.0</v>
      </c>
      <c r="F61" s="1">
        <v>1.4260518945686746</v>
      </c>
      <c r="G61" s="1">
        <v>0.5051514956304848</v>
      </c>
      <c r="H61" s="1">
        <v>27.916616189840344</v>
      </c>
      <c r="I61" s="1">
        <v>1.330553570303E12</v>
      </c>
      <c r="J61" s="1">
        <v>30.196219313597563</v>
      </c>
      <c r="K61" s="1">
        <v>0.028846699219269394</v>
      </c>
      <c r="L61" s="1">
        <v>1.141658662826821</v>
      </c>
      <c r="M61" s="1">
        <v>1.1619711408860693</v>
      </c>
      <c r="N61" s="1">
        <v>-0.07650709385884383</v>
      </c>
      <c r="O61" s="1">
        <v>0.07464991257446002</v>
      </c>
      <c r="P61" s="1">
        <v>31.0</v>
      </c>
    </row>
    <row r="62" ht="12.75" customHeight="1">
      <c r="A62" s="1">
        <v>61.0</v>
      </c>
      <c r="D62" s="1" t="s">
        <v>52</v>
      </c>
      <c r="E62" s="1">
        <v>2017.0</v>
      </c>
      <c r="F62" s="1">
        <v>3.3808356118076226</v>
      </c>
      <c r="G62" s="1">
        <v>1.2196646980818706</v>
      </c>
      <c r="H62" s="1">
        <v>28.766207643878687</v>
      </c>
      <c r="I62" s="1">
        <v>3.111753917855E12</v>
      </c>
      <c r="J62" s="1">
        <v>30.204146331133675</v>
      </c>
      <c r="K62" s="1">
        <v>0.027552685282323425</v>
      </c>
      <c r="L62" s="1">
        <v>1.1076422967185977</v>
      </c>
      <c r="M62" s="1">
        <v>1.2668676809696982</v>
      </c>
      <c r="N62" s="1">
        <v>-0.051196193242883145</v>
      </c>
      <c r="O62" s="1">
        <v>0.06940187782190492</v>
      </c>
      <c r="P62" s="1">
        <v>30.0</v>
      </c>
    </row>
    <row r="63" ht="12.75" customHeight="1">
      <c r="A63" s="1">
        <v>62.0</v>
      </c>
      <c r="D63" s="1" t="s">
        <v>52</v>
      </c>
      <c r="E63" s="1">
        <v>2016.0</v>
      </c>
      <c r="F63" s="1">
        <v>1.8000177979369705</v>
      </c>
      <c r="G63" s="1">
        <v>0.6699459956805983</v>
      </c>
      <c r="H63" s="1">
        <v>28.133327038403873</v>
      </c>
      <c r="I63" s="1">
        <v>1.65252748086E12</v>
      </c>
      <c r="J63" s="1">
        <v>30.037641493092337</v>
      </c>
      <c r="K63" s="1">
        <v>0.008043618748195912</v>
      </c>
      <c r="L63" s="1">
        <v>1.1962434718030395</v>
      </c>
      <c r="M63" s="1">
        <v>1.34410437937468</v>
      </c>
      <c r="N63" s="1">
        <v>0.05801667960643464</v>
      </c>
      <c r="O63" s="1">
        <v>0.0669000921330894</v>
      </c>
      <c r="P63" s="1">
        <v>30.0</v>
      </c>
    </row>
    <row r="64" ht="12.75" customHeight="1">
      <c r="A64" s="1">
        <v>63.0</v>
      </c>
      <c r="D64" s="1" t="s">
        <v>52</v>
      </c>
      <c r="E64" s="1">
        <v>2015.0</v>
      </c>
      <c r="F64" s="1">
        <v>1.2382404329425476</v>
      </c>
      <c r="G64" s="1">
        <v>0.46911234841195604</v>
      </c>
      <c r="H64" s="1">
        <v>27.868374934175623</v>
      </c>
      <c r="I64" s="1">
        <v>1.267889640913E12</v>
      </c>
      <c r="J64" s="1">
        <v>29.85011466396776</v>
      </c>
      <c r="K64" s="1">
        <v>0.026420502055404832</v>
      </c>
      <c r="L64" s="1">
        <v>1.1811394639074173</v>
      </c>
      <c r="M64" s="1">
        <v>1.5602435219292272</v>
      </c>
      <c r="N64" s="1">
        <v>0.3209236624381512</v>
      </c>
      <c r="O64" s="1">
        <v>0.06987166723775488</v>
      </c>
      <c r="P64" s="1">
        <v>30.0</v>
      </c>
    </row>
    <row r="65" ht="12.75" customHeight="1">
      <c r="A65" s="1">
        <v>64.0</v>
      </c>
      <c r="D65" s="1" t="s">
        <v>52</v>
      </c>
      <c r="E65" s="1">
        <v>2014.0</v>
      </c>
      <c r="F65" s="1">
        <v>1.7425120283396862</v>
      </c>
      <c r="G65" s="1">
        <v>0.6619715344951008</v>
      </c>
      <c r="H65" s="1">
        <v>28.057526145800978</v>
      </c>
      <c r="I65" s="1">
        <v>1.531894232156E12</v>
      </c>
      <c r="J65" s="1">
        <v>29.990883389817363</v>
      </c>
      <c r="K65" s="1">
        <v>0.029717442346090552</v>
      </c>
      <c r="L65" s="1">
        <v>1.1823857289343473</v>
      </c>
      <c r="M65" s="1">
        <v>1.1872009180171013</v>
      </c>
      <c r="O65" s="2">
        <v>0.0642224665601026</v>
      </c>
      <c r="P65" s="1">
        <v>30.0</v>
      </c>
    </row>
    <row r="66" ht="12.75" customHeight="1">
      <c r="A66" s="1">
        <v>65.0</v>
      </c>
      <c r="B66" s="1">
        <v>9.0</v>
      </c>
      <c r="C66" s="1" t="s">
        <v>53</v>
      </c>
      <c r="D66" s="1" t="s">
        <v>54</v>
      </c>
      <c r="E66" s="1">
        <v>2021.0</v>
      </c>
      <c r="F66" s="1">
        <v>-1.4779396095707686</v>
      </c>
      <c r="G66" s="1">
        <v>-0.704916207457661</v>
      </c>
      <c r="H66" s="1" t="e">
        <v>#NUM!</v>
      </c>
      <c r="I66" s="1">
        <v>-1.78315341963E11</v>
      </c>
      <c r="J66" s="1">
        <v>27.790104529958555</v>
      </c>
      <c r="K66" s="1">
        <v>0.0018402402375132935</v>
      </c>
      <c r="L66" s="1">
        <v>0.7548088850207841</v>
      </c>
      <c r="M66" s="1">
        <v>2.900417668877644</v>
      </c>
      <c r="N66" s="1">
        <v>-0.41622245866047136</v>
      </c>
      <c r="O66" s="1">
        <v>0.025615511423249443</v>
      </c>
      <c r="P66" s="1">
        <v>32.0</v>
      </c>
    </row>
    <row r="67" ht="12.75" customHeight="1">
      <c r="A67" s="1">
        <v>66.0</v>
      </c>
      <c r="D67" s="1" t="s">
        <v>54</v>
      </c>
      <c r="E67" s="1">
        <v>2020.0</v>
      </c>
      <c r="F67" s="1">
        <v>-0.7750574175413172</v>
      </c>
      <c r="G67" s="1">
        <v>-0.3657121958077906</v>
      </c>
      <c r="H67" s="1" t="e">
        <v>#NUM!</v>
      </c>
      <c r="I67" s="1">
        <v>-1.64535082697E11</v>
      </c>
      <c r="J67" s="1">
        <v>27.93533050408574</v>
      </c>
      <c r="K67" s="1">
        <v>0.026136917316324098</v>
      </c>
      <c r="L67" s="1">
        <v>0.8194539476674232</v>
      </c>
      <c r="M67" s="1">
        <v>4.9995442264232235</v>
      </c>
      <c r="N67" s="1">
        <v>-0.4008214544764812</v>
      </c>
      <c r="O67" s="1">
        <v>0.025615511423249443</v>
      </c>
      <c r="P67" s="1">
        <v>32.0</v>
      </c>
    </row>
    <row r="68" ht="12.75" customHeight="1">
      <c r="A68" s="1">
        <v>67.0</v>
      </c>
      <c r="D68" s="1" t="s">
        <v>54</v>
      </c>
      <c r="E68" s="1">
        <v>2019.0</v>
      </c>
      <c r="F68" s="1">
        <v>-1.4057731309548231</v>
      </c>
      <c r="G68" s="1">
        <v>-0.6911127441214062</v>
      </c>
      <c r="H68" s="1" t="e">
        <v>#NUM!</v>
      </c>
      <c r="I68" s="1">
        <v>-4.80294651225E11</v>
      </c>
      <c r="J68" s="1">
        <v>27.94378021685442</v>
      </c>
      <c r="K68" s="1">
        <v>0.06725461757389259</v>
      </c>
      <c r="L68" s="1">
        <v>0.5827832730862073</v>
      </c>
      <c r="M68" s="1">
        <v>26.47822920472256</v>
      </c>
      <c r="N68" s="1">
        <v>0.04491276324937879</v>
      </c>
      <c r="O68" s="1">
        <v>0.07359280999854605</v>
      </c>
      <c r="P68" s="1">
        <v>31.0</v>
      </c>
    </row>
    <row r="69" ht="12.75" customHeight="1">
      <c r="A69" s="1">
        <v>68.0</v>
      </c>
      <c r="D69" s="1" t="s">
        <v>54</v>
      </c>
      <c r="E69" s="1">
        <v>2018.0</v>
      </c>
      <c r="F69" s="1">
        <v>-0.3613488370193382</v>
      </c>
      <c r="G69" s="1">
        <v>-0.17686421608657693</v>
      </c>
      <c r="H69" s="1" t="e">
        <v>#NUM!</v>
      </c>
      <c r="I69" s="1">
        <v>-1.23191888632E11</v>
      </c>
      <c r="J69" s="1">
        <v>28.012792378654314</v>
      </c>
      <c r="K69" s="1">
        <v>0.07151157230886152</v>
      </c>
      <c r="L69" s="1">
        <v>0.9068573790214054</v>
      </c>
      <c r="M69" s="1">
        <v>166.45741863218456</v>
      </c>
      <c r="N69" s="1">
        <v>-0.0668660971689401</v>
      </c>
      <c r="O69" s="1">
        <v>0.07464991257446002</v>
      </c>
      <c r="P69" s="1">
        <v>31.0</v>
      </c>
    </row>
    <row r="70" ht="12.75" customHeight="1">
      <c r="A70" s="1">
        <v>69.0</v>
      </c>
      <c r="D70" s="1" t="s">
        <v>54</v>
      </c>
      <c r="E70" s="1">
        <v>2017.0</v>
      </c>
      <c r="F70" s="1">
        <v>-1.3986353284468156</v>
      </c>
      <c r="G70" s="1">
        <v>-0.6930779368824586</v>
      </c>
      <c r="H70" s="1" t="e">
        <v>#NUM!</v>
      </c>
      <c r="I70" s="1">
        <v>-4.5014280228E11</v>
      </c>
      <c r="J70" s="1">
        <v>27.63925655161592</v>
      </c>
      <c r="K70" s="1">
        <v>0.2472046186500783</v>
      </c>
      <c r="L70" s="1">
        <v>0.5862241607713978</v>
      </c>
      <c r="M70" s="1">
        <v>-34.56801118970336</v>
      </c>
      <c r="N70" s="1">
        <v>0.8223167995318116</v>
      </c>
      <c r="O70" s="1">
        <v>0.06940187782190492</v>
      </c>
      <c r="P70" s="1">
        <v>30.0</v>
      </c>
    </row>
    <row r="71" ht="12.75" customHeight="1">
      <c r="A71" s="1">
        <v>70.0</v>
      </c>
      <c r="D71" s="1" t="s">
        <v>54</v>
      </c>
      <c r="E71" s="1">
        <v>2016.0</v>
      </c>
      <c r="F71" s="1">
        <v>-3.9925022507410564</v>
      </c>
      <c r="G71" s="1">
        <v>-1.9663931230576253</v>
      </c>
      <c r="H71" s="1" t="e">
        <v>#NUM!</v>
      </c>
      <c r="I71" s="1">
        <v>-9.87697856795E11</v>
      </c>
      <c r="J71" s="1">
        <v>27.682780869264107</v>
      </c>
      <c r="K71" s="1">
        <v>-0.23861353866604862</v>
      </c>
      <c r="L71" s="1">
        <v>0.3951182039076237</v>
      </c>
      <c r="M71" s="1">
        <v>-2.7661598645493912</v>
      </c>
      <c r="N71" s="1">
        <v>1.0340710174104901</v>
      </c>
      <c r="O71" s="1">
        <v>0.0669000921330894</v>
      </c>
      <c r="P71" s="1">
        <v>30.0</v>
      </c>
    </row>
    <row r="72" ht="12.75" customHeight="1">
      <c r="A72" s="1">
        <v>71.0</v>
      </c>
      <c r="D72" s="1" t="s">
        <v>54</v>
      </c>
      <c r="E72" s="1">
        <v>2015.0</v>
      </c>
      <c r="F72" s="1">
        <v>-4.518766447541591</v>
      </c>
      <c r="G72" s="1">
        <v>-2.2764865001583656</v>
      </c>
      <c r="H72" s="1" t="e">
        <v>#NUM!</v>
      </c>
      <c r="I72" s="1">
        <v>-7.28430848152E11</v>
      </c>
      <c r="J72" s="1">
        <v>27.362273974871623</v>
      </c>
      <c r="K72" s="1">
        <v>-0.5467519543401208</v>
      </c>
      <c r="L72" s="1">
        <v>0.3193341694925969</v>
      </c>
      <c r="M72" s="1">
        <v>-2.3882972625854113</v>
      </c>
      <c r="O72" s="1">
        <v>0.06987166723775488</v>
      </c>
      <c r="P72" s="1">
        <v>30.0</v>
      </c>
    </row>
    <row r="73" ht="12.75" customHeight="1">
      <c r="A73" s="1">
        <v>72.0</v>
      </c>
      <c r="B73" s="1">
        <v>10.0</v>
      </c>
      <c r="C73" s="1" t="s">
        <v>55</v>
      </c>
      <c r="D73" s="1" t="s">
        <v>56</v>
      </c>
      <c r="E73" s="1">
        <v>2020.0</v>
      </c>
      <c r="F73" s="1">
        <v>12.771384918557379</v>
      </c>
      <c r="G73" s="1">
        <v>6.503867289312186</v>
      </c>
      <c r="H73" s="1">
        <v>26.390469479559815</v>
      </c>
      <c r="I73" s="1">
        <v>2.89224627102E11</v>
      </c>
      <c r="J73" s="1">
        <v>26.857282847345378</v>
      </c>
      <c r="K73" s="1">
        <v>0.010289461820492006</v>
      </c>
      <c r="L73" s="1">
        <v>3.137392066003229</v>
      </c>
      <c r="M73" s="1">
        <v>0.33842826462327735</v>
      </c>
      <c r="N73" s="1">
        <v>-0.10048635936036947</v>
      </c>
      <c r="O73" s="1">
        <v>0.025615511423249443</v>
      </c>
      <c r="P73" s="1">
        <v>32.0</v>
      </c>
    </row>
    <row r="74" ht="12.75" customHeight="1">
      <c r="A74" s="1">
        <v>73.0</v>
      </c>
      <c r="D74" s="1" t="s">
        <v>56</v>
      </c>
      <c r="E74" s="1">
        <v>2019.0</v>
      </c>
      <c r="F74" s="1">
        <v>4.764045231029198</v>
      </c>
      <c r="G74" s="1">
        <v>2.3256362074983215</v>
      </c>
      <c r="H74" s="1">
        <v>25.44485396139398</v>
      </c>
      <c r="I74" s="1">
        <v>1.12346531339E11</v>
      </c>
      <c r="J74" s="1">
        <v>26.904080734908923</v>
      </c>
      <c r="K74" s="1">
        <v>0.007762164164163684</v>
      </c>
      <c r="L74" s="1">
        <v>1.6918424966606969</v>
      </c>
      <c r="M74" s="1">
        <v>0.38184501102232093</v>
      </c>
      <c r="N74" s="1">
        <v>-0.23964001512204122</v>
      </c>
      <c r="O74" s="1">
        <v>0.07359280999854605</v>
      </c>
      <c r="P74" s="1">
        <v>31.0</v>
      </c>
    </row>
    <row r="75" ht="12.75" customHeight="1">
      <c r="A75" s="1">
        <v>74.0</v>
      </c>
      <c r="D75" s="1" t="s">
        <v>56</v>
      </c>
      <c r="E75" s="1">
        <v>2018.0</v>
      </c>
      <c r="F75" s="1">
        <v>13.249364891215356</v>
      </c>
      <c r="G75" s="1">
        <v>5.805319562585308</v>
      </c>
      <c r="H75" s="1">
        <v>26.343193428451478</v>
      </c>
      <c r="I75" s="1">
        <v>2.75869407223E11</v>
      </c>
      <c r="J75" s="1">
        <v>26.925713301798325</v>
      </c>
      <c r="K75" s="1">
        <v>0.010002271393089828</v>
      </c>
      <c r="L75" s="1">
        <v>2.558227238375605</v>
      </c>
      <c r="M75" s="1">
        <v>0.5080001366632299</v>
      </c>
      <c r="N75" s="1">
        <v>-0.17608502347091734</v>
      </c>
      <c r="O75" s="1">
        <v>0.07464991257446002</v>
      </c>
      <c r="P75" s="1">
        <v>31.0</v>
      </c>
    </row>
    <row r="76" ht="12.75" customHeight="1">
      <c r="A76" s="1">
        <v>75.0</v>
      </c>
      <c r="D76" s="1" t="s">
        <v>56</v>
      </c>
      <c r="E76" s="1">
        <v>2017.0</v>
      </c>
      <c r="F76" s="1">
        <v>3.7642067274442157</v>
      </c>
      <c r="G76" s="1">
        <v>1.7738285066870578</v>
      </c>
      <c r="H76" s="1">
        <v>25.7025922826122</v>
      </c>
      <c r="I76" s="1">
        <v>1.45376429745E11</v>
      </c>
      <c r="J76" s="1">
        <v>27.019689563146706</v>
      </c>
      <c r="K76" s="1">
        <v>0.0026413667295196543</v>
      </c>
      <c r="L76" s="1">
        <v>1.633764296249578</v>
      </c>
      <c r="M76" s="1">
        <v>0.6261131609396335</v>
      </c>
      <c r="O76" s="1">
        <v>0.06940187782190492</v>
      </c>
      <c r="P76" s="1">
        <v>30.0</v>
      </c>
    </row>
    <row r="77" ht="12.75" customHeight="1">
      <c r="A77" s="1">
        <v>76.0</v>
      </c>
      <c r="B77" s="1">
        <v>11.0</v>
      </c>
      <c r="C77" s="1" t="s">
        <v>57</v>
      </c>
      <c r="D77" s="1" t="s">
        <v>58</v>
      </c>
      <c r="E77" s="1">
        <v>2021.0</v>
      </c>
      <c r="F77" s="1">
        <v>4.060219287307523</v>
      </c>
      <c r="G77" s="1">
        <v>1.3078810752522643</v>
      </c>
      <c r="H77" s="1">
        <v>26.781043631505835</v>
      </c>
      <c r="I77" s="1">
        <v>4.27424555551E11</v>
      </c>
      <c r="J77" s="1">
        <v>28.170970611856443</v>
      </c>
      <c r="K77" s="1">
        <v>0.0852546577701747</v>
      </c>
      <c r="L77" s="1">
        <v>1.379781871031722</v>
      </c>
      <c r="M77" s="1">
        <v>0.4902919610108356</v>
      </c>
      <c r="N77" s="1">
        <v>0.09915026842563998</v>
      </c>
      <c r="O77" s="1">
        <v>0.025615511423249443</v>
      </c>
      <c r="P77" s="1">
        <v>32.0</v>
      </c>
    </row>
    <row r="78" ht="12.75" customHeight="1">
      <c r="A78" s="1">
        <v>77.0</v>
      </c>
      <c r="D78" s="1" t="s">
        <v>58</v>
      </c>
      <c r="E78" s="1">
        <v>2020.0</v>
      </c>
      <c r="F78" s="1">
        <v>4.716189543820377</v>
      </c>
      <c r="G78" s="1">
        <v>1.5041541200885864</v>
      </c>
      <c r="H78" s="1">
        <v>26.80155275412063</v>
      </c>
      <c r="I78" s="1">
        <v>4.36281168409E11</v>
      </c>
      <c r="J78" s="1">
        <v>27.996190530089066</v>
      </c>
      <c r="K78" s="1">
        <v>0.09843026762168403</v>
      </c>
      <c r="L78" s="1">
        <v>1.4949228824967882</v>
      </c>
      <c r="M78" s="1">
        <v>0.47128073124071573</v>
      </c>
      <c r="N78" s="1">
        <v>-0.011971802764425233</v>
      </c>
      <c r="O78" s="1">
        <v>0.025615511423249443</v>
      </c>
      <c r="P78" s="1">
        <v>32.0</v>
      </c>
    </row>
    <row r="79" ht="12.75" customHeight="1">
      <c r="A79" s="1">
        <v>78.0</v>
      </c>
      <c r="D79" s="1" t="s">
        <v>58</v>
      </c>
      <c r="E79" s="1">
        <v>2019.0</v>
      </c>
      <c r="F79" s="1">
        <v>4.358087791561261</v>
      </c>
      <c r="G79" s="1">
        <v>1.4108988527733237</v>
      </c>
      <c r="H79" s="1">
        <v>26.66087411873468</v>
      </c>
      <c r="I79" s="1">
        <v>3.79027318056E11</v>
      </c>
      <c r="J79" s="1">
        <v>28.05454333475057</v>
      </c>
      <c r="K79" s="1">
        <v>0.07673690026905251</v>
      </c>
      <c r="L79" s="1">
        <v>1.3697999469040925</v>
      </c>
      <c r="M79" s="1">
        <v>0.531901340281936</v>
      </c>
      <c r="N79" s="1">
        <v>0.09548622716544615</v>
      </c>
      <c r="O79" s="1">
        <v>0.07359280999854605</v>
      </c>
      <c r="P79" s="1">
        <v>31.0</v>
      </c>
    </row>
    <row r="80" ht="12.75" customHeight="1">
      <c r="A80" s="1">
        <v>79.0</v>
      </c>
      <c r="D80" s="1" t="s">
        <v>58</v>
      </c>
      <c r="E80" s="1">
        <v>2018.0</v>
      </c>
      <c r="F80" s="1">
        <v>3.624702709593761</v>
      </c>
      <c r="G80" s="1">
        <v>1.2626320083848033</v>
      </c>
      <c r="H80" s="1">
        <v>26.433201331454303</v>
      </c>
      <c r="I80" s="1">
        <v>3.01851596569E11</v>
      </c>
      <c r="J80" s="1">
        <v>28.07175353974977</v>
      </c>
      <c r="K80" s="1">
        <v>0.0603483776691521</v>
      </c>
      <c r="L80" s="1">
        <v>1.2698175929463622</v>
      </c>
      <c r="M80" s="1">
        <v>0.5619061682274986</v>
      </c>
      <c r="N80" s="1">
        <v>0.14782344731315114</v>
      </c>
      <c r="O80" s="1">
        <v>0.07464991257446002</v>
      </c>
      <c r="P80" s="1">
        <v>31.0</v>
      </c>
    </row>
    <row r="81" ht="12.75" customHeight="1">
      <c r="A81" s="1">
        <v>80.0</v>
      </c>
      <c r="D81" s="1" t="s">
        <v>58</v>
      </c>
      <c r="E81" s="1">
        <v>2017.0</v>
      </c>
      <c r="F81" s="1">
        <v>5.518911266845954</v>
      </c>
      <c r="G81" s="1">
        <v>1.8898049459356665</v>
      </c>
      <c r="H81" s="1">
        <v>26.57663181335184</v>
      </c>
      <c r="I81" s="1">
        <v>3.48405132467E11</v>
      </c>
      <c r="J81" s="1">
        <v>27.948529829552495</v>
      </c>
      <c r="K81" s="1">
        <v>0.060715880044157934</v>
      </c>
      <c r="L81" s="1">
        <v>1.3856474038453408</v>
      </c>
      <c r="M81" s="1">
        <v>0.4523563434745258</v>
      </c>
      <c r="N81" s="1">
        <v>0.11460344253095817</v>
      </c>
      <c r="O81" s="1">
        <v>0.06940187782190492</v>
      </c>
      <c r="P81" s="1">
        <v>30.0</v>
      </c>
    </row>
    <row r="82" ht="12.75" customHeight="1">
      <c r="A82" s="1">
        <v>81.0</v>
      </c>
      <c r="D82" s="1" t="s">
        <v>58</v>
      </c>
      <c r="E82" s="1">
        <v>2016.0</v>
      </c>
      <c r="F82" s="1">
        <v>4.897123300871586</v>
      </c>
      <c r="G82" s="1">
        <v>1.675637009188181</v>
      </c>
      <c r="H82" s="1">
        <v>26.411719348296973</v>
      </c>
      <c r="I82" s="1">
        <v>2.95436378166E11</v>
      </c>
      <c r="J82" s="1">
        <v>27.92815394496606</v>
      </c>
      <c r="K82" s="1">
        <v>0.058366166064396756</v>
      </c>
      <c r="L82" s="1">
        <v>1.3351880733493249</v>
      </c>
      <c r="M82" s="1">
        <v>0.4108906168886127</v>
      </c>
      <c r="N82" s="1">
        <v>0.0810111645960426</v>
      </c>
      <c r="O82" s="1">
        <v>0.0669000921330894</v>
      </c>
      <c r="P82" s="1">
        <v>30.0</v>
      </c>
    </row>
    <row r="83" ht="12.75" customHeight="1">
      <c r="A83" s="1">
        <v>82.0</v>
      </c>
      <c r="D83" s="1" t="s">
        <v>58</v>
      </c>
      <c r="E83" s="1">
        <v>2015.0</v>
      </c>
      <c r="F83" s="1">
        <v>5.79918534575237</v>
      </c>
      <c r="G83" s="1">
        <v>1.946791550723497</v>
      </c>
      <c r="H83" s="1">
        <v>26.402501011798076</v>
      </c>
      <c r="I83" s="1">
        <v>2.92725460491E11</v>
      </c>
      <c r="J83" s="1">
        <v>27.796166538056777</v>
      </c>
      <c r="K83" s="1">
        <v>0.07229145186635715</v>
      </c>
      <c r="L83" s="1">
        <v>1.4097136746812995</v>
      </c>
      <c r="M83" s="1">
        <v>0.3794375643580147</v>
      </c>
      <c r="N83" s="1">
        <v>0.15486868631768053</v>
      </c>
      <c r="O83" s="1">
        <v>0.06987166723775488</v>
      </c>
      <c r="P83" s="1">
        <v>30.0</v>
      </c>
    </row>
    <row r="84" ht="12.75" customHeight="1">
      <c r="A84" s="1">
        <v>83.0</v>
      </c>
      <c r="D84" s="1" t="s">
        <v>58</v>
      </c>
      <c r="E84" s="1">
        <v>2014.0</v>
      </c>
      <c r="F84" s="1">
        <v>5.947245958874828</v>
      </c>
      <c r="G84" s="1">
        <v>2.04768885191562</v>
      </c>
      <c r="H84" s="1">
        <v>26.290151106248697</v>
      </c>
      <c r="I84" s="1">
        <v>2.61617959383E11</v>
      </c>
      <c r="J84" s="1">
        <v>27.811924796440003</v>
      </c>
      <c r="K84" s="1">
        <v>0.04798513921040303</v>
      </c>
      <c r="L84" s="1">
        <v>1.3421949061854057</v>
      </c>
      <c r="M84" s="1">
        <v>0.35195028926612654</v>
      </c>
      <c r="O84" s="2">
        <v>0.0642224665601026</v>
      </c>
      <c r="P84" s="1">
        <v>30.0</v>
      </c>
    </row>
    <row r="85" ht="12.75" customHeight="1">
      <c r="A85" s="1">
        <v>84.0</v>
      </c>
      <c r="B85" s="1">
        <v>12.0</v>
      </c>
      <c r="C85" s="1" t="s">
        <v>59</v>
      </c>
      <c r="D85" s="1" t="s">
        <v>60</v>
      </c>
      <c r="E85" s="1">
        <v>2021.0</v>
      </c>
      <c r="F85" s="1">
        <v>0.8630526971111561</v>
      </c>
      <c r="G85" s="1">
        <v>0.33031824799607207</v>
      </c>
      <c r="H85" s="1">
        <v>26.20162869719586</v>
      </c>
      <c r="I85" s="1">
        <v>2.39454366042E11</v>
      </c>
      <c r="J85" s="1">
        <v>28.878789640378603</v>
      </c>
      <c r="K85" s="1">
        <v>0.0049523117545407945</v>
      </c>
      <c r="L85" s="1">
        <v>1.0985992377331921</v>
      </c>
      <c r="M85" s="1">
        <v>1.2495649530727924</v>
      </c>
      <c r="N85" s="1">
        <v>0.18159164929965252</v>
      </c>
      <c r="O85" s="1">
        <v>0.025615511423249443</v>
      </c>
      <c r="P85" s="1">
        <v>32.0</v>
      </c>
    </row>
    <row r="86" ht="12.75" customHeight="1">
      <c r="A86" s="1">
        <v>85.0</v>
      </c>
      <c r="D86" s="1" t="s">
        <v>60</v>
      </c>
      <c r="E86" s="1">
        <v>2020.0</v>
      </c>
      <c r="F86" s="1">
        <v>3.4213199911006766</v>
      </c>
      <c r="G86" s="1">
        <v>1.24689665376426</v>
      </c>
      <c r="H86" s="1">
        <v>27.18447830297778</v>
      </c>
      <c r="I86" s="1">
        <v>6.39836366316E11</v>
      </c>
      <c r="J86" s="1">
        <v>28.703032561171394</v>
      </c>
      <c r="K86" s="1">
        <v>0.0035898017403325393</v>
      </c>
      <c r="L86" s="1">
        <v>1.339724104037677</v>
      </c>
      <c r="M86" s="1">
        <v>1.0750837433007223</v>
      </c>
      <c r="N86" s="1">
        <v>0.33484504089207046</v>
      </c>
      <c r="O86" s="1">
        <v>0.025615511423249443</v>
      </c>
      <c r="P86" s="1">
        <v>32.0</v>
      </c>
    </row>
    <row r="87" ht="12.75" customHeight="1">
      <c r="A87" s="1">
        <v>86.0</v>
      </c>
      <c r="D87" s="1" t="s">
        <v>60</v>
      </c>
      <c r="E87" s="1">
        <v>2019.0</v>
      </c>
      <c r="F87" s="1">
        <v>2.446256034265444</v>
      </c>
      <c r="G87" s="1">
        <v>1.0795896361400108</v>
      </c>
      <c r="H87" s="1">
        <v>26.636934856738705</v>
      </c>
      <c r="I87" s="1">
        <v>3.70061430336E11</v>
      </c>
      <c r="J87" s="1">
        <v>28.361543270749316</v>
      </c>
      <c r="K87" s="1">
        <v>0.004049501985496242</v>
      </c>
      <c r="L87" s="1">
        <v>1.2961308755221883</v>
      </c>
      <c r="M87" s="1">
        <v>1.010902044200384</v>
      </c>
      <c r="N87" s="1">
        <v>0.47004121607116134</v>
      </c>
      <c r="O87" s="1">
        <v>0.07359280999854605</v>
      </c>
      <c r="P87" s="1">
        <v>31.0</v>
      </c>
    </row>
    <row r="88" ht="12.75" customHeight="1">
      <c r="A88" s="1">
        <v>87.0</v>
      </c>
      <c r="D88" s="1" t="s">
        <v>60</v>
      </c>
      <c r="E88" s="1">
        <v>2018.0</v>
      </c>
      <c r="F88" s="1">
        <v>3.8058970303136346</v>
      </c>
      <c r="G88" s="1">
        <v>1.5244227947760691</v>
      </c>
      <c r="H88" s="1">
        <v>26.82422754565906</v>
      </c>
      <c r="I88" s="1">
        <v>4.46286761634E11</v>
      </c>
      <c r="J88" s="1">
        <v>28.29419837788091</v>
      </c>
      <c r="K88" s="1">
        <v>0.002872079261157448</v>
      </c>
      <c r="L88" s="1">
        <v>1.40041119687686</v>
      </c>
      <c r="M88" s="1">
        <v>0.6945004021063377</v>
      </c>
      <c r="N88" s="1">
        <v>0.37707315423109217</v>
      </c>
      <c r="O88" s="1">
        <v>0.07464991257446002</v>
      </c>
      <c r="P88" s="1">
        <v>31.0</v>
      </c>
    </row>
    <row r="89" ht="12.75" customHeight="1">
      <c r="A89" s="1">
        <v>88.0</v>
      </c>
      <c r="D89" s="1" t="s">
        <v>60</v>
      </c>
      <c r="E89" s="1">
        <v>2017.0</v>
      </c>
      <c r="F89" s="1">
        <v>3.6866326441221755</v>
      </c>
      <c r="G89" s="1">
        <v>1.4853328193749418</v>
      </c>
      <c r="H89" s="1">
        <v>26.460516790206018</v>
      </c>
      <c r="I89" s="1">
        <v>3.10210454697E11</v>
      </c>
      <c r="J89" s="1">
        <v>28.15096787941463</v>
      </c>
      <c r="K89" s="1">
        <v>0.00953334130859541</v>
      </c>
      <c r="L89" s="1">
        <v>1.3628129868451064</v>
      </c>
      <c r="M89" s="1">
        <v>0.4984353427037417</v>
      </c>
      <c r="N89" s="1">
        <v>0.5387809951981185</v>
      </c>
      <c r="O89" s="1">
        <v>0.06940187782190492</v>
      </c>
      <c r="P89" s="1">
        <v>30.0</v>
      </c>
    </row>
    <row r="90" ht="12.75" customHeight="1">
      <c r="A90" s="1">
        <v>89.0</v>
      </c>
      <c r="D90" s="1" t="s">
        <v>60</v>
      </c>
      <c r="E90" s="1">
        <v>2016.0</v>
      </c>
      <c r="F90" s="1">
        <v>4.954950444465294</v>
      </c>
      <c r="G90" s="1">
        <v>1.999086542800352</v>
      </c>
      <c r="H90" s="1">
        <v>26.443927015187928</v>
      </c>
      <c r="I90" s="1">
        <v>3.05106586118E11</v>
      </c>
      <c r="J90" s="1">
        <v>27.70348974542829</v>
      </c>
      <c r="K90" s="1">
        <v>0.005409756441528921</v>
      </c>
      <c r="L90" s="1">
        <v>1.5489128280704323</v>
      </c>
      <c r="M90" s="1">
        <v>0.5189457518519235</v>
      </c>
      <c r="N90" s="1">
        <v>0.5510634534231734</v>
      </c>
      <c r="O90" s="1">
        <v>0.0669000921330894</v>
      </c>
      <c r="P90" s="1">
        <v>30.0</v>
      </c>
    </row>
    <row r="91" ht="12.75" customHeight="1">
      <c r="A91" s="1">
        <v>90.0</v>
      </c>
      <c r="D91" s="1" t="s">
        <v>60</v>
      </c>
      <c r="E91" s="1">
        <v>2015.0</v>
      </c>
      <c r="F91" s="1">
        <v>6.649675150459632</v>
      </c>
      <c r="G91" s="1">
        <v>2.456601071350889</v>
      </c>
      <c r="H91" s="1">
        <v>26.34811043758887</v>
      </c>
      <c r="I91" s="1">
        <v>2.77229199936E11</v>
      </c>
      <c r="J91" s="1">
        <v>27.61264107718795</v>
      </c>
      <c r="K91" s="1">
        <v>0.0063813724136749786</v>
      </c>
      <c r="L91" s="1">
        <v>1.5978409728539533</v>
      </c>
      <c r="M91" s="1">
        <v>0.334486244493267</v>
      </c>
      <c r="N91" s="1">
        <v>0.15058058068923663</v>
      </c>
      <c r="O91" s="1">
        <v>0.06987166723775488</v>
      </c>
      <c r="P91" s="1">
        <v>30.0</v>
      </c>
    </row>
    <row r="92" ht="12.75" customHeight="1">
      <c r="A92" s="1">
        <v>91.0</v>
      </c>
      <c r="D92" s="1" t="s">
        <v>60</v>
      </c>
      <c r="E92" s="1">
        <v>2014.0</v>
      </c>
      <c r="F92" s="1">
        <v>16.049091979322952</v>
      </c>
      <c r="G92" s="1">
        <v>5.196614514800684</v>
      </c>
      <c r="H92" s="1">
        <v>27.428657321432564</v>
      </c>
      <c r="I92" s="1">
        <v>8.16797727368E11</v>
      </c>
      <c r="J92" s="1">
        <v>27.670869555253216</v>
      </c>
      <c r="K92" s="1">
        <v>0.028771381354287917</v>
      </c>
      <c r="L92" s="1">
        <v>5.7402078725206245</v>
      </c>
      <c r="M92" s="1">
        <v>0.27941372752020593</v>
      </c>
      <c r="N92" s="1">
        <v>0.026763817842401838</v>
      </c>
      <c r="O92" s="2">
        <v>0.0642224665601026</v>
      </c>
      <c r="P92" s="1">
        <v>30.0</v>
      </c>
    </row>
    <row r="93" ht="12.75" customHeight="1">
      <c r="A93" s="1">
        <v>92.0</v>
      </c>
      <c r="B93" s="1">
        <v>13.0</v>
      </c>
      <c r="C93" s="1" t="s">
        <v>62</v>
      </c>
      <c r="D93" s="1" t="s">
        <v>63</v>
      </c>
      <c r="E93" s="1">
        <v>2020.0</v>
      </c>
      <c r="F93" s="1">
        <v>0.532325508756288</v>
      </c>
      <c r="G93" s="1">
        <v>0.25996283830455597</v>
      </c>
      <c r="H93" s="1">
        <v>25.83937832394144</v>
      </c>
      <c r="I93" s="1">
        <v>1.66686114008E11</v>
      </c>
      <c r="J93" s="1">
        <v>28.90017267234357</v>
      </c>
      <c r="K93" s="1">
        <v>0.004878800724281978</v>
      </c>
      <c r="L93" s="1">
        <v>1.0660420982934886</v>
      </c>
      <c r="M93" s="1">
        <v>1.629748189182486</v>
      </c>
      <c r="N93" s="1">
        <v>0.7479829703065035</v>
      </c>
      <c r="O93" s="1">
        <v>0.025615511423249443</v>
      </c>
      <c r="P93" s="1">
        <v>32.0</v>
      </c>
    </row>
    <row r="94" ht="12.75" customHeight="1">
      <c r="A94" s="1">
        <v>93.0</v>
      </c>
      <c r="D94" s="1" t="s">
        <v>63</v>
      </c>
      <c r="E94" s="1">
        <v>2019.0</v>
      </c>
      <c r="F94" s="1">
        <v>2.2669188937700593</v>
      </c>
      <c r="G94" s="1">
        <v>1.0412282042065604</v>
      </c>
      <c r="H94" s="1">
        <v>26.793374448144917</v>
      </c>
      <c r="I94" s="1">
        <v>4.32727678094E11</v>
      </c>
      <c r="J94" s="1">
        <v>28.90017267234357</v>
      </c>
      <c r="K94" s="1">
        <v>0.004603861004324971</v>
      </c>
      <c r="L94" s="1">
        <v>1.2840637355962465</v>
      </c>
      <c r="M94" s="1">
        <v>0.946599460165861</v>
      </c>
      <c r="N94" s="1">
        <v>0.6295862927196142</v>
      </c>
      <c r="O94" s="1">
        <v>0.07359280999854605</v>
      </c>
      <c r="P94" s="1">
        <v>31.0</v>
      </c>
    </row>
    <row r="95" ht="12.75" customHeight="1">
      <c r="A95" s="1">
        <v>94.0</v>
      </c>
      <c r="D95" s="1" t="s">
        <v>63</v>
      </c>
      <c r="E95" s="1">
        <v>2018.0</v>
      </c>
      <c r="F95" s="1">
        <v>3.3764611035266174</v>
      </c>
      <c r="G95" s="1">
        <v>1.4476191203691846</v>
      </c>
      <c r="H95" s="1">
        <v>26.668725584807977</v>
      </c>
      <c r="I95" s="1">
        <v>3.82014951488E11</v>
      </c>
      <c r="J95" s="1">
        <v>28.56683935262989</v>
      </c>
      <c r="K95" s="1">
        <v>0.0021319521539263425</v>
      </c>
      <c r="L95" s="1">
        <v>1.3560295086741565</v>
      </c>
      <c r="M95" s="1">
        <v>0.5874583811554764</v>
      </c>
      <c r="N95" s="1">
        <v>0.2368369286634344</v>
      </c>
      <c r="O95" s="1">
        <v>0.07464991257446002</v>
      </c>
      <c r="P95" s="1">
        <v>31.0</v>
      </c>
    </row>
    <row r="96" ht="12.75" customHeight="1">
      <c r="A96" s="1">
        <v>95.0</v>
      </c>
      <c r="D96" s="1" t="s">
        <v>63</v>
      </c>
      <c r="E96" s="1">
        <v>2017.0</v>
      </c>
      <c r="F96" s="1">
        <v>4.92594127535315</v>
      </c>
      <c r="G96" s="1">
        <v>2.223842217927834</v>
      </c>
      <c r="H96" s="1">
        <v>26.680945736011594</v>
      </c>
      <c r="I96" s="1">
        <v>3.86711872047E11</v>
      </c>
      <c r="J96" s="1">
        <v>28.367457743534445</v>
      </c>
      <c r="K96" s="1">
        <v>0.0022506723319647036</v>
      </c>
      <c r="L96" s="1">
        <v>1.5486492166842227</v>
      </c>
      <c r="M96" s="1">
        <v>0.4767413158689347</v>
      </c>
      <c r="N96" s="1">
        <v>0.3209074246635895</v>
      </c>
      <c r="O96" s="1">
        <v>0.06940187782190492</v>
      </c>
      <c r="P96" s="1">
        <v>30.0</v>
      </c>
    </row>
    <row r="97" ht="12.75" customHeight="1">
      <c r="A97" s="1">
        <v>96.0</v>
      </c>
      <c r="D97" s="1" t="s">
        <v>63</v>
      </c>
      <c r="E97" s="1">
        <v>2016.0</v>
      </c>
      <c r="F97" s="1">
        <v>6.031441304463979</v>
      </c>
      <c r="G97" s="1">
        <v>2.6738751548440742</v>
      </c>
      <c r="H97" s="1">
        <v>26.61574120189302</v>
      </c>
      <c r="I97" s="1">
        <v>3.62301002502E11</v>
      </c>
      <c r="J97" s="1">
        <v>27.926145138728387</v>
      </c>
      <c r="K97" s="1">
        <v>0.02154834326719882</v>
      </c>
      <c r="L97" s="1">
        <v>1.5958324025411568</v>
      </c>
      <c r="M97" s="1">
        <v>0.4963659126430971</v>
      </c>
      <c r="N97" s="1">
        <v>0.19861025661588771</v>
      </c>
      <c r="O97" s="1">
        <v>0.0669000921330894</v>
      </c>
      <c r="P97" s="1">
        <v>30.0</v>
      </c>
    </row>
    <row r="98" ht="12.75" customHeight="1">
      <c r="A98" s="1">
        <v>97.0</v>
      </c>
      <c r="D98" s="1" t="s">
        <v>63</v>
      </c>
      <c r="E98" s="1">
        <v>2015.0</v>
      </c>
      <c r="F98" s="1">
        <v>5.26286694120567</v>
      </c>
      <c r="G98" s="1">
        <v>2.465092993290763</v>
      </c>
      <c r="H98" s="1">
        <v>26.316215865599695</v>
      </c>
      <c r="I98" s="1">
        <v>2.68526613617E11</v>
      </c>
      <c r="J98" s="1">
        <v>27.89176680972465</v>
      </c>
      <c r="K98" s="1">
        <v>0.008721603020408409</v>
      </c>
      <c r="L98" s="1">
        <v>1.4625815233424213</v>
      </c>
      <c r="M98" s="1">
        <v>0.42460695624918193</v>
      </c>
      <c r="O98" s="1">
        <v>0.06987166723775488</v>
      </c>
      <c r="P98" s="1">
        <v>30.0</v>
      </c>
    </row>
    <row r="99" ht="12.75" customHeight="1">
      <c r="A99" s="1">
        <v>98.0</v>
      </c>
      <c r="B99" s="1">
        <v>15.0</v>
      </c>
      <c r="C99" s="1" t="s">
        <v>66</v>
      </c>
      <c r="D99" s="1" t="s">
        <v>67</v>
      </c>
      <c r="E99" s="1">
        <v>2021.0</v>
      </c>
      <c r="F99" s="1">
        <v>15.689220611471596</v>
      </c>
      <c r="G99" s="1">
        <v>10.47286935252613</v>
      </c>
      <c r="H99" s="1">
        <v>26.637275107043635</v>
      </c>
      <c r="I99" s="1">
        <v>3.70187365274E11</v>
      </c>
      <c r="J99" s="1">
        <v>27.553005371335818</v>
      </c>
      <c r="K99" s="1">
        <v>0.09908452368885888</v>
      </c>
      <c r="L99" s="1">
        <v>1.7312509797861526</v>
      </c>
      <c r="M99" s="1">
        <v>0.363839689925196</v>
      </c>
      <c r="N99" s="1">
        <v>-0.042831523195711804</v>
      </c>
      <c r="O99" s="1">
        <v>0.025615511423249443</v>
      </c>
      <c r="P99" s="1">
        <v>32.0</v>
      </c>
    </row>
    <row r="100" ht="12.75" customHeight="1">
      <c r="A100" s="1">
        <v>99.0</v>
      </c>
      <c r="D100" s="1" t="s">
        <v>67</v>
      </c>
      <c r="E100" s="1">
        <v>2020.0</v>
      </c>
      <c r="F100" s="1">
        <v>11.373481480629383</v>
      </c>
      <c r="G100" s="1">
        <v>7.3516527493066235</v>
      </c>
      <c r="H100" s="1">
        <v>26.35335831132955</v>
      </c>
      <c r="I100" s="1">
        <v>2.78687887932E11</v>
      </c>
      <c r="J100" s="1">
        <v>27.047125147938523</v>
      </c>
      <c r="K100" s="1">
        <v>-0.19544948160799439</v>
      </c>
      <c r="L100" s="1">
        <v>2.216220876274555</v>
      </c>
      <c r="M100" s="1">
        <v>0.4863234585399924</v>
      </c>
      <c r="N100" s="1">
        <v>-0.2061308978772337</v>
      </c>
      <c r="O100" s="1">
        <v>0.025615511423249443</v>
      </c>
      <c r="P100" s="1">
        <v>32.0</v>
      </c>
    </row>
    <row r="101" ht="12.75" customHeight="1">
      <c r="A101" s="1">
        <v>100.0</v>
      </c>
      <c r="D101" s="1" t="s">
        <v>67</v>
      </c>
      <c r="E101" s="1">
        <v>2019.0</v>
      </c>
      <c r="F101" s="1">
        <v>8.184517780831408</v>
      </c>
      <c r="G101" s="1">
        <v>5.108891509414991</v>
      </c>
      <c r="H101" s="1">
        <v>26.13157932612968</v>
      </c>
      <c r="I101" s="1">
        <v>2.2325474845E11</v>
      </c>
      <c r="J101" s="1">
        <v>27.25798891060435</v>
      </c>
      <c r="K101" s="1">
        <v>0.03232681675372568</v>
      </c>
      <c r="L101" s="1">
        <v>1.8902183752307717</v>
      </c>
      <c r="M101" s="1">
        <v>0.4598027628943657</v>
      </c>
      <c r="O101" s="1">
        <v>0.07359280999854605</v>
      </c>
      <c r="P101" s="1">
        <v>31.0</v>
      </c>
    </row>
    <row r="102" ht="12.75" customHeight="1">
      <c r="A102" s="1">
        <v>101.0</v>
      </c>
      <c r="D102" s="1" t="s">
        <v>67</v>
      </c>
      <c r="E102" s="1">
        <v>2017.0</v>
      </c>
      <c r="F102" s="1">
        <v>-2.8783332245911075</v>
      </c>
      <c r="G102" s="1">
        <v>-1.6359900229976256</v>
      </c>
      <c r="H102" s="1" t="e">
        <v>#NUM!</v>
      </c>
      <c r="I102" s="1">
        <v>-8.7554524596E10</v>
      </c>
      <c r="J102" s="1">
        <v>26.84387233213058</v>
      </c>
      <c r="K102" s="1">
        <v>-0.08440372671846012</v>
      </c>
      <c r="L102" s="1">
        <v>0.7070961154643836</v>
      </c>
      <c r="M102" s="1">
        <v>1.542177384319815</v>
      </c>
      <c r="N102" s="1">
        <v>-0.06641793441653565</v>
      </c>
      <c r="O102" s="1">
        <v>0.06940187782190492</v>
      </c>
      <c r="P102" s="1">
        <v>30.0</v>
      </c>
    </row>
    <row r="103" ht="12.75" customHeight="1">
      <c r="A103" s="1">
        <v>102.0</v>
      </c>
      <c r="D103" s="1" t="s">
        <v>67</v>
      </c>
      <c r="E103" s="1">
        <v>2016.0</v>
      </c>
      <c r="F103" s="1">
        <v>-1.5370329740450481</v>
      </c>
      <c r="G103" s="1">
        <v>-0.8582519665433606</v>
      </c>
      <c r="H103" s="1" t="e">
        <v>#NUM!</v>
      </c>
      <c r="I103" s="1">
        <v>-5.4013790108E10</v>
      </c>
      <c r="J103" s="1">
        <v>26.994181573843026</v>
      </c>
      <c r="K103" s="1">
        <v>-0.26766337359698394</v>
      </c>
      <c r="L103" s="1">
        <v>0.8378278336475761</v>
      </c>
      <c r="M103" s="1">
        <v>1.3185732648624007</v>
      </c>
      <c r="N103" s="1">
        <v>-0.13696031079817497</v>
      </c>
      <c r="O103" s="1">
        <v>0.0669000921330894</v>
      </c>
      <c r="P103" s="1">
        <v>30.0</v>
      </c>
    </row>
    <row r="104" ht="12.75" customHeight="1">
      <c r="A104" s="1">
        <v>103.0</v>
      </c>
      <c r="D104" s="1" t="s">
        <v>67</v>
      </c>
      <c r="E104" s="1">
        <v>2015.0</v>
      </c>
      <c r="F104" s="1">
        <v>7.862213129401438</v>
      </c>
      <c r="G104" s="1">
        <v>4.428805482908304</v>
      </c>
      <c r="H104" s="1">
        <v>26.307182223840087</v>
      </c>
      <c r="I104" s="1">
        <v>2.66111764251E11</v>
      </c>
      <c r="J104" s="1">
        <v>27.197030786019372</v>
      </c>
      <c r="K104" s="1">
        <v>-0.044190881590862506</v>
      </c>
      <c r="L104" s="1">
        <v>4.009549475251724</v>
      </c>
      <c r="M104" s="1">
        <v>0.9345666152707838</v>
      </c>
      <c r="O104" s="1">
        <v>0.06987166723775488</v>
      </c>
      <c r="P104" s="1">
        <v>30.0</v>
      </c>
    </row>
    <row r="105" ht="12.75" customHeight="1">
      <c r="A105" s="1">
        <v>104.0</v>
      </c>
      <c r="B105" s="1">
        <v>16.0</v>
      </c>
      <c r="C105" s="1" t="s">
        <v>68</v>
      </c>
      <c r="D105" s="1" t="s">
        <v>69</v>
      </c>
      <c r="E105" s="1">
        <v>2021.0</v>
      </c>
      <c r="F105" s="1">
        <v>0.5931217178070273</v>
      </c>
      <c r="G105" s="1">
        <v>0.4228910198609802</v>
      </c>
      <c r="H105" s="1">
        <v>25.93215551074378</v>
      </c>
      <c r="I105" s="1">
        <v>1.82890876883E11</v>
      </c>
      <c r="J105" s="1">
        <v>29.12417204429843</v>
      </c>
      <c r="K105" s="1">
        <v>0.036599115302220195</v>
      </c>
      <c r="L105" s="1">
        <v>1.0575097683513508</v>
      </c>
      <c r="M105" s="1">
        <v>1.4245075887884493</v>
      </c>
      <c r="N105" s="1">
        <v>0.05247768397545257</v>
      </c>
      <c r="O105" s="1">
        <v>0.025615511423249443</v>
      </c>
      <c r="P105" s="1">
        <v>32.0</v>
      </c>
    </row>
    <row r="106" ht="12.75" customHeight="1">
      <c r="A106" s="1">
        <v>105.0</v>
      </c>
      <c r="D106" s="1" t="s">
        <v>69</v>
      </c>
      <c r="E106" s="1">
        <v>2020.0</v>
      </c>
      <c r="F106" s="1">
        <v>1.9196037602500837</v>
      </c>
      <c r="G106" s="1">
        <v>1.2719055493523022</v>
      </c>
      <c r="H106" s="1">
        <v>27.00266321717809</v>
      </c>
      <c r="I106" s="1">
        <v>5.33467089128E11</v>
      </c>
      <c r="J106" s="1">
        <v>28.933353469153158</v>
      </c>
      <c r="K106" s="1">
        <v>0.032908189276950765</v>
      </c>
      <c r="L106" s="1">
        <v>1.2772128948166472</v>
      </c>
      <c r="M106" s="1">
        <v>1.4164588171193662</v>
      </c>
      <c r="N106" s="1">
        <v>0.2373248598986674</v>
      </c>
      <c r="O106" s="1">
        <v>0.025615511423249443</v>
      </c>
      <c r="P106" s="1">
        <v>32.0</v>
      </c>
    </row>
    <row r="107" ht="12.75" customHeight="1">
      <c r="A107" s="1">
        <v>106.0</v>
      </c>
      <c r="D107" s="1" t="s">
        <v>69</v>
      </c>
      <c r="E107" s="1">
        <v>2019.0</v>
      </c>
      <c r="F107" s="1">
        <v>0.8624893000321394</v>
      </c>
      <c r="G107" s="1">
        <v>0.5425445951802144</v>
      </c>
      <c r="H107" s="1">
        <v>26.11236872935498</v>
      </c>
      <c r="I107" s="1">
        <v>2.19006824714E11</v>
      </c>
      <c r="J107" s="1">
        <v>28.78050376312396</v>
      </c>
      <c r="K107" s="1">
        <v>0.03286887905009467</v>
      </c>
      <c r="L107" s="1">
        <v>1.0899372065731778</v>
      </c>
      <c r="M107" s="1">
        <v>1.1683411891989244</v>
      </c>
      <c r="N107" s="1">
        <v>0.44924319532106716</v>
      </c>
      <c r="O107" s="1">
        <v>0.07359280999854605</v>
      </c>
      <c r="P107" s="1">
        <v>31.0</v>
      </c>
    </row>
    <row r="108" ht="12.75" customHeight="1">
      <c r="A108" s="1">
        <v>107.0</v>
      </c>
      <c r="D108" s="1" t="s">
        <v>69</v>
      </c>
      <c r="E108" s="1">
        <v>2018.0</v>
      </c>
      <c r="F108" s="1">
        <v>1.2390490671224037</v>
      </c>
      <c r="G108" s="1">
        <v>0.8349835666561909</v>
      </c>
      <c r="H108" s="1">
        <v>26.24762850395944</v>
      </c>
      <c r="I108" s="1">
        <v>2.50726490825E11</v>
      </c>
      <c r="J108" s="1">
        <v>28.378820237584492</v>
      </c>
      <c r="K108" s="1">
        <v>0.0382503479000699</v>
      </c>
      <c r="L108" s="1">
        <v>1.1623525967684296</v>
      </c>
      <c r="M108" s="1">
        <v>1.7220710109076436</v>
      </c>
      <c r="N108" s="1">
        <v>0.5597362124441416</v>
      </c>
      <c r="O108" s="1">
        <v>0.07464991257446002</v>
      </c>
      <c r="P108" s="1">
        <v>31.0</v>
      </c>
    </row>
    <row r="109" ht="12.75" customHeight="1">
      <c r="A109" s="1">
        <v>108.0</v>
      </c>
      <c r="D109" s="1" t="s">
        <v>69</v>
      </c>
      <c r="E109" s="1">
        <v>2017.0</v>
      </c>
      <c r="F109" s="1">
        <v>0.9535437686403109</v>
      </c>
      <c r="G109" s="1">
        <v>0.581334665345937</v>
      </c>
      <c r="H109" s="1">
        <v>25.513523105309964</v>
      </c>
      <c r="I109" s="1">
        <v>1.20332322381E11</v>
      </c>
      <c r="J109" s="1">
        <v>28.1602465187326</v>
      </c>
      <c r="K109" s="1">
        <v>0.039735833261850234</v>
      </c>
      <c r="L109" s="1">
        <v>1.1097238426220026</v>
      </c>
      <c r="M109" s="1">
        <v>1.0501511144764697</v>
      </c>
      <c r="N109" s="1">
        <v>0.510433633235589</v>
      </c>
      <c r="O109" s="1">
        <v>0.06940187782190492</v>
      </c>
      <c r="P109" s="1">
        <v>30.0</v>
      </c>
    </row>
    <row r="110" ht="12.75" customHeight="1">
      <c r="A110" s="1">
        <v>109.0</v>
      </c>
      <c r="D110" s="1" t="s">
        <v>69</v>
      </c>
      <c r="E110" s="1">
        <v>2016.0</v>
      </c>
      <c r="F110" s="1">
        <v>1.5520099603564612</v>
      </c>
      <c r="G110" s="1">
        <v>1.2477806049558997</v>
      </c>
      <c r="H110" s="1">
        <v>25.594034639365088</v>
      </c>
      <c r="I110" s="1">
        <v>1.30421146456E11</v>
      </c>
      <c r="J110" s="1">
        <v>28.098384279823748</v>
      </c>
      <c r="K110" s="1">
        <v>0.011203170189355497</v>
      </c>
      <c r="L110" s="1">
        <v>1.1297206505285016</v>
      </c>
      <c r="M110" s="1">
        <v>0.7161251049473212</v>
      </c>
      <c r="O110" s="1">
        <v>0.0669000921330894</v>
      </c>
      <c r="P110" s="1">
        <v>30.0</v>
      </c>
    </row>
    <row r="111" ht="12.75" customHeight="1">
      <c r="A111" s="1">
        <v>110.0</v>
      </c>
      <c r="B111" s="1">
        <v>17.0</v>
      </c>
      <c r="C111" s="1" t="s">
        <v>70</v>
      </c>
      <c r="D111" s="1" t="s">
        <v>71</v>
      </c>
      <c r="E111" s="1">
        <v>2021.0</v>
      </c>
      <c r="F111" s="1">
        <v>6.956457976341291</v>
      </c>
      <c r="G111" s="1">
        <v>6.956457976341291</v>
      </c>
      <c r="H111" s="1">
        <v>27.5472010987396</v>
      </c>
      <c r="I111" s="1">
        <v>9.1959675281E11</v>
      </c>
      <c r="J111" s="1">
        <v>28.327090308470346</v>
      </c>
      <c r="K111" s="1">
        <v>0.07612256968691676</v>
      </c>
      <c r="L111" s="1">
        <v>1.9223246815600552</v>
      </c>
      <c r="M111" s="1">
        <v>0.359508849421092</v>
      </c>
      <c r="N111" s="1">
        <v>0.07889348673777721</v>
      </c>
      <c r="O111" s="1">
        <v>0.025615511423249443</v>
      </c>
      <c r="P111" s="1">
        <v>32.0</v>
      </c>
    </row>
    <row r="112" ht="12.75" customHeight="1">
      <c r="A112" s="1">
        <v>111.0</v>
      </c>
      <c r="D112" s="1" t="s">
        <v>71</v>
      </c>
      <c r="E112" s="1">
        <v>2020.0</v>
      </c>
      <c r="F112" s="1">
        <v>6.081905249194031</v>
      </c>
      <c r="G112" s="1">
        <v>6.081905249194031</v>
      </c>
      <c r="H112" s="1">
        <v>27.330674691370934</v>
      </c>
      <c r="I112" s="1">
        <v>7.40561627505E11</v>
      </c>
      <c r="J112" s="1">
        <v>28.251409657454168</v>
      </c>
      <c r="K112" s="1">
        <v>0.07169683432592863</v>
      </c>
      <c r="L112" s="1">
        <v>1.7894400996291673</v>
      </c>
      <c r="M112" s="1">
        <v>0.36435730960007906</v>
      </c>
      <c r="N112" s="1">
        <v>0.08682181349123926</v>
      </c>
      <c r="O112" s="1">
        <v>0.025615511423249443</v>
      </c>
      <c r="P112" s="1">
        <v>32.0</v>
      </c>
    </row>
    <row r="113" ht="12.75" customHeight="1">
      <c r="A113" s="1">
        <v>112.0</v>
      </c>
      <c r="D113" s="1" t="s">
        <v>71</v>
      </c>
      <c r="E113" s="1">
        <v>2019.0</v>
      </c>
      <c r="F113" s="1">
        <v>6.023446140216871</v>
      </c>
      <c r="G113" s="1">
        <v>6.023446140216871</v>
      </c>
      <c r="H113" s="1">
        <v>27.248390764736886</v>
      </c>
      <c r="I113" s="1">
        <v>6.82064977199E11</v>
      </c>
      <c r="J113" s="1">
        <v>28.326682374937693</v>
      </c>
      <c r="K113" s="1">
        <v>0.05496023399194407</v>
      </c>
      <c r="L113" s="1">
        <v>1.587772935837913</v>
      </c>
      <c r="M113" s="1">
        <v>0.36638521799910967</v>
      </c>
      <c r="N113" s="1">
        <v>0.07660846300709767</v>
      </c>
      <c r="O113" s="1">
        <v>0.07359280999854605</v>
      </c>
      <c r="P113" s="1">
        <v>31.0</v>
      </c>
    </row>
    <row r="114" ht="12.75" customHeight="1">
      <c r="A114" s="1">
        <v>113.0</v>
      </c>
      <c r="D114" s="1" t="s">
        <v>71</v>
      </c>
      <c r="E114" s="1">
        <v>2018.0</v>
      </c>
      <c r="F114" s="1">
        <v>6.420625445437209</v>
      </c>
      <c r="G114" s="1">
        <v>6.420625445437209</v>
      </c>
      <c r="H114" s="1">
        <v>27.20108487329617</v>
      </c>
      <c r="I114" s="1">
        <v>6.50550570793E11</v>
      </c>
      <c r="J114" s="1">
        <v>28.4410186898946</v>
      </c>
      <c r="K114" s="1">
        <v>0.0414351791036746</v>
      </c>
      <c r="L114" s="1">
        <v>1.4339408988836857</v>
      </c>
      <c r="M114" s="1">
        <v>0.3842023900722242</v>
      </c>
      <c r="O114" s="1">
        <v>0.07464991257446002</v>
      </c>
      <c r="P114" s="1">
        <v>31.0</v>
      </c>
    </row>
    <row r="115" ht="12.75" customHeight="1">
      <c r="A115" s="1">
        <v>114.0</v>
      </c>
      <c r="B115" s="1">
        <v>18.0</v>
      </c>
      <c r="C115" s="1" t="s">
        <v>72</v>
      </c>
      <c r="D115" s="1" t="s">
        <v>72</v>
      </c>
      <c r="E115" s="1">
        <v>2021.0</v>
      </c>
      <c r="F115" s="1">
        <v>5.72390504607688</v>
      </c>
      <c r="G115" s="1">
        <v>1.5411423600615226</v>
      </c>
      <c r="H115" s="1">
        <v>26.598141978690506</v>
      </c>
      <c r="I115" s="1">
        <v>3.55980566808E11</v>
      </c>
      <c r="J115" s="1">
        <v>27.57716160640786</v>
      </c>
      <c r="K115" s="1">
        <v>0.044898543824952564</v>
      </c>
      <c r="L115" s="1">
        <v>2.0206631589195374</v>
      </c>
      <c r="M115" s="1">
        <v>0.05860096749866834</v>
      </c>
      <c r="N115" s="1">
        <v>-0.19408213171951763</v>
      </c>
      <c r="O115" s="1">
        <v>0.025615511423249443</v>
      </c>
      <c r="P115" s="1">
        <v>32.0</v>
      </c>
    </row>
    <row r="116" ht="12.75" customHeight="1">
      <c r="A116" s="1">
        <v>115.0</v>
      </c>
      <c r="D116" s="1" t="s">
        <v>72</v>
      </c>
      <c r="E116" s="1">
        <v>2020.0</v>
      </c>
      <c r="F116" s="1">
        <v>7.108976151647519</v>
      </c>
      <c r="G116" s="1">
        <v>7.108976151647519</v>
      </c>
      <c r="H116" s="1">
        <v>26.576646370393664</v>
      </c>
      <c r="I116" s="1">
        <v>3.48410204252E11</v>
      </c>
      <c r="J116" s="1">
        <v>27.472296766818065</v>
      </c>
      <c r="K116" s="1">
        <v>0.05342485759527482</v>
      </c>
      <c r="L116" s="1">
        <v>2.171778908970601</v>
      </c>
      <c r="M116" s="1">
        <v>0.07832804858466146</v>
      </c>
      <c r="O116" s="1">
        <v>0.025615511423249443</v>
      </c>
      <c r="P116" s="1">
        <v>32.0</v>
      </c>
    </row>
    <row r="117" ht="12.75" customHeight="1">
      <c r="A117" s="1">
        <v>116.0</v>
      </c>
      <c r="B117" s="1">
        <v>19.0</v>
      </c>
      <c r="C117" s="1" t="s">
        <v>73</v>
      </c>
      <c r="D117" s="1" t="s">
        <v>74</v>
      </c>
      <c r="E117" s="1">
        <v>2021.0</v>
      </c>
      <c r="F117" s="1">
        <v>15.68224829877069</v>
      </c>
      <c r="G117" s="1">
        <v>8.780169091268647</v>
      </c>
      <c r="H117" s="1">
        <v>31.984660012439804</v>
      </c>
      <c r="I117" s="1">
        <v>7.7760912624637E13</v>
      </c>
      <c r="J117" s="1">
        <v>32.763898366801335</v>
      </c>
      <c r="K117" s="1">
        <v>0.011819294741602154</v>
      </c>
      <c r="L117" s="1">
        <v>4.575762392916965</v>
      </c>
      <c r="M117" s="1">
        <v>1.6294886511431692</v>
      </c>
      <c r="N117" s="1">
        <v>0.0732165524445612</v>
      </c>
      <c r="O117" s="1">
        <v>0.025615511423249443</v>
      </c>
      <c r="P117" s="1">
        <v>32.0</v>
      </c>
    </row>
    <row r="118" ht="12.75" customHeight="1">
      <c r="A118" s="1">
        <v>117.0</v>
      </c>
      <c r="D118" s="1" t="s">
        <v>74</v>
      </c>
      <c r="E118" s="1">
        <v>2020.0</v>
      </c>
      <c r="F118" s="1">
        <v>15.21526372175103</v>
      </c>
      <c r="G118" s="1">
        <v>8.580682628886409</v>
      </c>
      <c r="H118" s="1">
        <v>31.908993932953823</v>
      </c>
      <c r="I118" s="1">
        <v>7.2094143751995E13</v>
      </c>
      <c r="J118" s="1">
        <v>32.61745115091722</v>
      </c>
      <c r="K118" s="1">
        <v>0.011268461252727508</v>
      </c>
      <c r="L118" s="1">
        <v>4.644508829384259</v>
      </c>
      <c r="M118" s="1">
        <v>1.6061882740178162</v>
      </c>
      <c r="N118" s="1">
        <v>0.02179449827038839</v>
      </c>
      <c r="O118" s="1">
        <v>0.025615511423249443</v>
      </c>
      <c r="P118" s="1">
        <v>32.0</v>
      </c>
    </row>
    <row r="119" ht="12.75" customHeight="1">
      <c r="A119" s="1">
        <v>118.0</v>
      </c>
      <c r="D119" s="1" t="s">
        <v>74</v>
      </c>
      <c r="E119" s="1">
        <v>2019.0</v>
      </c>
      <c r="F119" s="1">
        <v>13.130186463797875</v>
      </c>
      <c r="G119" s="1">
        <v>7.295809413605755</v>
      </c>
      <c r="H119" s="1">
        <v>31.709375834795747</v>
      </c>
      <c r="I119" s="1">
        <v>5.9048238932278E13</v>
      </c>
      <c r="J119" s="1">
        <v>32.48491088571132</v>
      </c>
      <c r="K119" s="1">
        <v>0.009690593361039564</v>
      </c>
      <c r="L119" s="1">
        <v>3.8454814663982275</v>
      </c>
      <c r="M119" s="1">
        <v>1.6445248970299955</v>
      </c>
      <c r="N119" s="1">
        <v>0.15542203455898587</v>
      </c>
      <c r="O119" s="1">
        <v>0.07359280999854605</v>
      </c>
      <c r="P119" s="1">
        <v>31.0</v>
      </c>
    </row>
    <row r="120" ht="12.75" customHeight="1">
      <c r="A120" s="1">
        <v>119.0</v>
      </c>
      <c r="D120" s="1" t="s">
        <v>74</v>
      </c>
      <c r="E120" s="1">
        <v>2018.0</v>
      </c>
      <c r="F120" s="1">
        <v>11.017814580541959</v>
      </c>
      <c r="G120" s="1">
        <v>6.178551087566908</v>
      </c>
      <c r="H120" s="1">
        <v>31.40460654491284</v>
      </c>
      <c r="I120" s="1">
        <v>4.3535880143093E13</v>
      </c>
      <c r="J120" s="1">
        <v>32.35995424847123</v>
      </c>
      <c r="K120" s="1">
        <v>0.01037782861957874</v>
      </c>
      <c r="L120" s="1">
        <v>2.6817086391691354</v>
      </c>
      <c r="M120" s="1">
        <v>1.42331100484655</v>
      </c>
      <c r="N120" s="1">
        <v>0.21229130383705122</v>
      </c>
      <c r="O120" s="1">
        <v>0.07464991257446002</v>
      </c>
      <c r="P120" s="1">
        <v>31.0</v>
      </c>
    </row>
    <row r="121" ht="12.75" customHeight="1">
      <c r="A121" s="1">
        <v>120.0</v>
      </c>
      <c r="D121" s="1" t="s">
        <v>74</v>
      </c>
      <c r="E121" s="1">
        <v>2017.0</v>
      </c>
      <c r="F121" s="1">
        <v>7.0349438100678</v>
      </c>
      <c r="G121" s="1">
        <v>3.841318432692764</v>
      </c>
      <c r="H121" s="1">
        <v>30.75236337282239</v>
      </c>
      <c r="I121" s="1">
        <v>2.2676797311968E13</v>
      </c>
      <c r="J121" s="1">
        <v>32.14629215289003</v>
      </c>
      <c r="K121" s="1">
        <v>0.01753889608057312</v>
      </c>
      <c r="L121" s="1">
        <v>2.0110469902176473</v>
      </c>
      <c r="M121" s="1">
        <v>1.6151482696185648</v>
      </c>
      <c r="N121" s="1">
        <v>0.25099001223239753</v>
      </c>
      <c r="O121" s="1">
        <v>0.06940187782190492</v>
      </c>
      <c r="P121" s="1">
        <v>30.0</v>
      </c>
    </row>
    <row r="122" ht="12.75" customHeight="1">
      <c r="A122" s="1">
        <v>121.0</v>
      </c>
      <c r="D122" s="1" t="s">
        <v>74</v>
      </c>
      <c r="E122" s="1">
        <v>2016.0</v>
      </c>
      <c r="F122" s="1">
        <v>5.539108300896254</v>
      </c>
      <c r="G122" s="1">
        <v>3.0214142610410777</v>
      </c>
      <c r="H122" s="1">
        <v>30.274988112428453</v>
      </c>
      <c r="I122" s="1">
        <v>1.4068904346669E13</v>
      </c>
      <c r="J122" s="1">
        <v>31.921431960113058</v>
      </c>
      <c r="K122" s="1">
        <v>0.015958980020131054</v>
      </c>
      <c r="L122" s="1">
        <v>1.8595115121181378</v>
      </c>
      <c r="M122" s="1">
        <v>1.364757354950585</v>
      </c>
      <c r="N122" s="1">
        <v>0.2382389348237341</v>
      </c>
      <c r="O122" s="1">
        <v>0.0669000921330894</v>
      </c>
      <c r="P122" s="1">
        <v>30.0</v>
      </c>
    </row>
    <row r="123" ht="12.75" customHeight="1">
      <c r="A123" s="1">
        <v>122.0</v>
      </c>
      <c r="D123" s="1" t="s">
        <v>74</v>
      </c>
      <c r="E123" s="1">
        <v>2015.0</v>
      </c>
      <c r="F123" s="1">
        <v>5.555595433770811</v>
      </c>
      <c r="G123" s="1">
        <v>3.0421064337606345</v>
      </c>
      <c r="H123" s="1">
        <v>30.056473385561407</v>
      </c>
      <c r="I123" s="1">
        <v>1.1307342230527E13</v>
      </c>
      <c r="J123" s="1">
        <v>31.70094600533377</v>
      </c>
      <c r="K123" s="1">
        <v>0.02006626746464501</v>
      </c>
      <c r="L123" s="1">
        <v>2.032112852297816</v>
      </c>
      <c r="M123" s="1">
        <v>1.1429575552586118</v>
      </c>
      <c r="N123" s="1">
        <v>0.19115890017637782</v>
      </c>
      <c r="O123" s="1">
        <v>0.06987166723775488</v>
      </c>
      <c r="P123" s="1">
        <v>30.0</v>
      </c>
    </row>
    <row r="124" ht="12.75" customHeight="1">
      <c r="A124" s="1">
        <v>123.0</v>
      </c>
      <c r="D124" s="1" t="s">
        <v>74</v>
      </c>
      <c r="E124" s="1">
        <v>2014.0</v>
      </c>
      <c r="F124" s="1">
        <v>8.21658062406335</v>
      </c>
      <c r="G124" s="1">
        <v>4.58098798489245</v>
      </c>
      <c r="H124" s="1">
        <v>30.293305107458927</v>
      </c>
      <c r="I124" s="1">
        <v>1.4328979019435E13</v>
      </c>
      <c r="J124" s="1">
        <v>31.49319116900934</v>
      </c>
      <c r="K124" s="1">
        <v>0.027986367444486016</v>
      </c>
      <c r="L124" s="1">
        <v>3.3278619217413867</v>
      </c>
      <c r="M124" s="1">
        <v>1.034354696239175</v>
      </c>
      <c r="N124" s="1">
        <v>0.18831554426541444</v>
      </c>
      <c r="O124" s="2">
        <v>0.0642224665601026</v>
      </c>
      <c r="P124" s="1">
        <v>30.0</v>
      </c>
    </row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P$124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57" t="s">
        <v>90</v>
      </c>
      <c r="B1" s="57" t="s">
        <v>91</v>
      </c>
    </row>
    <row r="2" ht="12.75" customHeight="1">
      <c r="A2" s="1">
        <v>2009.0</v>
      </c>
      <c r="B2" s="58" t="str">
        <f>AVERAGEIFS('biến nội sinh'!$H$3:$H$206,'biến nội sinh'!$E$3:$E$206,#REF!)</f>
        <v>#DIV/0!</v>
      </c>
    </row>
    <row r="3" ht="12.75" customHeight="1">
      <c r="A3" s="1">
        <v>2010.0</v>
      </c>
      <c r="B3" s="58" t="str">
        <f>AVERAGEIFS('biến nội sinh'!$H$3:$H$206,'biến nội sinh'!$E$3:$E$206,#REF!)</f>
        <v>#DIV/0!</v>
      </c>
    </row>
    <row r="4" ht="12.75" customHeight="1">
      <c r="A4" s="1">
        <v>2011.0</v>
      </c>
      <c r="B4" s="58" t="str">
        <f>AVERAGEIFS('biến nội sinh'!$H$3:$H$206,'biến nội sinh'!$E$3:$E$206,#REF!)</f>
        <v>#DIV/0!</v>
      </c>
    </row>
    <row r="5" ht="12.75" customHeight="1">
      <c r="A5" s="1">
        <v>2012.0</v>
      </c>
      <c r="B5" s="58" t="str">
        <f>AVERAGEIFS('biến nội sinh'!$H$3:$H$206,'biến nội sinh'!$E$3:$E$206,#REF!)</f>
        <v>#DIV/0!</v>
      </c>
    </row>
    <row r="6" ht="12.75" customHeight="1">
      <c r="A6" s="1">
        <v>2013.0</v>
      </c>
      <c r="B6" s="58" t="str">
        <f>AVERAGEIFS('biến nội sinh'!$H$3:$H$206,'biến nội sinh'!$E$3:$E$206,#REF!)</f>
        <v>#DIV/0!</v>
      </c>
    </row>
    <row r="7" ht="12.75" customHeight="1">
      <c r="A7" s="1">
        <v>2014.0</v>
      </c>
      <c r="B7" s="58" t="str">
        <f>AVERAGEIFS('biến nội sinh'!$H$3:$H$206,'biến nội sinh'!$E$3:$E$206,#REF!)</f>
        <v>#DIV/0!</v>
      </c>
    </row>
    <row r="8" ht="12.75" customHeight="1">
      <c r="A8" s="1">
        <v>2015.0</v>
      </c>
      <c r="B8" s="58" t="str">
        <f>AVERAGEIFS('biến nội sinh'!$H$3:$H$206,'biến nội sinh'!$E$3:$E$206,#REF!)</f>
        <v>#DIV/0!</v>
      </c>
    </row>
    <row r="9" ht="12.75" customHeight="1">
      <c r="A9" s="1">
        <v>2016.0</v>
      </c>
      <c r="B9" s="58" t="str">
        <f>AVERAGEIFS('biến nội sinh'!$H$3:$H$206,'biến nội sinh'!$E$3:$E$206,#REF!)</f>
        <v>#DIV/0!</v>
      </c>
    </row>
    <row r="10" ht="12.75" customHeight="1">
      <c r="A10" s="1">
        <v>2017.0</v>
      </c>
      <c r="B10" s="58" t="str">
        <f>AVERAGEIFS('biến nội sinh'!$H$3:$H$206,'biến nội sinh'!$E$3:$E$206,#REF!)</f>
        <v>#DIV/0!</v>
      </c>
    </row>
    <row r="11" ht="12.75" customHeight="1">
      <c r="A11" s="1">
        <v>2018.0</v>
      </c>
      <c r="B11" s="58" t="str">
        <f>AVERAGEIFS('biến nội sinh'!$H$3:$H$206,'biến nội sinh'!$E$3:$E$206,#REF!)</f>
        <v>#DIV/0!</v>
      </c>
    </row>
    <row r="12" ht="12.75" customHeight="1">
      <c r="A12" s="1">
        <v>2019.0</v>
      </c>
      <c r="B12" s="58" t="str">
        <f>AVERAGEIFS('biến nội sinh'!$H$3:$H$206,'biến nội sinh'!$E$3:$E$206,#REF!)</f>
        <v>#DIV/0!</v>
      </c>
    </row>
    <row r="13" ht="12.75" customHeight="1">
      <c r="A13" s="1">
        <v>2020.0</v>
      </c>
      <c r="B13" s="58" t="str">
        <f>AVERAGEIFS('biến nội sinh'!$H$3:$H$206,'biến nội sinh'!$E$3:$E$206,#REF!)</f>
        <v>#DIV/0!</v>
      </c>
    </row>
    <row r="14" ht="12.75" customHeight="1">
      <c r="A14" s="1">
        <v>2021.0</v>
      </c>
      <c r="B14" s="58" t="str">
        <f>AVERAGEIFS('biến nội sinh'!$H$3:$H$206,'biến nội sinh'!$E$3:$E$206,#REF!)</f>
        <v>#DIV/0!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3.29"/>
    <col customWidth="1" min="4" max="4" width="8.71"/>
    <col customWidth="1" min="5" max="5" width="15.14"/>
    <col customWidth="1" min="6" max="6" width="21.71"/>
    <col customWidth="1" min="7" max="7" width="21.14"/>
    <col customWidth="1" min="8" max="8" width="12.0"/>
    <col customWidth="1" min="9" max="10" width="9.14"/>
    <col customWidth="1" min="11" max="15" width="8.71"/>
    <col customWidth="1" min="16" max="16" width="21.86"/>
    <col customWidth="1" min="17" max="18" width="8.71"/>
    <col customWidth="1" min="19" max="19" width="9.14"/>
    <col customWidth="1" min="20" max="20" width="15.29"/>
    <col customWidth="1" min="21" max="22" width="8.71"/>
    <col customWidth="1" min="23" max="23" width="9.14"/>
    <col customWidth="1" min="24" max="24" width="19.29"/>
    <col customWidth="1" min="25" max="25" width="19.57"/>
    <col customWidth="1" min="26" max="26" width="9.14"/>
    <col customWidth="1" min="27" max="27" width="21.29"/>
    <col customWidth="1" min="28" max="28" width="17.86"/>
    <col customWidth="1" min="29" max="29" width="35.43"/>
    <col customWidth="1" min="30" max="30" width="9.14"/>
    <col customWidth="1" min="31" max="34" width="8.71"/>
  </cols>
  <sheetData>
    <row r="1" ht="12.75" customHeight="1">
      <c r="A1" s="1" t="s">
        <v>90</v>
      </c>
      <c r="B1" s="1" t="s">
        <v>92</v>
      </c>
      <c r="C1" s="1" t="s">
        <v>93</v>
      </c>
      <c r="D1" s="1" t="s">
        <v>94</v>
      </c>
      <c r="E1" s="59" t="s">
        <v>95</v>
      </c>
      <c r="F1" s="59" t="s">
        <v>96</v>
      </c>
      <c r="G1" s="59" t="s">
        <v>97</v>
      </c>
      <c r="H1" s="60" t="s">
        <v>98</v>
      </c>
      <c r="I1" s="59" t="s">
        <v>99</v>
      </c>
      <c r="J1" s="59" t="s">
        <v>100</v>
      </c>
      <c r="L1" s="60" t="s">
        <v>101</v>
      </c>
      <c r="M1" s="60" t="s">
        <v>102</v>
      </c>
      <c r="N1" s="60" t="s">
        <v>103</v>
      </c>
      <c r="O1" s="60" t="s">
        <v>104</v>
      </c>
      <c r="P1" s="1" t="s">
        <v>105</v>
      </c>
      <c r="Q1" s="60" t="s">
        <v>106</v>
      </c>
      <c r="R1" s="60" t="s">
        <v>107</v>
      </c>
      <c r="S1" s="60" t="s">
        <v>108</v>
      </c>
      <c r="T1" s="1" t="s">
        <v>109</v>
      </c>
      <c r="U1" s="1" t="s">
        <v>110</v>
      </c>
      <c r="V1" s="1" t="s">
        <v>111</v>
      </c>
      <c r="W1" s="59" t="s">
        <v>112</v>
      </c>
      <c r="X1" s="1" t="s">
        <v>113</v>
      </c>
      <c r="Y1" s="1" t="s">
        <v>114</v>
      </c>
      <c r="Z1" s="60" t="s">
        <v>115</v>
      </c>
      <c r="AA1" s="1" t="s">
        <v>116</v>
      </c>
      <c r="AB1" s="1" t="s">
        <v>117</v>
      </c>
      <c r="AC1" s="60" t="s">
        <v>118</v>
      </c>
      <c r="AD1" s="60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</row>
    <row r="2" ht="12.75" customHeight="1">
      <c r="A2" s="1">
        <v>2021.0</v>
      </c>
      <c r="B2" s="1">
        <v>32.0</v>
      </c>
      <c r="C2" s="1">
        <v>59135.0</v>
      </c>
      <c r="D2" s="1">
        <v>218357.0</v>
      </c>
      <c r="E2" s="59">
        <f t="shared" ref="E2:E18" si="1">C2/D2</f>
        <v>0.2708179724</v>
      </c>
      <c r="F2" s="59">
        <v>0.0434</v>
      </c>
      <c r="G2" s="59">
        <v>0.1649</v>
      </c>
      <c r="H2" s="60"/>
      <c r="I2" s="59">
        <v>0.0092</v>
      </c>
      <c r="J2" s="59">
        <v>0.0396</v>
      </c>
      <c r="L2" s="60"/>
      <c r="M2" s="60"/>
      <c r="N2" s="60"/>
      <c r="O2" s="60"/>
      <c r="Q2" s="60" t="s">
        <v>124</v>
      </c>
      <c r="R2" s="60" t="s">
        <v>125</v>
      </c>
      <c r="S2" s="60" t="s">
        <v>126</v>
      </c>
      <c r="T2" s="1">
        <v>19881.0</v>
      </c>
      <c r="U2" s="1">
        <v>810050.0</v>
      </c>
      <c r="V2" s="1">
        <v>141806.0</v>
      </c>
      <c r="W2" s="59">
        <v>0.1855</v>
      </c>
      <c r="Z2" s="60"/>
      <c r="AC2" s="60"/>
      <c r="AD2" s="60"/>
      <c r="AF2" s="1">
        <v>708534.0</v>
      </c>
      <c r="AG2" s="1">
        <v>583189.0</v>
      </c>
      <c r="AH2" s="1">
        <v>147028.0</v>
      </c>
    </row>
    <row r="3" ht="12.75" customHeight="1">
      <c r="A3" s="1">
        <v>2020.0</v>
      </c>
      <c r="B3" s="1">
        <v>32.0</v>
      </c>
      <c r="C3" s="1">
        <v>56677.0</v>
      </c>
      <c r="D3" s="1">
        <v>187446.0</v>
      </c>
      <c r="E3" s="59">
        <f t="shared" si="1"/>
        <v>0.3023644143</v>
      </c>
      <c r="F3" s="59">
        <v>0.062</v>
      </c>
      <c r="G3" s="59">
        <v>0.1702</v>
      </c>
      <c r="H3" s="60"/>
      <c r="I3" s="59">
        <v>0.009</v>
      </c>
      <c r="J3" s="59">
        <v>0.0353</v>
      </c>
      <c r="L3" s="60"/>
      <c r="M3" s="60"/>
      <c r="N3" s="60"/>
      <c r="O3" s="60"/>
      <c r="Q3" s="60" t="s">
        <v>127</v>
      </c>
      <c r="R3" s="60" t="s">
        <v>128</v>
      </c>
      <c r="S3" s="60"/>
      <c r="T3" s="1">
        <v>20731.0</v>
      </c>
      <c r="U3" s="1">
        <v>1066835.0</v>
      </c>
      <c r="V3" s="1">
        <v>171397.0</v>
      </c>
      <c r="W3" s="59">
        <f>V3/U3</f>
        <v>0.1606593334</v>
      </c>
      <c r="X3" s="1">
        <v>185960.0</v>
      </c>
      <c r="Y3" s="1">
        <v>164341.0</v>
      </c>
      <c r="Z3" s="60"/>
      <c r="AA3" s="1">
        <v>56669.0</v>
      </c>
      <c r="AB3" s="1">
        <v>38073.0</v>
      </c>
      <c r="AC3" s="60"/>
      <c r="AD3" s="60"/>
      <c r="AE3" s="1">
        <v>364793.0</v>
      </c>
      <c r="AF3" s="1">
        <v>573368.0</v>
      </c>
      <c r="AG3" s="1">
        <v>472039.0</v>
      </c>
      <c r="AH3" s="1">
        <v>122122.0</v>
      </c>
    </row>
    <row r="4" ht="12.75" customHeight="1">
      <c r="A4" s="1">
        <v>2019.0</v>
      </c>
      <c r="B4" s="1">
        <v>31.0</v>
      </c>
      <c r="C4" s="1">
        <v>53366.0</v>
      </c>
      <c r="D4" s="1">
        <v>160184.0</v>
      </c>
      <c r="E4" s="59">
        <f t="shared" si="1"/>
        <v>0.3331543725</v>
      </c>
      <c r="F4" s="59">
        <v>0.1362</v>
      </c>
      <c r="G4" s="59">
        <v>0.2031</v>
      </c>
      <c r="H4" s="60"/>
      <c r="I4" s="59">
        <v>0.0088</v>
      </c>
      <c r="J4" s="59">
        <v>0.0307</v>
      </c>
      <c r="L4" s="60"/>
      <c r="M4" s="60"/>
      <c r="N4" s="60"/>
      <c r="O4" s="60"/>
      <c r="P4" s="1">
        <v>24172.0</v>
      </c>
      <c r="Q4" s="60"/>
      <c r="R4" s="60"/>
      <c r="S4" s="60"/>
      <c r="T4" s="1">
        <v>20752.0</v>
      </c>
      <c r="U4" s="1">
        <v>1026224.0</v>
      </c>
      <c r="V4" s="1">
        <v>159455.0</v>
      </c>
      <c r="W4" s="59">
        <v>0.1554</v>
      </c>
      <c r="X4" s="1">
        <v>160184.0</v>
      </c>
      <c r="Y4" s="1">
        <v>140834.0</v>
      </c>
      <c r="Z4" s="60"/>
      <c r="AA4" s="1">
        <v>53366.0</v>
      </c>
      <c r="AB4" s="1">
        <v>36292.0</v>
      </c>
      <c r="AC4" s="60"/>
      <c r="AD4" s="60"/>
      <c r="AE4" s="1">
        <v>291713.0</v>
      </c>
      <c r="AF4" s="1">
        <v>462964.0</v>
      </c>
      <c r="AG4" s="1">
        <v>378504.0</v>
      </c>
      <c r="AH4" s="1">
        <v>91653.0</v>
      </c>
    </row>
    <row r="5" ht="12.75" customHeight="1">
      <c r="A5" s="1">
        <v>2018.0</v>
      </c>
      <c r="B5" s="1">
        <v>31.0</v>
      </c>
      <c r="C5" s="1">
        <v>46970.0</v>
      </c>
      <c r="D5" s="1">
        <v>133146.0</v>
      </c>
      <c r="E5" s="59">
        <f t="shared" si="1"/>
        <v>0.3527706428</v>
      </c>
      <c r="F5" s="59">
        <v>0.1298</v>
      </c>
      <c r="G5" s="59">
        <v>0.2362</v>
      </c>
      <c r="H5" s="60"/>
      <c r="I5" s="59">
        <v>0.0083</v>
      </c>
      <c r="J5" s="59">
        <v>0.0285</v>
      </c>
      <c r="L5" s="60"/>
      <c r="M5" s="60"/>
      <c r="N5" s="60"/>
      <c r="O5" s="60"/>
      <c r="P5" s="1">
        <v>21455.0</v>
      </c>
      <c r="Q5" s="60"/>
      <c r="R5" s="60"/>
      <c r="S5" s="60"/>
      <c r="T5" s="1">
        <v>19805.0</v>
      </c>
      <c r="W5" s="59"/>
      <c r="X5" s="1">
        <v>133146.0</v>
      </c>
      <c r="Y5" s="1">
        <v>116647.0</v>
      </c>
      <c r="Z5" s="60"/>
      <c r="AA5" s="1">
        <v>46970.0</v>
      </c>
      <c r="AB5" s="1">
        <v>31757.0</v>
      </c>
      <c r="AC5" s="60"/>
      <c r="AD5" s="60"/>
      <c r="AE5" s="1">
        <v>241710.0</v>
      </c>
      <c r="AF5" s="1">
        <v>395215.0</v>
      </c>
      <c r="AG5" s="1">
        <v>324262.0</v>
      </c>
      <c r="AH5" s="1">
        <v>91596.0</v>
      </c>
    </row>
    <row r="6" ht="12.75" customHeight="1">
      <c r="A6" s="1">
        <v>2017.0</v>
      </c>
      <c r="B6" s="1">
        <v>30.0</v>
      </c>
      <c r="C6" s="1">
        <v>41594.0</v>
      </c>
      <c r="D6" s="1">
        <v>107709.0</v>
      </c>
      <c r="E6" s="59">
        <f t="shared" si="1"/>
        <v>0.3861701436</v>
      </c>
      <c r="F6" s="59"/>
      <c r="G6" s="59"/>
      <c r="H6" s="60"/>
      <c r="I6" s="59">
        <v>0.0083</v>
      </c>
      <c r="J6" s="59">
        <v>0.0262</v>
      </c>
      <c r="L6" s="60"/>
      <c r="M6" s="60"/>
      <c r="N6" s="60"/>
      <c r="O6" s="60"/>
      <c r="P6" s="1">
        <v>19907.0</v>
      </c>
      <c r="Q6" s="60"/>
      <c r="R6" s="60"/>
      <c r="S6" s="60"/>
      <c r="T6" s="1">
        <v>15942.0</v>
      </c>
      <c r="W6" s="59"/>
      <c r="X6" s="1">
        <v>107709.0</v>
      </c>
      <c r="Y6" s="1">
        <v>95347.0</v>
      </c>
      <c r="Z6" s="60"/>
      <c r="AA6" s="1">
        <v>41594.0</v>
      </c>
      <c r="AB6" s="1">
        <v>30079.0</v>
      </c>
      <c r="AC6" s="60"/>
      <c r="AD6" s="60"/>
      <c r="AE6" s="1">
        <v>189029.0</v>
      </c>
      <c r="AF6" s="1">
        <v>316487.0</v>
      </c>
      <c r="AG6" s="1">
        <v>249134.0</v>
      </c>
      <c r="AH6" s="1">
        <v>74950.0</v>
      </c>
    </row>
    <row r="7" ht="12.75" customHeight="1">
      <c r="A7" s="1">
        <v>2016.0</v>
      </c>
      <c r="B7" s="1">
        <v>30.0</v>
      </c>
      <c r="C7" s="1">
        <v>36866.0</v>
      </c>
      <c r="D7" s="1">
        <v>87364.0</v>
      </c>
      <c r="E7" s="59">
        <f t="shared" si="1"/>
        <v>0.4219815942</v>
      </c>
      <c r="F7" s="59"/>
      <c r="G7" s="59"/>
      <c r="H7" s="60"/>
      <c r="I7" s="59">
        <v>0.0082</v>
      </c>
      <c r="J7" s="59">
        <v>0.0229</v>
      </c>
      <c r="L7" s="60"/>
      <c r="M7" s="60"/>
      <c r="N7" s="60"/>
      <c r="O7" s="60"/>
      <c r="P7" s="1">
        <v>18473.0</v>
      </c>
      <c r="Q7" s="60"/>
      <c r="R7" s="60"/>
      <c r="S7" s="60"/>
      <c r="T7" s="1">
        <v>13246.0</v>
      </c>
      <c r="U7" s="1">
        <v>595040.0</v>
      </c>
      <c r="V7" s="1">
        <v>87875.0</v>
      </c>
      <c r="W7" s="59">
        <v>0.1477</v>
      </c>
      <c r="X7" s="1">
        <v>87364.0</v>
      </c>
      <c r="Y7" s="1">
        <v>77081.0</v>
      </c>
      <c r="Z7" s="60"/>
      <c r="AA7" s="1">
        <v>36866.0</v>
      </c>
      <c r="AB7" s="1">
        <v>27108.0</v>
      </c>
      <c r="AC7" s="60"/>
      <c r="AD7" s="60"/>
      <c r="AE7" s="1">
        <v>146524.0</v>
      </c>
      <c r="AF7" s="1">
        <v>248378.0</v>
      </c>
      <c r="AG7" s="1">
        <v>198150.0</v>
      </c>
      <c r="AH7" s="1">
        <v>52542.0</v>
      </c>
    </row>
    <row r="8" ht="13.5" customHeight="1">
      <c r="A8" s="1">
        <v>2015.0</v>
      </c>
      <c r="B8" s="1">
        <v>30.0</v>
      </c>
      <c r="C8" s="1">
        <v>31891.0</v>
      </c>
      <c r="D8" s="1">
        <v>70162.0</v>
      </c>
      <c r="E8" s="59">
        <f t="shared" si="1"/>
        <v>0.4545337932</v>
      </c>
      <c r="F8" s="59"/>
      <c r="G8" s="59"/>
      <c r="H8" s="60"/>
      <c r="I8" s="59">
        <v>0.0076</v>
      </c>
      <c r="J8" s="59">
        <v>0.0202</v>
      </c>
      <c r="L8" s="60"/>
      <c r="M8" s="60"/>
      <c r="N8" s="60"/>
      <c r="O8" s="60"/>
      <c r="P8" s="1">
        <v>15685.0</v>
      </c>
      <c r="Q8" s="60"/>
      <c r="R8" s="60"/>
      <c r="S8" s="60"/>
      <c r="T8" s="1">
        <v>13851.0</v>
      </c>
      <c r="W8" s="59"/>
      <c r="Z8" s="60"/>
      <c r="AC8" s="60"/>
      <c r="AD8" s="60"/>
      <c r="AE8" s="1">
        <v>119897.0</v>
      </c>
      <c r="AF8" s="1">
        <v>202378.0</v>
      </c>
      <c r="AG8" s="1">
        <v>160258.0</v>
      </c>
      <c r="AH8" s="1">
        <v>48339.0</v>
      </c>
    </row>
    <row r="9" ht="12.75" customHeight="1">
      <c r="A9" s="1">
        <v>2014.0</v>
      </c>
      <c r="B9" s="1">
        <v>30.0</v>
      </c>
      <c r="C9" s="1">
        <v>27522.0</v>
      </c>
      <c r="D9" s="1">
        <v>55877.0</v>
      </c>
      <c r="E9" s="59">
        <f t="shared" si="1"/>
        <v>0.4925461281</v>
      </c>
      <c r="F9" s="59"/>
      <c r="G9" s="59"/>
      <c r="H9" s="60"/>
      <c r="I9" s="59">
        <v>0.007</v>
      </c>
      <c r="J9" s="59">
        <v>0.0171</v>
      </c>
      <c r="L9" s="60"/>
      <c r="M9" s="60"/>
      <c r="N9" s="60"/>
      <c r="O9" s="60"/>
      <c r="P9" s="1">
        <v>13309.0</v>
      </c>
      <c r="Q9" s="60"/>
      <c r="R9" s="60"/>
      <c r="S9" s="60"/>
      <c r="T9" s="1">
        <v>10954.0</v>
      </c>
      <c r="W9" s="59"/>
      <c r="Z9" s="60"/>
      <c r="AC9" s="60"/>
      <c r="AD9" s="60"/>
      <c r="AE9" s="1">
        <v>95222.0</v>
      </c>
      <c r="AF9" s="1">
        <v>171607.0</v>
      </c>
      <c r="AG9" s="1">
        <v>127061.0</v>
      </c>
      <c r="AH9" s="1">
        <v>38589.0</v>
      </c>
    </row>
    <row r="10" ht="12.75" customHeight="1">
      <c r="A10" s="1">
        <v>2013.0</v>
      </c>
      <c r="B10" s="1">
        <v>29.0</v>
      </c>
      <c r="C10" s="1">
        <v>24521.0</v>
      </c>
      <c r="D10" s="1">
        <v>47851.0</v>
      </c>
      <c r="E10" s="59">
        <f t="shared" si="1"/>
        <v>0.512444881</v>
      </c>
      <c r="F10" s="59"/>
      <c r="G10" s="59"/>
      <c r="H10" s="60"/>
      <c r="I10" s="59">
        <v>0.0068</v>
      </c>
      <c r="J10" s="59">
        <v>0.0162</v>
      </c>
      <c r="L10" s="60"/>
      <c r="M10" s="60"/>
      <c r="N10" s="60"/>
      <c r="O10" s="60"/>
      <c r="P10" s="1">
        <v>12090.0</v>
      </c>
      <c r="Q10" s="60"/>
      <c r="R10" s="60"/>
      <c r="S10" s="60"/>
      <c r="T10" s="1">
        <v>10668.0</v>
      </c>
      <c r="W10" s="59"/>
      <c r="Z10" s="60"/>
      <c r="AC10" s="60"/>
      <c r="AD10" s="60"/>
      <c r="AE10" s="1">
        <v>79289.0</v>
      </c>
      <c r="AF10" s="1">
        <v>133856.0</v>
      </c>
      <c r="AG10" s="1">
        <v>113682.0</v>
      </c>
      <c r="AH10" s="1">
        <v>29570.0</v>
      </c>
    </row>
    <row r="11" ht="12.75" customHeight="1">
      <c r="A11" s="1">
        <v>2012.0</v>
      </c>
      <c r="B11" s="1">
        <v>29.0</v>
      </c>
      <c r="C11" s="1">
        <v>22851.0</v>
      </c>
      <c r="D11" s="1">
        <v>41248.0</v>
      </c>
      <c r="E11" s="59">
        <f t="shared" si="1"/>
        <v>0.5539904965</v>
      </c>
      <c r="F11" s="59">
        <v>0.2041</v>
      </c>
      <c r="G11" s="59">
        <v>0.1284</v>
      </c>
      <c r="H11" s="60">
        <v>51523.0</v>
      </c>
      <c r="I11" s="59">
        <v>0.0086</v>
      </c>
      <c r="J11" s="59">
        <v>0.0194</v>
      </c>
      <c r="K11" s="1">
        <v>1.94</v>
      </c>
      <c r="L11" s="60"/>
      <c r="M11" s="60"/>
      <c r="N11" s="60"/>
      <c r="O11" s="60"/>
      <c r="P11" s="1">
        <v>11617.0</v>
      </c>
      <c r="Q11" s="60"/>
      <c r="R11" s="60"/>
      <c r="S11" s="60"/>
      <c r="T11" s="1">
        <v>8857.0</v>
      </c>
      <c r="W11" s="59"/>
      <c r="X11" s="1">
        <v>41246.0</v>
      </c>
      <c r="Y11" s="1">
        <v>33473.0</v>
      </c>
      <c r="Z11" s="60"/>
      <c r="AA11" s="1">
        <v>22849.0</v>
      </c>
      <c r="AB11" s="1">
        <v>15176.0</v>
      </c>
      <c r="AC11" s="60"/>
      <c r="AD11" s="60"/>
      <c r="AE11" s="1">
        <v>69011.0</v>
      </c>
      <c r="AF11" s="1">
        <v>114663.0</v>
      </c>
      <c r="AG11" s="1">
        <v>89567.0</v>
      </c>
      <c r="AH11" s="1">
        <v>25334.0</v>
      </c>
    </row>
    <row r="12" ht="12.75" customHeight="1">
      <c r="A12" s="1">
        <v>2011.0</v>
      </c>
      <c r="B12" s="1">
        <v>29.0</v>
      </c>
      <c r="C12" s="1">
        <v>20554.0</v>
      </c>
      <c r="D12" s="1">
        <v>36552.0</v>
      </c>
      <c r="E12" s="59">
        <f t="shared" si="1"/>
        <v>0.5623221712</v>
      </c>
      <c r="F12" s="59">
        <v>0.1116</v>
      </c>
      <c r="G12" s="59">
        <v>0.1851</v>
      </c>
      <c r="H12" s="60">
        <v>46985.0</v>
      </c>
      <c r="I12" s="59">
        <v>0.0081</v>
      </c>
      <c r="J12" s="59">
        <v>0.0185</v>
      </c>
      <c r="K12" s="1">
        <v>1.85</v>
      </c>
      <c r="L12" s="60"/>
      <c r="M12" s="60"/>
      <c r="N12" s="60"/>
      <c r="O12" s="60"/>
      <c r="P12" s="1">
        <v>11770.0</v>
      </c>
      <c r="Q12" s="60"/>
      <c r="R12" s="60"/>
      <c r="S12" s="60"/>
      <c r="T12" s="1">
        <v>8735.0</v>
      </c>
      <c r="W12" s="59"/>
      <c r="X12" s="1">
        <v>36552.0</v>
      </c>
      <c r="Y12" s="1">
        <v>30077.0</v>
      </c>
      <c r="Z12" s="60"/>
      <c r="AA12" s="1">
        <v>20554.0</v>
      </c>
      <c r="AB12" s="1">
        <v>14145.0</v>
      </c>
      <c r="AC12" s="60"/>
      <c r="AD12" s="60"/>
      <c r="AE12" s="1">
        <v>61878.0</v>
      </c>
      <c r="AF12" s="1">
        <v>106246.0</v>
      </c>
      <c r="AG12" s="1">
        <v>83439.0</v>
      </c>
      <c r="AH12" s="1">
        <v>21848.0</v>
      </c>
    </row>
    <row r="13" ht="12.75" customHeight="1">
      <c r="A13" s="1">
        <v>2010.0</v>
      </c>
      <c r="B13" s="1">
        <v>29.0</v>
      </c>
      <c r="C13" s="1">
        <v>17070.0</v>
      </c>
      <c r="D13" s="1">
        <v>30842.0</v>
      </c>
      <c r="E13" s="59">
        <f t="shared" si="1"/>
        <v>0.5534660528</v>
      </c>
      <c r="F13" s="59"/>
      <c r="G13" s="59"/>
      <c r="H13" s="60">
        <v>39138.0</v>
      </c>
      <c r="I13" s="59">
        <v>0.0086</v>
      </c>
      <c r="J13" s="59">
        <v>0.0198</v>
      </c>
      <c r="K13" s="1">
        <v>1.98</v>
      </c>
      <c r="L13" s="60"/>
      <c r="M13" s="60"/>
      <c r="N13" s="60"/>
      <c r="O13" s="60"/>
      <c r="P13" s="1">
        <v>9426.0</v>
      </c>
      <c r="Q13" s="60"/>
      <c r="R13" s="60"/>
      <c r="S13" s="60"/>
      <c r="T13" s="1">
        <v>6411.0</v>
      </c>
      <c r="W13" s="59"/>
      <c r="X13" s="1">
        <v>30842.0</v>
      </c>
      <c r="Y13" s="1">
        <v>26313.0</v>
      </c>
      <c r="Z13" s="60"/>
      <c r="AA13" s="1">
        <v>17070.0</v>
      </c>
      <c r="AB13" s="1">
        <v>12587.0</v>
      </c>
      <c r="AC13" s="60"/>
      <c r="AD13" s="60"/>
      <c r="AE13" s="1">
        <v>55324.0</v>
      </c>
      <c r="AF13" s="1">
        <v>99330.0</v>
      </c>
      <c r="AG13" s="1">
        <v>79069.0</v>
      </c>
      <c r="AH13" s="1">
        <v>19101.0</v>
      </c>
    </row>
    <row r="14" ht="12.75" customHeight="1">
      <c r="A14" s="1">
        <v>2009.0</v>
      </c>
      <c r="B14" s="1">
        <v>28.0</v>
      </c>
      <c r="C14" s="1">
        <v>13754.0</v>
      </c>
      <c r="D14" s="1">
        <v>25593.0</v>
      </c>
      <c r="E14" s="59">
        <f t="shared" si="1"/>
        <v>0.5374125738</v>
      </c>
      <c r="F14" s="59"/>
      <c r="G14" s="59"/>
      <c r="H14" s="60">
        <v>32821.0</v>
      </c>
      <c r="I14" s="59">
        <v>0.0066</v>
      </c>
      <c r="J14" s="59">
        <v>0.0182</v>
      </c>
      <c r="L14" s="60"/>
      <c r="M14" s="60"/>
      <c r="N14" s="60"/>
      <c r="O14" s="60"/>
      <c r="P14" s="1">
        <v>7416.0</v>
      </c>
      <c r="Q14" s="60"/>
      <c r="R14" s="60"/>
      <c r="S14" s="60"/>
      <c r="T14" s="1">
        <v>5283.0</v>
      </c>
      <c r="W14" s="59"/>
      <c r="X14" s="1">
        <v>25593.0</v>
      </c>
      <c r="Y14" s="1">
        <v>21115.0</v>
      </c>
      <c r="Z14" s="60"/>
      <c r="AA14" s="1">
        <v>13754.0</v>
      </c>
      <c r="AB14" s="1">
        <v>9366.0</v>
      </c>
      <c r="AC14" s="60"/>
      <c r="AD14" s="60"/>
      <c r="AE14" s="1">
        <v>48641.0</v>
      </c>
      <c r="AF14" s="1">
        <v>84977.0</v>
      </c>
      <c r="AG14" s="1">
        <v>65094.0</v>
      </c>
      <c r="AH14" s="1">
        <v>14972.0</v>
      </c>
    </row>
    <row r="15" ht="12.75" customHeight="1">
      <c r="A15" s="1">
        <v>2008.0</v>
      </c>
      <c r="B15" s="1">
        <v>27.0</v>
      </c>
      <c r="C15" s="1">
        <v>10948.0</v>
      </c>
      <c r="D15" s="1">
        <v>21255.0</v>
      </c>
      <c r="E15" s="59">
        <f t="shared" si="1"/>
        <v>0.515078805</v>
      </c>
      <c r="F15" s="59"/>
      <c r="G15" s="59"/>
      <c r="H15" s="60">
        <v>28054.0</v>
      </c>
      <c r="I15" s="59"/>
      <c r="J15" s="59"/>
      <c r="L15" s="60"/>
      <c r="M15" s="60"/>
      <c r="N15" s="60"/>
      <c r="O15" s="60"/>
      <c r="P15" s="1">
        <v>5503.0</v>
      </c>
      <c r="Q15" s="60"/>
      <c r="R15" s="60"/>
      <c r="S15" s="60"/>
      <c r="T15" s="1">
        <v>4598.0</v>
      </c>
      <c r="W15" s="59"/>
      <c r="X15" s="1">
        <v>21257.0</v>
      </c>
      <c r="Y15" s="1">
        <v>17536.0</v>
      </c>
      <c r="Z15" s="60"/>
      <c r="AA15" s="1">
        <v>10950.0</v>
      </c>
      <c r="AB15" s="1">
        <v>7334.0</v>
      </c>
      <c r="AC15" s="60"/>
      <c r="AD15" s="60"/>
      <c r="AE15" s="1">
        <v>42214.0</v>
      </c>
      <c r="AF15" s="1">
        <v>71831.0</v>
      </c>
      <c r="AG15" s="1">
        <v>56435.0</v>
      </c>
      <c r="AH15" s="1">
        <v>14370.0</v>
      </c>
    </row>
    <row r="16" ht="12.75" customHeight="1">
      <c r="A16" s="1">
        <v>2007.0</v>
      </c>
      <c r="B16" s="1">
        <v>22.0</v>
      </c>
      <c r="C16" s="1">
        <v>8213.0</v>
      </c>
      <c r="D16" s="1">
        <v>17650.0</v>
      </c>
      <c r="E16" s="59">
        <f t="shared" si="1"/>
        <v>0.465325779</v>
      </c>
      <c r="F16" s="59"/>
      <c r="G16" s="59"/>
      <c r="H16" s="60">
        <v>24273.0</v>
      </c>
      <c r="I16" s="59"/>
      <c r="J16" s="59"/>
      <c r="L16" s="60"/>
      <c r="M16" s="60"/>
      <c r="N16" s="60"/>
      <c r="O16" s="60"/>
      <c r="Q16" s="60"/>
      <c r="R16" s="60"/>
      <c r="S16" s="60"/>
      <c r="W16" s="59"/>
      <c r="Z16" s="60"/>
      <c r="AC16" s="60"/>
      <c r="AD16" s="60"/>
      <c r="AE16" s="1">
        <v>35685.0</v>
      </c>
      <c r="AF16" s="1">
        <v>57685.0</v>
      </c>
      <c r="AG16" s="1">
        <v>46549.0</v>
      </c>
      <c r="AH16" s="1">
        <v>14605.0</v>
      </c>
    </row>
    <row r="17" ht="12.75" customHeight="1">
      <c r="A17" s="1">
        <v>2006.0</v>
      </c>
      <c r="B17" s="1">
        <v>21.0</v>
      </c>
      <c r="C17" s="1">
        <v>6445.0</v>
      </c>
      <c r="D17" s="1">
        <v>14928.0</v>
      </c>
      <c r="E17" s="59">
        <f t="shared" si="1"/>
        <v>0.4317390139</v>
      </c>
      <c r="F17" s="59"/>
      <c r="G17" s="59"/>
      <c r="H17" s="60"/>
      <c r="I17" s="59"/>
      <c r="J17" s="59"/>
      <c r="L17" s="60"/>
      <c r="M17" s="60"/>
      <c r="N17" s="60"/>
      <c r="O17" s="60"/>
      <c r="Q17" s="60"/>
      <c r="R17" s="60"/>
      <c r="S17" s="60"/>
      <c r="W17" s="59"/>
      <c r="Z17" s="60"/>
      <c r="AC17" s="60"/>
      <c r="AD17" s="60"/>
    </row>
    <row r="18" ht="12.75" customHeight="1">
      <c r="A18" s="1">
        <v>2005.0</v>
      </c>
      <c r="B18" s="1">
        <v>16.0</v>
      </c>
      <c r="C18" s="1">
        <v>5535.0</v>
      </c>
      <c r="D18" s="1">
        <v>13616.0</v>
      </c>
      <c r="E18" s="59">
        <f t="shared" si="1"/>
        <v>0.4065070505</v>
      </c>
      <c r="F18" s="59">
        <v>0.161</v>
      </c>
      <c r="G18" s="59">
        <v>0.866</v>
      </c>
      <c r="H18" s="60">
        <v>15678.0</v>
      </c>
      <c r="I18" s="59">
        <v>0.72</v>
      </c>
      <c r="J18" s="59">
        <v>0.0203</v>
      </c>
      <c r="L18" s="60">
        <v>94.63</v>
      </c>
      <c r="M18" s="60">
        <v>61.12</v>
      </c>
      <c r="N18" s="60" t="s">
        <v>129</v>
      </c>
      <c r="O18" s="60" t="s">
        <v>130</v>
      </c>
      <c r="P18" s="1">
        <v>3516.0</v>
      </c>
      <c r="Q18" s="60">
        <v>19.48</v>
      </c>
      <c r="R18" s="60">
        <v>-2.68</v>
      </c>
      <c r="S18" s="60" t="s">
        <v>131</v>
      </c>
      <c r="T18" s="1">
        <v>2091.0</v>
      </c>
      <c r="U18" s="1" t="s">
        <v>132</v>
      </c>
      <c r="V18" s="1" t="s">
        <v>133</v>
      </c>
      <c r="W18" s="59">
        <v>0.27</v>
      </c>
      <c r="X18" s="1">
        <v>13558.0</v>
      </c>
      <c r="Y18" s="1">
        <v>11962.0</v>
      </c>
      <c r="Z18" s="60">
        <v>98.0</v>
      </c>
      <c r="AA18" s="1">
        <v>5535.0</v>
      </c>
      <c r="AB18" s="1">
        <v>3992.0</v>
      </c>
      <c r="AC18" s="60">
        <v>98.0</v>
      </c>
      <c r="AD18" s="60" t="s">
        <v>134</v>
      </c>
      <c r="AF18" s="1">
        <v>31497.0</v>
      </c>
      <c r="AG18" s="1">
        <v>26906.0</v>
      </c>
      <c r="AH18" s="1">
        <v>9991.0</v>
      </c>
    </row>
    <row r="19" ht="12.75" customHeight="1">
      <c r="E19" s="59"/>
      <c r="F19" s="59"/>
      <c r="G19" s="59"/>
      <c r="H19" s="60"/>
      <c r="I19" s="59"/>
      <c r="J19" s="59"/>
      <c r="L19" s="60"/>
      <c r="M19" s="60"/>
      <c r="N19" s="60"/>
      <c r="O19" s="60"/>
      <c r="S19" s="60"/>
      <c r="W19" s="59"/>
      <c r="Z19" s="60"/>
      <c r="AC19" s="60"/>
      <c r="AD19" s="60"/>
    </row>
    <row r="20" ht="12.75" customHeight="1">
      <c r="E20" s="59"/>
      <c r="F20" s="59"/>
      <c r="G20" s="59"/>
      <c r="H20" s="60"/>
      <c r="I20" s="59"/>
      <c r="J20" s="59"/>
      <c r="L20" s="60"/>
      <c r="M20" s="60"/>
      <c r="N20" s="60"/>
      <c r="O20" s="60"/>
      <c r="S20" s="60"/>
      <c r="W20" s="59"/>
      <c r="Z20" s="60"/>
      <c r="AC20" s="60"/>
      <c r="AD20" s="60"/>
    </row>
    <row r="21" ht="12.75" customHeight="1">
      <c r="E21" s="59"/>
      <c r="F21" s="59"/>
      <c r="G21" s="59"/>
      <c r="H21" s="60"/>
      <c r="I21" s="59"/>
      <c r="J21" s="59"/>
      <c r="S21" s="60"/>
      <c r="W21" s="59"/>
      <c r="Z21" s="60"/>
      <c r="AC21" s="60"/>
      <c r="AD21" s="60"/>
    </row>
    <row r="22" ht="12.75" customHeight="1">
      <c r="E22" s="59"/>
      <c r="F22" s="59"/>
      <c r="G22" s="59"/>
      <c r="H22" s="60"/>
      <c r="I22" s="59"/>
      <c r="J22" s="59"/>
      <c r="S22" s="60"/>
      <c r="W22" s="59"/>
      <c r="Z22" s="60"/>
      <c r="AC22" s="60"/>
      <c r="AD22" s="60"/>
    </row>
    <row r="23" ht="12.75" customHeight="1">
      <c r="E23" s="59"/>
      <c r="F23" s="59"/>
      <c r="G23" s="59"/>
      <c r="H23" s="60"/>
      <c r="I23" s="59"/>
      <c r="J23" s="59"/>
      <c r="S23" s="60"/>
      <c r="W23" s="59"/>
      <c r="Z23" s="60"/>
      <c r="AC23" s="60"/>
      <c r="AD23" s="60"/>
    </row>
    <row r="24" ht="12.75" customHeight="1">
      <c r="E24" s="59"/>
      <c r="F24" s="59"/>
      <c r="G24" s="59"/>
      <c r="H24" s="60"/>
      <c r="I24" s="59"/>
      <c r="J24" s="59"/>
      <c r="S24" s="60"/>
      <c r="W24" s="59"/>
      <c r="Z24" s="60"/>
      <c r="AC24" s="60"/>
      <c r="AD24" s="60"/>
    </row>
    <row r="25" ht="12.75" customHeight="1">
      <c r="E25" s="59"/>
      <c r="F25" s="59"/>
      <c r="G25" s="59"/>
      <c r="H25" s="60"/>
      <c r="I25" s="59"/>
      <c r="J25" s="59"/>
      <c r="S25" s="60"/>
      <c r="W25" s="59"/>
      <c r="Z25" s="60"/>
      <c r="AC25" s="60"/>
      <c r="AD25" s="60"/>
    </row>
    <row r="26" ht="12.75" customHeight="1">
      <c r="E26" s="59"/>
      <c r="F26" s="59"/>
      <c r="G26" s="59"/>
      <c r="H26" s="60"/>
      <c r="I26" s="59"/>
      <c r="J26" s="59"/>
      <c r="S26" s="60"/>
      <c r="W26" s="59"/>
      <c r="Z26" s="60"/>
      <c r="AC26" s="60"/>
      <c r="AD26" s="60"/>
    </row>
    <row r="27" ht="12.75" customHeight="1">
      <c r="E27" s="59"/>
      <c r="F27" s="59"/>
      <c r="G27" s="59"/>
      <c r="H27" s="60"/>
      <c r="I27" s="59"/>
      <c r="J27" s="59"/>
      <c r="S27" s="60"/>
      <c r="W27" s="59"/>
      <c r="Z27" s="60"/>
      <c r="AC27" s="60"/>
      <c r="AD27" s="60"/>
    </row>
    <row r="28" ht="12.75" customHeight="1">
      <c r="E28" s="59"/>
      <c r="F28" s="59"/>
      <c r="G28" s="59"/>
      <c r="H28" s="60"/>
      <c r="I28" s="59"/>
      <c r="J28" s="59"/>
      <c r="S28" s="60"/>
      <c r="W28" s="59"/>
      <c r="Z28" s="60"/>
      <c r="AC28" s="60"/>
      <c r="AD28" s="60"/>
    </row>
    <row r="29" ht="12.75" customHeight="1">
      <c r="E29" s="59"/>
      <c r="F29" s="59"/>
      <c r="G29" s="59"/>
      <c r="H29" s="60"/>
      <c r="I29" s="59"/>
      <c r="J29" s="59"/>
      <c r="S29" s="60"/>
      <c r="W29" s="59"/>
      <c r="Z29" s="60"/>
      <c r="AC29" s="60"/>
      <c r="AD29" s="60"/>
    </row>
    <row r="30" ht="12.75" customHeight="1">
      <c r="E30" s="59"/>
      <c r="F30" s="59"/>
      <c r="G30" s="59"/>
      <c r="H30" s="60"/>
      <c r="I30" s="59"/>
      <c r="J30" s="59"/>
      <c r="S30" s="60"/>
      <c r="W30" s="59"/>
      <c r="Z30" s="60"/>
      <c r="AC30" s="60"/>
      <c r="AD30" s="60"/>
    </row>
    <row r="31" ht="12.75" customHeight="1">
      <c r="E31" s="59"/>
      <c r="F31" s="59"/>
      <c r="G31" s="59"/>
      <c r="H31" s="60"/>
      <c r="I31" s="59"/>
      <c r="J31" s="59"/>
      <c r="S31" s="60"/>
      <c r="W31" s="59"/>
      <c r="Z31" s="60"/>
      <c r="AC31" s="60"/>
      <c r="AD31" s="60"/>
    </row>
    <row r="32" ht="12.75" customHeight="1">
      <c r="E32" s="59"/>
      <c r="F32" s="59"/>
      <c r="G32" s="59"/>
      <c r="H32" s="60"/>
      <c r="I32" s="59"/>
      <c r="J32" s="59"/>
      <c r="S32" s="60"/>
      <c r="W32" s="59"/>
      <c r="Z32" s="60"/>
      <c r="AC32" s="60"/>
      <c r="AD32" s="60"/>
    </row>
    <row r="33" ht="12.75" customHeight="1">
      <c r="E33" s="59"/>
      <c r="F33" s="59"/>
      <c r="G33" s="59"/>
      <c r="H33" s="60"/>
      <c r="I33" s="59"/>
      <c r="J33" s="59"/>
      <c r="S33" s="60"/>
      <c r="W33" s="59"/>
      <c r="Z33" s="60"/>
      <c r="AC33" s="60"/>
      <c r="AD33" s="60"/>
    </row>
    <row r="34" ht="12.75" customHeight="1">
      <c r="E34" s="59"/>
      <c r="F34" s="59"/>
      <c r="G34" s="59"/>
      <c r="H34" s="60"/>
      <c r="I34" s="59"/>
      <c r="J34" s="59"/>
      <c r="S34" s="60"/>
      <c r="W34" s="59"/>
      <c r="Z34" s="60"/>
      <c r="AC34" s="60"/>
      <c r="AD34" s="60"/>
    </row>
    <row r="35" ht="12.75" customHeight="1">
      <c r="E35" s="59"/>
      <c r="F35" s="59"/>
      <c r="G35" s="59"/>
      <c r="H35" s="60"/>
      <c r="I35" s="59"/>
      <c r="J35" s="59"/>
      <c r="S35" s="60"/>
      <c r="W35" s="59"/>
      <c r="Z35" s="60"/>
      <c r="AC35" s="60"/>
      <c r="AD35" s="60"/>
    </row>
    <row r="36" ht="12.75" customHeight="1">
      <c r="E36" s="59"/>
      <c r="F36" s="59"/>
      <c r="G36" s="59"/>
      <c r="H36" s="60"/>
      <c r="I36" s="59"/>
      <c r="J36" s="59"/>
      <c r="S36" s="60"/>
      <c r="W36" s="59"/>
      <c r="Z36" s="60"/>
      <c r="AC36" s="60"/>
      <c r="AD36" s="60"/>
    </row>
    <row r="37" ht="12.75" customHeight="1">
      <c r="E37" s="59"/>
      <c r="F37" s="59"/>
      <c r="G37" s="59"/>
      <c r="H37" s="60"/>
      <c r="I37" s="59"/>
      <c r="J37" s="59"/>
      <c r="S37" s="60"/>
      <c r="W37" s="59"/>
      <c r="Z37" s="60"/>
      <c r="AC37" s="60"/>
      <c r="AD37" s="60"/>
    </row>
    <row r="38" ht="12.75" customHeight="1">
      <c r="E38" s="59"/>
      <c r="F38" s="59"/>
      <c r="G38" s="59"/>
      <c r="H38" s="60"/>
      <c r="I38" s="59"/>
      <c r="J38" s="59"/>
      <c r="S38" s="60"/>
      <c r="W38" s="59"/>
      <c r="Z38" s="60"/>
      <c r="AC38" s="60"/>
      <c r="AD38" s="60"/>
    </row>
    <row r="39" ht="12.75" customHeight="1">
      <c r="E39" s="59"/>
      <c r="F39" s="59"/>
      <c r="G39" s="59"/>
      <c r="H39" s="60"/>
      <c r="I39" s="59"/>
      <c r="J39" s="59"/>
      <c r="S39" s="60"/>
      <c r="W39" s="59"/>
      <c r="Z39" s="60"/>
      <c r="AC39" s="60"/>
      <c r="AD39" s="60"/>
    </row>
    <row r="40" ht="12.75" customHeight="1">
      <c r="E40" s="59"/>
      <c r="F40" s="59"/>
      <c r="G40" s="59"/>
      <c r="H40" s="60"/>
      <c r="I40" s="59"/>
      <c r="J40" s="59"/>
      <c r="S40" s="60"/>
      <c r="W40" s="59"/>
      <c r="Z40" s="60"/>
      <c r="AC40" s="60"/>
      <c r="AD40" s="60"/>
    </row>
    <row r="41" ht="12.75" customHeight="1">
      <c r="E41" s="59"/>
      <c r="F41" s="59"/>
      <c r="G41" s="59"/>
      <c r="H41" s="60"/>
      <c r="I41" s="59"/>
      <c r="J41" s="59"/>
      <c r="S41" s="60"/>
      <c r="W41" s="59"/>
      <c r="Z41" s="60"/>
      <c r="AC41" s="60"/>
      <c r="AD41" s="60"/>
    </row>
    <row r="42" ht="12.75" customHeight="1">
      <c r="E42" s="59"/>
      <c r="F42" s="59"/>
      <c r="G42" s="59"/>
      <c r="H42" s="60"/>
      <c r="I42" s="59"/>
      <c r="J42" s="59"/>
      <c r="S42" s="60"/>
      <c r="W42" s="59"/>
      <c r="Z42" s="60"/>
      <c r="AC42" s="60"/>
      <c r="AD42" s="60"/>
    </row>
    <row r="43" ht="12.75" customHeight="1">
      <c r="E43" s="59"/>
      <c r="F43" s="59"/>
      <c r="G43" s="59"/>
      <c r="H43" s="60"/>
      <c r="I43" s="59"/>
      <c r="J43" s="59"/>
      <c r="S43" s="60"/>
      <c r="W43" s="59"/>
      <c r="Z43" s="60"/>
      <c r="AC43" s="60"/>
      <c r="AD43" s="60"/>
    </row>
    <row r="44" ht="12.75" customHeight="1">
      <c r="E44" s="59"/>
      <c r="F44" s="59"/>
      <c r="G44" s="59"/>
      <c r="H44" s="60"/>
      <c r="I44" s="59"/>
      <c r="J44" s="59"/>
      <c r="S44" s="60"/>
      <c r="W44" s="59"/>
      <c r="Z44" s="60"/>
      <c r="AC44" s="60"/>
      <c r="AD44" s="60"/>
    </row>
    <row r="45" ht="12.75" customHeight="1">
      <c r="E45" s="59"/>
      <c r="F45" s="59"/>
      <c r="G45" s="59"/>
      <c r="H45" s="60"/>
      <c r="I45" s="59"/>
      <c r="J45" s="59"/>
      <c r="S45" s="60"/>
      <c r="W45" s="59"/>
      <c r="Z45" s="60"/>
      <c r="AC45" s="60"/>
      <c r="AD45" s="60"/>
    </row>
    <row r="46" ht="12.75" customHeight="1">
      <c r="E46" s="59"/>
      <c r="F46" s="59"/>
      <c r="G46" s="59"/>
      <c r="H46" s="60"/>
      <c r="I46" s="59"/>
      <c r="J46" s="59"/>
      <c r="S46" s="60"/>
      <c r="W46" s="59"/>
      <c r="Z46" s="60"/>
      <c r="AC46" s="60"/>
      <c r="AD46" s="60"/>
    </row>
    <row r="47" ht="12.75" customHeight="1">
      <c r="E47" s="59"/>
      <c r="F47" s="59"/>
      <c r="G47" s="59"/>
      <c r="H47" s="60"/>
      <c r="I47" s="59"/>
      <c r="J47" s="59"/>
      <c r="S47" s="60"/>
      <c r="W47" s="59"/>
      <c r="Z47" s="60"/>
      <c r="AC47" s="60"/>
      <c r="AD47" s="60"/>
    </row>
    <row r="48" ht="12.75" customHeight="1">
      <c r="E48" s="59"/>
      <c r="F48" s="59"/>
      <c r="G48" s="59"/>
      <c r="H48" s="60"/>
      <c r="I48" s="59"/>
      <c r="J48" s="59"/>
      <c r="S48" s="60"/>
      <c r="W48" s="59"/>
      <c r="Z48" s="60"/>
      <c r="AC48" s="60"/>
      <c r="AD48" s="60"/>
    </row>
    <row r="49" ht="12.75" customHeight="1">
      <c r="E49" s="59"/>
      <c r="F49" s="59"/>
      <c r="G49" s="59"/>
      <c r="H49" s="60"/>
      <c r="I49" s="59"/>
      <c r="J49" s="59"/>
      <c r="S49" s="60"/>
      <c r="W49" s="59"/>
      <c r="Z49" s="60"/>
      <c r="AC49" s="60"/>
      <c r="AD49" s="60"/>
    </row>
    <row r="50" ht="12.75" customHeight="1">
      <c r="E50" s="59"/>
      <c r="F50" s="59"/>
      <c r="G50" s="59"/>
      <c r="H50" s="60"/>
      <c r="I50" s="59"/>
      <c r="J50" s="59"/>
      <c r="S50" s="60"/>
      <c r="W50" s="59"/>
      <c r="Z50" s="60"/>
      <c r="AC50" s="60"/>
      <c r="AD50" s="60"/>
    </row>
    <row r="51" ht="12.75" customHeight="1">
      <c r="E51" s="59"/>
      <c r="F51" s="59"/>
      <c r="G51" s="59"/>
      <c r="H51" s="60"/>
      <c r="I51" s="59"/>
      <c r="J51" s="59"/>
      <c r="S51" s="60"/>
      <c r="W51" s="59"/>
      <c r="Z51" s="60"/>
      <c r="AC51" s="60"/>
      <c r="AD51" s="60"/>
    </row>
    <row r="52" ht="12.75" customHeight="1">
      <c r="E52" s="59"/>
      <c r="F52" s="59"/>
      <c r="G52" s="59"/>
      <c r="H52" s="60"/>
      <c r="I52" s="59"/>
      <c r="J52" s="59"/>
      <c r="S52" s="60"/>
      <c r="W52" s="59"/>
      <c r="Z52" s="60"/>
      <c r="AC52" s="60"/>
      <c r="AD52" s="60"/>
    </row>
    <row r="53" ht="12.75" customHeight="1">
      <c r="E53" s="59"/>
      <c r="F53" s="59"/>
      <c r="G53" s="59"/>
      <c r="H53" s="60"/>
      <c r="I53" s="59"/>
      <c r="J53" s="59"/>
      <c r="S53" s="60"/>
      <c r="W53" s="59"/>
      <c r="Z53" s="60"/>
      <c r="AC53" s="60"/>
      <c r="AD53" s="60"/>
    </row>
    <row r="54" ht="12.75" customHeight="1">
      <c r="E54" s="59"/>
      <c r="F54" s="59"/>
      <c r="G54" s="59"/>
      <c r="H54" s="60"/>
      <c r="I54" s="59"/>
      <c r="J54" s="59"/>
      <c r="S54" s="60"/>
      <c r="W54" s="59"/>
      <c r="Z54" s="60"/>
      <c r="AC54" s="60"/>
      <c r="AD54" s="60"/>
    </row>
    <row r="55" ht="12.75" customHeight="1">
      <c r="E55" s="59"/>
      <c r="F55" s="59"/>
      <c r="G55" s="59"/>
      <c r="H55" s="60"/>
      <c r="I55" s="59"/>
      <c r="J55" s="59"/>
      <c r="S55" s="60"/>
      <c r="W55" s="59"/>
      <c r="Z55" s="60"/>
      <c r="AC55" s="60"/>
      <c r="AD55" s="60"/>
    </row>
    <row r="56" ht="12.75" customHeight="1">
      <c r="E56" s="59"/>
      <c r="F56" s="59"/>
      <c r="G56" s="59"/>
      <c r="H56" s="60"/>
      <c r="I56" s="59"/>
      <c r="J56" s="59"/>
      <c r="S56" s="60"/>
      <c r="W56" s="59"/>
      <c r="Z56" s="60"/>
      <c r="AC56" s="60"/>
      <c r="AD56" s="60"/>
    </row>
    <row r="57" ht="12.75" customHeight="1">
      <c r="E57" s="59"/>
      <c r="F57" s="59"/>
      <c r="G57" s="59"/>
      <c r="H57" s="60"/>
      <c r="I57" s="59"/>
      <c r="J57" s="59"/>
      <c r="S57" s="60"/>
      <c r="W57" s="59"/>
      <c r="Z57" s="60"/>
      <c r="AC57" s="60"/>
      <c r="AD57" s="60"/>
    </row>
    <row r="58" ht="12.75" customHeight="1">
      <c r="E58" s="59"/>
      <c r="F58" s="59"/>
      <c r="G58" s="59"/>
      <c r="H58" s="60"/>
      <c r="I58" s="59"/>
      <c r="J58" s="59"/>
      <c r="S58" s="60"/>
      <c r="W58" s="59"/>
      <c r="Z58" s="60"/>
      <c r="AC58" s="60"/>
      <c r="AD58" s="60"/>
    </row>
    <row r="59" ht="12.75" customHeight="1">
      <c r="E59" s="59"/>
      <c r="F59" s="59"/>
      <c r="G59" s="59"/>
      <c r="H59" s="60"/>
      <c r="I59" s="59"/>
      <c r="J59" s="59"/>
      <c r="S59" s="60"/>
      <c r="W59" s="59"/>
      <c r="Z59" s="60"/>
      <c r="AC59" s="60"/>
      <c r="AD59" s="60"/>
    </row>
    <row r="60" ht="12.75" customHeight="1">
      <c r="E60" s="59"/>
      <c r="F60" s="59"/>
      <c r="G60" s="59"/>
      <c r="H60" s="60"/>
      <c r="I60" s="59"/>
      <c r="J60" s="59"/>
      <c r="S60" s="60"/>
      <c r="W60" s="59"/>
      <c r="Z60" s="60"/>
      <c r="AC60" s="60"/>
      <c r="AD60" s="60"/>
    </row>
    <row r="61" ht="12.75" customHeight="1">
      <c r="E61" s="59"/>
      <c r="F61" s="59"/>
      <c r="G61" s="59"/>
      <c r="H61" s="60"/>
      <c r="I61" s="59"/>
      <c r="J61" s="59"/>
      <c r="S61" s="60"/>
      <c r="W61" s="59"/>
      <c r="Z61" s="60"/>
      <c r="AC61" s="60"/>
      <c r="AD61" s="60"/>
    </row>
    <row r="62" ht="12.75" customHeight="1">
      <c r="E62" s="59"/>
      <c r="F62" s="59"/>
      <c r="G62" s="59"/>
      <c r="H62" s="60"/>
      <c r="I62" s="59"/>
      <c r="J62" s="59"/>
      <c r="S62" s="60"/>
      <c r="W62" s="59"/>
      <c r="Z62" s="60"/>
      <c r="AC62" s="60"/>
      <c r="AD62" s="60"/>
    </row>
    <row r="63" ht="12.75" customHeight="1">
      <c r="E63" s="59"/>
      <c r="F63" s="59"/>
      <c r="G63" s="59"/>
      <c r="H63" s="60"/>
      <c r="I63" s="59"/>
      <c r="J63" s="59"/>
      <c r="S63" s="60"/>
      <c r="W63" s="59"/>
      <c r="Z63" s="60"/>
      <c r="AC63" s="60"/>
      <c r="AD63" s="60"/>
    </row>
    <row r="64" ht="12.75" customHeight="1">
      <c r="E64" s="59"/>
      <c r="F64" s="59"/>
      <c r="G64" s="59"/>
      <c r="H64" s="60"/>
      <c r="I64" s="59"/>
      <c r="J64" s="59"/>
      <c r="S64" s="60"/>
      <c r="W64" s="59"/>
      <c r="Z64" s="60"/>
      <c r="AC64" s="60"/>
      <c r="AD64" s="60"/>
    </row>
    <row r="65" ht="12.75" customHeight="1">
      <c r="E65" s="59"/>
      <c r="F65" s="59"/>
      <c r="G65" s="59"/>
      <c r="H65" s="60"/>
      <c r="I65" s="59"/>
      <c r="J65" s="59"/>
      <c r="S65" s="60"/>
      <c r="W65" s="59"/>
      <c r="Z65" s="60"/>
      <c r="AC65" s="60"/>
      <c r="AD65" s="60"/>
    </row>
    <row r="66" ht="12.75" customHeight="1">
      <c r="E66" s="59"/>
      <c r="F66" s="59"/>
      <c r="G66" s="59"/>
      <c r="H66" s="60"/>
      <c r="I66" s="59"/>
      <c r="J66" s="59"/>
      <c r="S66" s="60"/>
      <c r="W66" s="59"/>
      <c r="Z66" s="60"/>
      <c r="AC66" s="60"/>
      <c r="AD66" s="60"/>
    </row>
    <row r="67" ht="12.75" customHeight="1">
      <c r="E67" s="59"/>
      <c r="F67" s="59"/>
      <c r="G67" s="59"/>
      <c r="H67" s="60"/>
      <c r="I67" s="59"/>
      <c r="J67" s="59"/>
      <c r="S67" s="60"/>
      <c r="W67" s="59"/>
      <c r="Z67" s="60"/>
      <c r="AC67" s="60"/>
      <c r="AD67" s="60"/>
    </row>
    <row r="68" ht="12.75" customHeight="1">
      <c r="E68" s="59"/>
      <c r="F68" s="59"/>
      <c r="G68" s="59"/>
      <c r="H68" s="60"/>
      <c r="I68" s="59"/>
      <c r="J68" s="59"/>
      <c r="S68" s="60"/>
      <c r="W68" s="59"/>
      <c r="Z68" s="60"/>
      <c r="AC68" s="60"/>
      <c r="AD68" s="60"/>
    </row>
    <row r="69" ht="12.75" customHeight="1">
      <c r="E69" s="59"/>
      <c r="F69" s="59"/>
      <c r="G69" s="59"/>
      <c r="H69" s="60"/>
      <c r="I69" s="59"/>
      <c r="J69" s="59"/>
      <c r="S69" s="60"/>
      <c r="W69" s="59"/>
      <c r="Z69" s="60"/>
      <c r="AC69" s="60"/>
      <c r="AD69" s="60"/>
    </row>
    <row r="70" ht="12.75" customHeight="1">
      <c r="E70" s="59"/>
      <c r="F70" s="59"/>
      <c r="G70" s="59"/>
      <c r="H70" s="60"/>
      <c r="I70" s="59"/>
      <c r="J70" s="59"/>
      <c r="S70" s="60"/>
      <c r="W70" s="59"/>
      <c r="Z70" s="60"/>
      <c r="AC70" s="60"/>
      <c r="AD70" s="60"/>
    </row>
    <row r="71" ht="12.75" customHeight="1">
      <c r="E71" s="59"/>
      <c r="F71" s="59"/>
      <c r="G71" s="59"/>
      <c r="H71" s="60"/>
      <c r="I71" s="59"/>
      <c r="J71" s="59"/>
      <c r="S71" s="60"/>
      <c r="W71" s="59"/>
      <c r="Z71" s="60"/>
      <c r="AC71" s="60"/>
      <c r="AD71" s="60"/>
    </row>
    <row r="72" ht="12.75" customHeight="1">
      <c r="E72" s="59"/>
      <c r="F72" s="59"/>
      <c r="G72" s="59"/>
      <c r="H72" s="60"/>
      <c r="I72" s="59"/>
      <c r="J72" s="59"/>
      <c r="S72" s="60"/>
      <c r="W72" s="59"/>
      <c r="Z72" s="60"/>
      <c r="AC72" s="60"/>
      <c r="AD72" s="60"/>
    </row>
    <row r="73" ht="12.75" customHeight="1">
      <c r="E73" s="59"/>
      <c r="F73" s="59"/>
      <c r="G73" s="59"/>
      <c r="H73" s="60"/>
      <c r="I73" s="59"/>
      <c r="J73" s="59"/>
      <c r="S73" s="60"/>
      <c r="W73" s="59"/>
      <c r="Z73" s="60"/>
      <c r="AC73" s="60"/>
      <c r="AD73" s="60"/>
    </row>
    <row r="74" ht="12.75" customHeight="1">
      <c r="E74" s="59"/>
      <c r="F74" s="59"/>
      <c r="G74" s="59"/>
      <c r="H74" s="60"/>
      <c r="I74" s="59"/>
      <c r="J74" s="59"/>
      <c r="S74" s="60"/>
      <c r="W74" s="59"/>
      <c r="Z74" s="60"/>
      <c r="AC74" s="60"/>
      <c r="AD74" s="60"/>
    </row>
    <row r="75" ht="12.75" customHeight="1">
      <c r="E75" s="59"/>
      <c r="F75" s="59"/>
      <c r="G75" s="59"/>
      <c r="H75" s="60"/>
      <c r="I75" s="59"/>
      <c r="J75" s="59"/>
      <c r="S75" s="60"/>
      <c r="W75" s="59"/>
      <c r="Z75" s="60"/>
      <c r="AC75" s="60"/>
      <c r="AD75" s="60"/>
    </row>
    <row r="76" ht="12.75" customHeight="1">
      <c r="E76" s="59"/>
      <c r="F76" s="59"/>
      <c r="G76" s="59"/>
      <c r="H76" s="60"/>
      <c r="I76" s="59"/>
      <c r="J76" s="59"/>
      <c r="S76" s="60"/>
      <c r="W76" s="59"/>
      <c r="Z76" s="60"/>
      <c r="AC76" s="60"/>
      <c r="AD76" s="60"/>
    </row>
    <row r="77" ht="12.75" customHeight="1">
      <c r="E77" s="59"/>
      <c r="F77" s="59"/>
      <c r="G77" s="59"/>
      <c r="H77" s="60"/>
      <c r="I77" s="59"/>
      <c r="J77" s="59"/>
      <c r="S77" s="60"/>
      <c r="W77" s="59"/>
      <c r="Z77" s="60"/>
      <c r="AC77" s="60"/>
      <c r="AD77" s="60"/>
    </row>
    <row r="78" ht="12.75" customHeight="1">
      <c r="E78" s="59"/>
      <c r="F78" s="59"/>
      <c r="G78" s="59"/>
      <c r="H78" s="60"/>
      <c r="I78" s="59"/>
      <c r="J78" s="59"/>
      <c r="S78" s="60"/>
      <c r="W78" s="59"/>
      <c r="Z78" s="60"/>
      <c r="AC78" s="60"/>
      <c r="AD78" s="60"/>
    </row>
    <row r="79" ht="12.75" customHeight="1">
      <c r="E79" s="59"/>
      <c r="F79" s="59"/>
      <c r="G79" s="59"/>
      <c r="H79" s="60"/>
      <c r="I79" s="59"/>
      <c r="J79" s="59"/>
      <c r="S79" s="60"/>
      <c r="W79" s="59"/>
      <c r="Z79" s="60"/>
      <c r="AC79" s="60"/>
      <c r="AD79" s="60"/>
    </row>
    <row r="80" ht="12.75" customHeight="1">
      <c r="E80" s="59"/>
      <c r="F80" s="59"/>
      <c r="G80" s="59"/>
      <c r="H80" s="60"/>
      <c r="I80" s="59"/>
      <c r="J80" s="59"/>
      <c r="S80" s="60"/>
      <c r="W80" s="59"/>
      <c r="Z80" s="60"/>
      <c r="AC80" s="60"/>
      <c r="AD80" s="60"/>
    </row>
    <row r="81" ht="12.75" customHeight="1">
      <c r="E81" s="59"/>
      <c r="F81" s="59"/>
      <c r="G81" s="59"/>
      <c r="H81" s="60"/>
      <c r="I81" s="59"/>
      <c r="J81" s="59"/>
      <c r="S81" s="60"/>
      <c r="W81" s="59"/>
      <c r="Z81" s="60"/>
      <c r="AC81" s="60"/>
      <c r="AD81" s="60"/>
    </row>
    <row r="82" ht="12.75" customHeight="1">
      <c r="E82" s="59"/>
      <c r="F82" s="59"/>
      <c r="G82" s="59"/>
      <c r="H82" s="60"/>
      <c r="I82" s="59"/>
      <c r="J82" s="59"/>
      <c r="S82" s="60"/>
      <c r="W82" s="59"/>
      <c r="Z82" s="60"/>
      <c r="AC82" s="60"/>
      <c r="AD82" s="60"/>
    </row>
    <row r="83" ht="12.75" customHeight="1">
      <c r="E83" s="59"/>
      <c r="F83" s="59"/>
      <c r="G83" s="59"/>
      <c r="H83" s="60"/>
      <c r="I83" s="59"/>
      <c r="J83" s="59"/>
      <c r="S83" s="60"/>
      <c r="W83" s="59"/>
      <c r="Z83" s="60"/>
      <c r="AC83" s="60"/>
      <c r="AD83" s="60"/>
    </row>
    <row r="84" ht="12.75" customHeight="1">
      <c r="E84" s="59"/>
      <c r="F84" s="59"/>
      <c r="G84" s="59"/>
      <c r="H84" s="60"/>
      <c r="I84" s="59"/>
      <c r="J84" s="59"/>
      <c r="S84" s="60"/>
      <c r="W84" s="59"/>
      <c r="Z84" s="60"/>
      <c r="AC84" s="60"/>
      <c r="AD84" s="60"/>
    </row>
    <row r="85" ht="12.75" customHeight="1">
      <c r="E85" s="59"/>
      <c r="F85" s="59"/>
      <c r="G85" s="59"/>
      <c r="H85" s="60"/>
      <c r="I85" s="59"/>
      <c r="J85" s="59"/>
      <c r="S85" s="60"/>
      <c r="W85" s="59"/>
      <c r="Z85" s="60"/>
      <c r="AC85" s="60"/>
      <c r="AD85" s="60"/>
    </row>
    <row r="86" ht="12.75" customHeight="1">
      <c r="E86" s="59"/>
      <c r="F86" s="59"/>
      <c r="G86" s="59"/>
      <c r="H86" s="60"/>
      <c r="I86" s="59"/>
      <c r="J86" s="59"/>
      <c r="S86" s="60"/>
      <c r="W86" s="59"/>
      <c r="Z86" s="60"/>
      <c r="AC86" s="60"/>
      <c r="AD86" s="60"/>
    </row>
    <row r="87" ht="12.75" customHeight="1">
      <c r="E87" s="59"/>
      <c r="F87" s="59"/>
      <c r="G87" s="59"/>
      <c r="H87" s="60"/>
      <c r="I87" s="59"/>
      <c r="J87" s="59"/>
      <c r="S87" s="60"/>
      <c r="W87" s="59"/>
      <c r="Z87" s="60"/>
      <c r="AC87" s="60"/>
      <c r="AD87" s="60"/>
    </row>
    <row r="88" ht="12.75" customHeight="1">
      <c r="E88" s="59"/>
      <c r="F88" s="59"/>
      <c r="G88" s="59"/>
      <c r="H88" s="60"/>
      <c r="I88" s="59"/>
      <c r="J88" s="59"/>
      <c r="S88" s="60"/>
      <c r="W88" s="59"/>
      <c r="Z88" s="60"/>
      <c r="AC88" s="60"/>
      <c r="AD88" s="60"/>
    </row>
    <row r="89" ht="12.75" customHeight="1">
      <c r="E89" s="59"/>
      <c r="F89" s="59"/>
      <c r="G89" s="59"/>
      <c r="H89" s="60"/>
      <c r="I89" s="59"/>
      <c r="J89" s="59"/>
      <c r="S89" s="60"/>
      <c r="W89" s="59"/>
      <c r="Z89" s="60"/>
      <c r="AC89" s="60"/>
      <c r="AD89" s="60"/>
    </row>
    <row r="90" ht="12.75" customHeight="1">
      <c r="E90" s="59"/>
      <c r="F90" s="59"/>
      <c r="G90" s="59"/>
      <c r="H90" s="60"/>
      <c r="I90" s="59"/>
      <c r="J90" s="59"/>
      <c r="S90" s="60"/>
      <c r="W90" s="59"/>
      <c r="Z90" s="60"/>
      <c r="AC90" s="60"/>
      <c r="AD90" s="60"/>
    </row>
    <row r="91" ht="12.75" customHeight="1">
      <c r="E91" s="59"/>
      <c r="F91" s="59"/>
      <c r="G91" s="59"/>
      <c r="H91" s="60"/>
      <c r="I91" s="59"/>
      <c r="J91" s="59"/>
      <c r="S91" s="60"/>
      <c r="W91" s="59"/>
      <c r="Z91" s="60"/>
      <c r="AC91" s="60"/>
      <c r="AD91" s="60"/>
    </row>
    <row r="92" ht="12.75" customHeight="1">
      <c r="E92" s="59"/>
      <c r="F92" s="59"/>
      <c r="G92" s="59"/>
      <c r="H92" s="60"/>
      <c r="I92" s="59"/>
      <c r="J92" s="59"/>
      <c r="S92" s="60"/>
      <c r="W92" s="59"/>
      <c r="Z92" s="60"/>
      <c r="AC92" s="60"/>
      <c r="AD92" s="60"/>
    </row>
    <row r="93" ht="12.75" customHeight="1">
      <c r="E93" s="59"/>
      <c r="F93" s="59"/>
      <c r="G93" s="59"/>
      <c r="H93" s="60"/>
      <c r="I93" s="59"/>
      <c r="J93" s="59"/>
      <c r="S93" s="60"/>
      <c r="W93" s="59"/>
      <c r="Z93" s="60"/>
      <c r="AC93" s="60"/>
      <c r="AD93" s="60"/>
    </row>
    <row r="94" ht="12.75" customHeight="1">
      <c r="E94" s="59"/>
      <c r="F94" s="59"/>
      <c r="G94" s="59"/>
      <c r="H94" s="60"/>
      <c r="I94" s="59"/>
      <c r="J94" s="59"/>
      <c r="S94" s="60"/>
      <c r="W94" s="59"/>
      <c r="Z94" s="60"/>
      <c r="AC94" s="60"/>
      <c r="AD94" s="60"/>
    </row>
    <row r="95" ht="12.75" customHeight="1">
      <c r="E95" s="59"/>
      <c r="F95" s="59"/>
      <c r="G95" s="59"/>
      <c r="H95" s="60"/>
      <c r="I95" s="59"/>
      <c r="J95" s="59"/>
      <c r="S95" s="60"/>
      <c r="W95" s="59"/>
      <c r="Z95" s="60"/>
      <c r="AC95" s="60"/>
      <c r="AD95" s="60"/>
    </row>
    <row r="96" ht="12.75" customHeight="1">
      <c r="E96" s="59"/>
      <c r="F96" s="59"/>
      <c r="G96" s="59"/>
      <c r="H96" s="60"/>
      <c r="I96" s="59"/>
      <c r="J96" s="59"/>
      <c r="S96" s="60"/>
      <c r="W96" s="59"/>
      <c r="Z96" s="60"/>
      <c r="AC96" s="60"/>
      <c r="AD96" s="60"/>
    </row>
    <row r="97" ht="12.75" customHeight="1">
      <c r="E97" s="59"/>
      <c r="F97" s="59"/>
      <c r="G97" s="59"/>
      <c r="H97" s="60"/>
      <c r="I97" s="59"/>
      <c r="J97" s="59"/>
      <c r="S97" s="60"/>
      <c r="W97" s="59"/>
      <c r="Z97" s="60"/>
      <c r="AC97" s="60"/>
      <c r="AD97" s="60"/>
    </row>
    <row r="98" ht="12.75" customHeight="1">
      <c r="E98" s="59"/>
      <c r="F98" s="59"/>
      <c r="G98" s="59"/>
      <c r="H98" s="60"/>
      <c r="I98" s="59"/>
      <c r="J98" s="59"/>
      <c r="S98" s="60"/>
      <c r="W98" s="59"/>
      <c r="Z98" s="60"/>
      <c r="AC98" s="60"/>
      <c r="AD98" s="60"/>
    </row>
    <row r="99" ht="12.75" customHeight="1">
      <c r="E99" s="59"/>
      <c r="F99" s="59"/>
      <c r="G99" s="59"/>
      <c r="H99" s="60"/>
      <c r="I99" s="59"/>
      <c r="J99" s="59"/>
      <c r="S99" s="60"/>
      <c r="W99" s="59"/>
      <c r="Z99" s="60"/>
      <c r="AC99" s="60"/>
      <c r="AD99" s="60"/>
    </row>
    <row r="100" ht="12.75" customHeight="1">
      <c r="E100" s="59"/>
      <c r="F100" s="59"/>
      <c r="G100" s="59"/>
      <c r="H100" s="60"/>
      <c r="I100" s="59"/>
      <c r="J100" s="59"/>
      <c r="S100" s="60"/>
      <c r="W100" s="59"/>
      <c r="Z100" s="60"/>
      <c r="AC100" s="60"/>
      <c r="AD100" s="60"/>
    </row>
    <row r="101" ht="12.75" customHeight="1">
      <c r="E101" s="59"/>
      <c r="F101" s="59"/>
      <c r="G101" s="59"/>
      <c r="H101" s="60"/>
      <c r="I101" s="59"/>
      <c r="J101" s="59"/>
      <c r="S101" s="60"/>
      <c r="W101" s="59"/>
      <c r="Z101" s="60"/>
      <c r="AC101" s="60"/>
      <c r="AD101" s="60"/>
    </row>
    <row r="102" ht="12.75" customHeight="1">
      <c r="E102" s="59"/>
      <c r="F102" s="59"/>
      <c r="G102" s="59"/>
      <c r="H102" s="60"/>
      <c r="I102" s="59"/>
      <c r="J102" s="59"/>
      <c r="S102" s="60"/>
      <c r="W102" s="59"/>
      <c r="Z102" s="60"/>
      <c r="AC102" s="60"/>
      <c r="AD102" s="60"/>
    </row>
    <row r="103" ht="12.75" customHeight="1">
      <c r="E103" s="59"/>
      <c r="F103" s="59"/>
      <c r="G103" s="59"/>
      <c r="H103" s="60"/>
      <c r="I103" s="59"/>
      <c r="J103" s="59"/>
      <c r="S103" s="60"/>
      <c r="W103" s="59"/>
      <c r="Z103" s="60"/>
      <c r="AC103" s="60"/>
      <c r="AD103" s="60"/>
    </row>
    <row r="104" ht="12.75" customHeight="1">
      <c r="E104" s="59"/>
      <c r="F104" s="59"/>
      <c r="G104" s="59"/>
      <c r="H104" s="60"/>
      <c r="I104" s="59"/>
      <c r="J104" s="59"/>
      <c r="S104" s="60"/>
      <c r="W104" s="59"/>
      <c r="Z104" s="60"/>
      <c r="AC104" s="60"/>
      <c r="AD104" s="60"/>
    </row>
    <row r="105" ht="12.75" customHeight="1">
      <c r="E105" s="59"/>
      <c r="F105" s="59"/>
      <c r="G105" s="59"/>
      <c r="H105" s="60"/>
      <c r="I105" s="59"/>
      <c r="J105" s="59"/>
      <c r="S105" s="60"/>
      <c r="W105" s="59"/>
      <c r="Z105" s="60"/>
      <c r="AC105" s="60"/>
      <c r="AD105" s="60"/>
    </row>
    <row r="106" ht="12.75" customHeight="1">
      <c r="E106" s="59"/>
      <c r="F106" s="59"/>
      <c r="G106" s="59"/>
      <c r="H106" s="60"/>
      <c r="I106" s="59"/>
      <c r="J106" s="59"/>
      <c r="S106" s="60"/>
      <c r="W106" s="59"/>
      <c r="Z106" s="60"/>
      <c r="AC106" s="60"/>
      <c r="AD106" s="60"/>
    </row>
    <row r="107" ht="12.75" customHeight="1">
      <c r="E107" s="59"/>
      <c r="F107" s="59"/>
      <c r="G107" s="59"/>
      <c r="H107" s="60"/>
      <c r="I107" s="59"/>
      <c r="J107" s="59"/>
      <c r="S107" s="60"/>
      <c r="W107" s="59"/>
      <c r="Z107" s="60"/>
      <c r="AC107" s="60"/>
      <c r="AD107" s="60"/>
    </row>
    <row r="108" ht="12.75" customHeight="1">
      <c r="E108" s="59"/>
      <c r="F108" s="59"/>
      <c r="G108" s="59"/>
      <c r="H108" s="60"/>
      <c r="I108" s="59"/>
      <c r="J108" s="59"/>
      <c r="S108" s="60"/>
      <c r="W108" s="59"/>
      <c r="Z108" s="60"/>
      <c r="AC108" s="60"/>
      <c r="AD108" s="60"/>
    </row>
    <row r="109" ht="12.75" customHeight="1">
      <c r="E109" s="59"/>
      <c r="F109" s="59"/>
      <c r="G109" s="59"/>
      <c r="H109" s="60"/>
      <c r="I109" s="59"/>
      <c r="J109" s="59"/>
      <c r="S109" s="60"/>
      <c r="W109" s="59"/>
      <c r="Z109" s="60"/>
      <c r="AC109" s="60"/>
      <c r="AD109" s="60"/>
    </row>
    <row r="110" ht="12.75" customHeight="1">
      <c r="E110" s="59"/>
      <c r="F110" s="59"/>
      <c r="G110" s="59"/>
      <c r="H110" s="60"/>
      <c r="I110" s="59"/>
      <c r="J110" s="59"/>
      <c r="S110" s="60"/>
      <c r="W110" s="59"/>
      <c r="Z110" s="60"/>
      <c r="AC110" s="60"/>
      <c r="AD110" s="60"/>
    </row>
    <row r="111" ht="12.75" customHeight="1">
      <c r="E111" s="59"/>
      <c r="F111" s="59"/>
      <c r="G111" s="59"/>
      <c r="H111" s="60"/>
      <c r="I111" s="59"/>
      <c r="J111" s="59"/>
      <c r="S111" s="60"/>
      <c r="W111" s="59"/>
      <c r="Z111" s="60"/>
      <c r="AC111" s="60"/>
      <c r="AD111" s="60"/>
    </row>
    <row r="112" ht="12.75" customHeight="1">
      <c r="E112" s="59"/>
      <c r="F112" s="59"/>
      <c r="G112" s="59"/>
      <c r="H112" s="60"/>
      <c r="I112" s="59"/>
      <c r="J112" s="59"/>
      <c r="S112" s="60"/>
      <c r="W112" s="59"/>
      <c r="Z112" s="60"/>
      <c r="AC112" s="60"/>
      <c r="AD112" s="60"/>
    </row>
    <row r="113" ht="12.75" customHeight="1">
      <c r="E113" s="59"/>
      <c r="F113" s="59"/>
      <c r="G113" s="59"/>
      <c r="H113" s="60"/>
      <c r="I113" s="59"/>
      <c r="J113" s="59"/>
      <c r="S113" s="60"/>
      <c r="W113" s="59"/>
      <c r="Z113" s="60"/>
      <c r="AC113" s="60"/>
      <c r="AD113" s="60"/>
    </row>
    <row r="114" ht="12.75" customHeight="1">
      <c r="E114" s="59"/>
      <c r="F114" s="59"/>
      <c r="G114" s="59"/>
      <c r="H114" s="60"/>
      <c r="I114" s="59"/>
      <c r="J114" s="59"/>
      <c r="S114" s="60"/>
      <c r="W114" s="59"/>
      <c r="Z114" s="60"/>
      <c r="AC114" s="60"/>
      <c r="AD114" s="60"/>
    </row>
    <row r="115" ht="12.75" customHeight="1">
      <c r="E115" s="59"/>
      <c r="F115" s="59"/>
      <c r="G115" s="59"/>
      <c r="H115" s="60"/>
      <c r="I115" s="59"/>
      <c r="J115" s="59"/>
      <c r="S115" s="60"/>
      <c r="W115" s="59"/>
      <c r="Z115" s="60"/>
      <c r="AC115" s="60"/>
      <c r="AD115" s="60"/>
    </row>
    <row r="116" ht="12.75" customHeight="1">
      <c r="E116" s="59"/>
      <c r="F116" s="59"/>
      <c r="G116" s="59"/>
      <c r="H116" s="60"/>
      <c r="I116" s="59"/>
      <c r="J116" s="59"/>
      <c r="S116" s="60"/>
      <c r="W116" s="59"/>
      <c r="Z116" s="60"/>
      <c r="AC116" s="60"/>
      <c r="AD116" s="60"/>
    </row>
    <row r="117" ht="12.75" customHeight="1">
      <c r="E117" s="59"/>
      <c r="F117" s="59"/>
      <c r="G117" s="59"/>
      <c r="H117" s="60"/>
      <c r="I117" s="59"/>
      <c r="J117" s="59"/>
      <c r="S117" s="60"/>
      <c r="W117" s="59"/>
      <c r="Z117" s="60"/>
      <c r="AC117" s="60"/>
      <c r="AD117" s="60"/>
    </row>
    <row r="118" ht="12.75" customHeight="1">
      <c r="E118" s="59"/>
      <c r="F118" s="59"/>
      <c r="G118" s="59"/>
      <c r="H118" s="60"/>
      <c r="I118" s="59"/>
      <c r="J118" s="59"/>
      <c r="S118" s="60"/>
      <c r="W118" s="59"/>
      <c r="Z118" s="60"/>
      <c r="AC118" s="60"/>
      <c r="AD118" s="60"/>
    </row>
    <row r="119" ht="12.75" customHeight="1">
      <c r="E119" s="59"/>
      <c r="F119" s="59"/>
      <c r="G119" s="59"/>
      <c r="H119" s="60"/>
      <c r="I119" s="59"/>
      <c r="J119" s="59"/>
      <c r="S119" s="60"/>
      <c r="W119" s="59"/>
      <c r="Z119" s="60"/>
      <c r="AC119" s="60"/>
      <c r="AD119" s="60"/>
    </row>
    <row r="120" ht="12.75" customHeight="1">
      <c r="E120" s="59"/>
      <c r="F120" s="59"/>
      <c r="G120" s="59"/>
      <c r="H120" s="60"/>
      <c r="I120" s="59"/>
      <c r="J120" s="59"/>
      <c r="S120" s="60"/>
      <c r="W120" s="59"/>
      <c r="Z120" s="60"/>
      <c r="AC120" s="60"/>
      <c r="AD120" s="60"/>
    </row>
    <row r="121" ht="12.75" customHeight="1">
      <c r="E121" s="59"/>
      <c r="F121" s="59"/>
      <c r="G121" s="59"/>
      <c r="H121" s="60"/>
      <c r="I121" s="59"/>
      <c r="J121" s="59"/>
      <c r="S121" s="60"/>
      <c r="W121" s="59"/>
      <c r="Z121" s="60"/>
      <c r="AC121" s="60"/>
      <c r="AD121" s="60"/>
    </row>
    <row r="122" ht="12.75" customHeight="1">
      <c r="E122" s="59"/>
      <c r="F122" s="59"/>
      <c r="G122" s="59"/>
      <c r="H122" s="60"/>
      <c r="I122" s="59"/>
      <c r="J122" s="59"/>
      <c r="S122" s="60"/>
      <c r="W122" s="59"/>
      <c r="Z122" s="60"/>
      <c r="AC122" s="60"/>
      <c r="AD122" s="60"/>
    </row>
    <row r="123" ht="12.75" customHeight="1">
      <c r="E123" s="59"/>
      <c r="F123" s="59"/>
      <c r="G123" s="59"/>
      <c r="H123" s="60"/>
      <c r="I123" s="59"/>
      <c r="J123" s="59"/>
      <c r="S123" s="60"/>
      <c r="W123" s="59"/>
      <c r="Z123" s="60"/>
      <c r="AC123" s="60"/>
      <c r="AD123" s="60"/>
    </row>
    <row r="124" ht="12.75" customHeight="1">
      <c r="E124" s="59"/>
      <c r="F124" s="59"/>
      <c r="G124" s="59"/>
      <c r="H124" s="60"/>
      <c r="I124" s="59"/>
      <c r="J124" s="59"/>
      <c r="S124" s="60"/>
      <c r="W124" s="59"/>
      <c r="Z124" s="60"/>
      <c r="AC124" s="60"/>
      <c r="AD124" s="60"/>
    </row>
    <row r="125" ht="12.75" customHeight="1">
      <c r="E125" s="59"/>
      <c r="F125" s="59"/>
      <c r="G125" s="59"/>
      <c r="H125" s="60"/>
      <c r="I125" s="59"/>
      <c r="J125" s="59"/>
      <c r="S125" s="60"/>
      <c r="W125" s="59"/>
      <c r="Z125" s="60"/>
      <c r="AC125" s="60"/>
      <c r="AD125" s="60"/>
    </row>
    <row r="126" ht="12.75" customHeight="1">
      <c r="E126" s="59"/>
      <c r="F126" s="59"/>
      <c r="G126" s="59"/>
      <c r="H126" s="60"/>
      <c r="I126" s="59"/>
      <c r="J126" s="59"/>
      <c r="S126" s="60"/>
      <c r="W126" s="59"/>
      <c r="Z126" s="60"/>
      <c r="AC126" s="60"/>
      <c r="AD126" s="60"/>
    </row>
    <row r="127" ht="12.75" customHeight="1">
      <c r="E127" s="59"/>
      <c r="F127" s="59"/>
      <c r="G127" s="59"/>
      <c r="H127" s="60"/>
      <c r="I127" s="59"/>
      <c r="J127" s="59"/>
      <c r="S127" s="60"/>
      <c r="W127" s="59"/>
      <c r="Z127" s="60"/>
      <c r="AC127" s="60"/>
      <c r="AD127" s="60"/>
    </row>
    <row r="128" ht="12.75" customHeight="1">
      <c r="E128" s="59"/>
      <c r="F128" s="59"/>
      <c r="G128" s="59"/>
      <c r="H128" s="60"/>
      <c r="I128" s="59"/>
      <c r="J128" s="59"/>
      <c r="S128" s="60"/>
      <c r="W128" s="59"/>
      <c r="Z128" s="60"/>
      <c r="AC128" s="60"/>
      <c r="AD128" s="60"/>
    </row>
    <row r="129" ht="12.75" customHeight="1">
      <c r="E129" s="59"/>
      <c r="F129" s="59"/>
      <c r="G129" s="59"/>
      <c r="H129" s="60"/>
      <c r="I129" s="59"/>
      <c r="J129" s="59"/>
      <c r="S129" s="60"/>
      <c r="W129" s="59"/>
      <c r="Z129" s="60"/>
      <c r="AC129" s="60"/>
      <c r="AD129" s="60"/>
    </row>
    <row r="130" ht="12.75" customHeight="1">
      <c r="E130" s="59"/>
      <c r="F130" s="59"/>
      <c r="G130" s="59"/>
      <c r="H130" s="60"/>
      <c r="I130" s="59"/>
      <c r="J130" s="59"/>
      <c r="S130" s="60"/>
      <c r="W130" s="59"/>
      <c r="Z130" s="60"/>
      <c r="AC130" s="60"/>
      <c r="AD130" s="60"/>
    </row>
    <row r="131" ht="12.75" customHeight="1">
      <c r="E131" s="59"/>
      <c r="F131" s="59"/>
      <c r="G131" s="59"/>
      <c r="H131" s="60"/>
      <c r="I131" s="59"/>
      <c r="J131" s="59"/>
      <c r="S131" s="60"/>
      <c r="W131" s="59"/>
      <c r="Z131" s="60"/>
      <c r="AC131" s="60"/>
      <c r="AD131" s="60"/>
    </row>
    <row r="132" ht="12.75" customHeight="1">
      <c r="E132" s="59"/>
      <c r="F132" s="59"/>
      <c r="G132" s="59"/>
      <c r="H132" s="60"/>
      <c r="I132" s="59"/>
      <c r="J132" s="59"/>
      <c r="S132" s="60"/>
      <c r="W132" s="59"/>
      <c r="Z132" s="60"/>
      <c r="AC132" s="60"/>
      <c r="AD132" s="60"/>
    </row>
    <row r="133" ht="12.75" customHeight="1">
      <c r="E133" s="59"/>
      <c r="F133" s="59"/>
      <c r="G133" s="59"/>
      <c r="H133" s="60"/>
      <c r="I133" s="59"/>
      <c r="J133" s="59"/>
      <c r="S133" s="60"/>
      <c r="W133" s="59"/>
      <c r="Z133" s="60"/>
      <c r="AC133" s="60"/>
      <c r="AD133" s="60"/>
    </row>
    <row r="134" ht="12.75" customHeight="1">
      <c r="E134" s="59"/>
      <c r="F134" s="59"/>
      <c r="G134" s="59"/>
      <c r="H134" s="60"/>
      <c r="I134" s="59"/>
      <c r="J134" s="59"/>
      <c r="S134" s="60"/>
      <c r="W134" s="59"/>
      <c r="Z134" s="60"/>
      <c r="AC134" s="60"/>
      <c r="AD134" s="60"/>
    </row>
    <row r="135" ht="12.75" customHeight="1">
      <c r="E135" s="59"/>
      <c r="F135" s="59"/>
      <c r="G135" s="59"/>
      <c r="H135" s="60"/>
      <c r="I135" s="59"/>
      <c r="J135" s="59"/>
      <c r="S135" s="60"/>
      <c r="W135" s="59"/>
      <c r="Z135" s="60"/>
      <c r="AC135" s="60"/>
      <c r="AD135" s="60"/>
    </row>
    <row r="136" ht="12.75" customHeight="1">
      <c r="E136" s="59"/>
      <c r="F136" s="59"/>
      <c r="G136" s="59"/>
      <c r="H136" s="60"/>
      <c r="I136" s="59"/>
      <c r="J136" s="59"/>
      <c r="S136" s="60"/>
      <c r="W136" s="59"/>
      <c r="Z136" s="60"/>
      <c r="AC136" s="60"/>
      <c r="AD136" s="60"/>
    </row>
    <row r="137" ht="12.75" customHeight="1">
      <c r="E137" s="59"/>
      <c r="F137" s="59"/>
      <c r="G137" s="59"/>
      <c r="H137" s="60"/>
      <c r="I137" s="59"/>
      <c r="J137" s="59"/>
      <c r="S137" s="60"/>
      <c r="W137" s="59"/>
      <c r="Z137" s="60"/>
      <c r="AC137" s="60"/>
      <c r="AD137" s="60"/>
    </row>
    <row r="138" ht="12.75" customHeight="1">
      <c r="E138" s="59"/>
      <c r="F138" s="59"/>
      <c r="G138" s="59"/>
      <c r="H138" s="60"/>
      <c r="I138" s="59"/>
      <c r="J138" s="59"/>
      <c r="S138" s="60"/>
      <c r="W138" s="59"/>
      <c r="Z138" s="60"/>
      <c r="AC138" s="60"/>
      <c r="AD138" s="60"/>
    </row>
    <row r="139" ht="12.75" customHeight="1">
      <c r="E139" s="59"/>
      <c r="F139" s="59"/>
      <c r="G139" s="59"/>
      <c r="H139" s="60"/>
      <c r="I139" s="59"/>
      <c r="J139" s="59"/>
      <c r="S139" s="60"/>
      <c r="W139" s="59"/>
      <c r="Z139" s="60"/>
      <c r="AC139" s="60"/>
      <c r="AD139" s="60"/>
    </row>
    <row r="140" ht="12.75" customHeight="1">
      <c r="E140" s="59"/>
      <c r="F140" s="59"/>
      <c r="G140" s="59"/>
      <c r="H140" s="60"/>
      <c r="I140" s="59"/>
      <c r="J140" s="59"/>
      <c r="S140" s="60"/>
      <c r="W140" s="59"/>
      <c r="Z140" s="60"/>
      <c r="AC140" s="60"/>
      <c r="AD140" s="60"/>
    </row>
    <row r="141" ht="12.75" customHeight="1">
      <c r="E141" s="59"/>
      <c r="F141" s="59"/>
      <c r="G141" s="59"/>
      <c r="H141" s="60"/>
      <c r="I141" s="59"/>
      <c r="J141" s="59"/>
      <c r="S141" s="60"/>
      <c r="W141" s="59"/>
      <c r="Z141" s="60"/>
      <c r="AC141" s="60"/>
      <c r="AD141" s="60"/>
    </row>
    <row r="142" ht="12.75" customHeight="1">
      <c r="E142" s="59"/>
      <c r="F142" s="59"/>
      <c r="G142" s="59"/>
      <c r="H142" s="60"/>
      <c r="I142" s="59"/>
      <c r="J142" s="59"/>
      <c r="S142" s="60"/>
      <c r="W142" s="59"/>
      <c r="Z142" s="60"/>
      <c r="AC142" s="60"/>
      <c r="AD142" s="60"/>
    </row>
    <row r="143" ht="12.75" customHeight="1">
      <c r="E143" s="59"/>
      <c r="F143" s="59"/>
      <c r="G143" s="59"/>
      <c r="H143" s="60"/>
      <c r="I143" s="59"/>
      <c r="J143" s="59"/>
      <c r="S143" s="60"/>
      <c r="W143" s="59"/>
      <c r="Z143" s="60"/>
      <c r="AC143" s="60"/>
      <c r="AD143" s="60"/>
    </row>
    <row r="144" ht="12.75" customHeight="1">
      <c r="E144" s="59"/>
      <c r="F144" s="59"/>
      <c r="G144" s="59"/>
      <c r="H144" s="60"/>
      <c r="I144" s="59"/>
      <c r="J144" s="59"/>
      <c r="S144" s="60"/>
      <c r="W144" s="59"/>
      <c r="Z144" s="60"/>
      <c r="AC144" s="60"/>
      <c r="AD144" s="60"/>
    </row>
    <row r="145" ht="12.75" customHeight="1">
      <c r="E145" s="59"/>
      <c r="F145" s="59"/>
      <c r="G145" s="59"/>
      <c r="H145" s="60"/>
      <c r="I145" s="59"/>
      <c r="J145" s="59"/>
      <c r="S145" s="60"/>
      <c r="W145" s="59"/>
      <c r="Z145" s="60"/>
      <c r="AC145" s="60"/>
      <c r="AD145" s="60"/>
    </row>
    <row r="146" ht="12.75" customHeight="1">
      <c r="E146" s="59"/>
      <c r="F146" s="59"/>
      <c r="G146" s="59"/>
      <c r="H146" s="60"/>
      <c r="I146" s="59"/>
      <c r="J146" s="59"/>
      <c r="S146" s="60"/>
      <c r="W146" s="59"/>
      <c r="Z146" s="60"/>
      <c r="AC146" s="60"/>
      <c r="AD146" s="60"/>
    </row>
    <row r="147" ht="12.75" customHeight="1">
      <c r="E147" s="59"/>
      <c r="F147" s="59"/>
      <c r="G147" s="59"/>
      <c r="H147" s="60"/>
      <c r="I147" s="59"/>
      <c r="J147" s="59"/>
      <c r="S147" s="60"/>
      <c r="W147" s="59"/>
      <c r="Z147" s="60"/>
      <c r="AC147" s="60"/>
      <c r="AD147" s="60"/>
    </row>
    <row r="148" ht="12.75" customHeight="1">
      <c r="E148" s="59"/>
      <c r="F148" s="59"/>
      <c r="G148" s="59"/>
      <c r="H148" s="60"/>
      <c r="I148" s="59"/>
      <c r="J148" s="59"/>
      <c r="S148" s="60"/>
      <c r="W148" s="59"/>
      <c r="Z148" s="60"/>
      <c r="AC148" s="60"/>
      <c r="AD148" s="60"/>
    </row>
    <row r="149" ht="12.75" customHeight="1">
      <c r="E149" s="59"/>
      <c r="F149" s="59"/>
      <c r="G149" s="59"/>
      <c r="H149" s="60"/>
      <c r="I149" s="59"/>
      <c r="J149" s="59"/>
      <c r="S149" s="60"/>
      <c r="W149" s="59"/>
      <c r="Z149" s="60"/>
      <c r="AC149" s="60"/>
      <c r="AD149" s="60"/>
    </row>
    <row r="150" ht="12.75" customHeight="1">
      <c r="E150" s="59"/>
      <c r="F150" s="59"/>
      <c r="G150" s="59"/>
      <c r="H150" s="60"/>
      <c r="I150" s="59"/>
      <c r="J150" s="59"/>
      <c r="S150" s="60"/>
      <c r="W150" s="59"/>
      <c r="Z150" s="60"/>
      <c r="AC150" s="60"/>
      <c r="AD150" s="60"/>
    </row>
    <row r="151" ht="12.75" customHeight="1">
      <c r="E151" s="59"/>
      <c r="F151" s="59"/>
      <c r="G151" s="59"/>
      <c r="H151" s="60"/>
      <c r="I151" s="59"/>
      <c r="J151" s="59"/>
      <c r="S151" s="60"/>
      <c r="W151" s="59"/>
      <c r="Z151" s="60"/>
      <c r="AC151" s="60"/>
      <c r="AD151" s="60"/>
    </row>
    <row r="152" ht="12.75" customHeight="1">
      <c r="E152" s="59"/>
      <c r="F152" s="59"/>
      <c r="G152" s="59"/>
      <c r="H152" s="60"/>
      <c r="I152" s="59"/>
      <c r="J152" s="59"/>
      <c r="S152" s="60"/>
      <c r="W152" s="59"/>
      <c r="Z152" s="60"/>
      <c r="AC152" s="60"/>
      <c r="AD152" s="60"/>
    </row>
    <row r="153" ht="12.75" customHeight="1">
      <c r="E153" s="59"/>
      <c r="F153" s="59"/>
      <c r="G153" s="59"/>
      <c r="H153" s="60"/>
      <c r="I153" s="59"/>
      <c r="J153" s="59"/>
      <c r="S153" s="60"/>
      <c r="W153" s="59"/>
      <c r="Z153" s="60"/>
      <c r="AC153" s="60"/>
      <c r="AD153" s="60"/>
    </row>
    <row r="154" ht="12.75" customHeight="1">
      <c r="E154" s="59"/>
      <c r="F154" s="59"/>
      <c r="G154" s="59"/>
      <c r="H154" s="60"/>
      <c r="I154" s="59"/>
      <c r="J154" s="59"/>
      <c r="S154" s="60"/>
      <c r="W154" s="59"/>
      <c r="Z154" s="60"/>
      <c r="AC154" s="60"/>
      <c r="AD154" s="60"/>
    </row>
    <row r="155" ht="12.75" customHeight="1">
      <c r="E155" s="59"/>
      <c r="F155" s="59"/>
      <c r="G155" s="59"/>
      <c r="H155" s="60"/>
      <c r="I155" s="59"/>
      <c r="J155" s="59"/>
      <c r="S155" s="60"/>
      <c r="W155" s="59"/>
      <c r="Z155" s="60"/>
      <c r="AC155" s="60"/>
      <c r="AD155" s="60"/>
    </row>
    <row r="156" ht="12.75" customHeight="1">
      <c r="E156" s="59"/>
      <c r="F156" s="59"/>
      <c r="G156" s="59"/>
      <c r="H156" s="60"/>
      <c r="I156" s="59"/>
      <c r="J156" s="59"/>
      <c r="S156" s="60"/>
      <c r="W156" s="59"/>
      <c r="Z156" s="60"/>
      <c r="AC156" s="60"/>
      <c r="AD156" s="60"/>
    </row>
    <row r="157" ht="12.75" customHeight="1">
      <c r="E157" s="59"/>
      <c r="F157" s="59"/>
      <c r="G157" s="59"/>
      <c r="H157" s="60"/>
      <c r="I157" s="59"/>
      <c r="J157" s="59"/>
      <c r="S157" s="60"/>
      <c r="W157" s="59"/>
      <c r="Z157" s="60"/>
      <c r="AC157" s="60"/>
      <c r="AD157" s="60"/>
    </row>
    <row r="158" ht="12.75" customHeight="1">
      <c r="E158" s="59"/>
      <c r="F158" s="59"/>
      <c r="G158" s="59"/>
      <c r="H158" s="60"/>
      <c r="I158" s="59"/>
      <c r="J158" s="59"/>
      <c r="S158" s="60"/>
      <c r="W158" s="59"/>
      <c r="Z158" s="60"/>
      <c r="AC158" s="60"/>
      <c r="AD158" s="60"/>
    </row>
    <row r="159" ht="12.75" customHeight="1">
      <c r="E159" s="59"/>
      <c r="F159" s="59"/>
      <c r="G159" s="59"/>
      <c r="H159" s="60"/>
      <c r="I159" s="59"/>
      <c r="J159" s="59"/>
      <c r="S159" s="60"/>
      <c r="W159" s="59"/>
      <c r="Z159" s="60"/>
      <c r="AC159" s="60"/>
      <c r="AD159" s="60"/>
    </row>
    <row r="160" ht="12.75" customHeight="1">
      <c r="E160" s="59"/>
      <c r="F160" s="59"/>
      <c r="G160" s="59"/>
      <c r="H160" s="60"/>
      <c r="I160" s="59"/>
      <c r="J160" s="59"/>
      <c r="S160" s="60"/>
      <c r="W160" s="59"/>
      <c r="Z160" s="60"/>
      <c r="AC160" s="60"/>
      <c r="AD160" s="60"/>
    </row>
    <row r="161" ht="12.75" customHeight="1">
      <c r="E161" s="59"/>
      <c r="F161" s="59"/>
      <c r="G161" s="59"/>
      <c r="H161" s="60"/>
      <c r="I161" s="59"/>
      <c r="J161" s="59"/>
      <c r="S161" s="60"/>
      <c r="W161" s="59"/>
      <c r="Z161" s="60"/>
      <c r="AC161" s="60"/>
      <c r="AD161" s="60"/>
    </row>
    <row r="162" ht="12.75" customHeight="1">
      <c r="E162" s="59"/>
      <c r="F162" s="59"/>
      <c r="G162" s="59"/>
      <c r="H162" s="60"/>
      <c r="I162" s="59"/>
      <c r="J162" s="59"/>
      <c r="S162" s="60"/>
      <c r="W162" s="59"/>
      <c r="Z162" s="60"/>
      <c r="AC162" s="60"/>
      <c r="AD162" s="60"/>
    </row>
    <row r="163" ht="12.75" customHeight="1">
      <c r="E163" s="59"/>
      <c r="F163" s="59"/>
      <c r="G163" s="59"/>
      <c r="H163" s="60"/>
      <c r="I163" s="59"/>
      <c r="J163" s="59"/>
      <c r="S163" s="60"/>
      <c r="W163" s="59"/>
      <c r="Z163" s="60"/>
      <c r="AC163" s="60"/>
      <c r="AD163" s="60"/>
    </row>
    <row r="164" ht="12.75" customHeight="1">
      <c r="E164" s="59"/>
      <c r="F164" s="59"/>
      <c r="G164" s="59"/>
      <c r="H164" s="60"/>
      <c r="I164" s="59"/>
      <c r="J164" s="59"/>
      <c r="S164" s="60"/>
      <c r="W164" s="59"/>
      <c r="Z164" s="60"/>
      <c r="AC164" s="60"/>
      <c r="AD164" s="60"/>
    </row>
    <row r="165" ht="12.75" customHeight="1">
      <c r="E165" s="59"/>
      <c r="F165" s="59"/>
      <c r="G165" s="59"/>
      <c r="H165" s="60"/>
      <c r="I165" s="59"/>
      <c r="J165" s="59"/>
      <c r="S165" s="60"/>
      <c r="W165" s="59"/>
      <c r="Z165" s="60"/>
      <c r="AC165" s="60"/>
      <c r="AD165" s="60"/>
    </row>
    <row r="166" ht="12.75" customHeight="1">
      <c r="E166" s="59"/>
      <c r="F166" s="59"/>
      <c r="G166" s="59"/>
      <c r="H166" s="60"/>
      <c r="I166" s="59"/>
      <c r="J166" s="59"/>
      <c r="S166" s="60"/>
      <c r="W166" s="59"/>
      <c r="Z166" s="60"/>
      <c r="AC166" s="60"/>
      <c r="AD166" s="60"/>
    </row>
    <row r="167" ht="12.75" customHeight="1">
      <c r="E167" s="59"/>
      <c r="F167" s="59"/>
      <c r="G167" s="59"/>
      <c r="H167" s="60"/>
      <c r="I167" s="59"/>
      <c r="J167" s="59"/>
      <c r="S167" s="60"/>
      <c r="W167" s="59"/>
      <c r="Z167" s="60"/>
      <c r="AC167" s="60"/>
      <c r="AD167" s="60"/>
    </row>
    <row r="168" ht="12.75" customHeight="1">
      <c r="E168" s="59"/>
      <c r="F168" s="59"/>
      <c r="G168" s="59"/>
      <c r="H168" s="60"/>
      <c r="I168" s="59"/>
      <c r="J168" s="59"/>
      <c r="S168" s="60"/>
      <c r="W168" s="59"/>
      <c r="Z168" s="60"/>
      <c r="AC168" s="60"/>
      <c r="AD168" s="60"/>
    </row>
    <row r="169" ht="12.75" customHeight="1">
      <c r="E169" s="59"/>
      <c r="F169" s="59"/>
      <c r="G169" s="59"/>
      <c r="H169" s="60"/>
      <c r="I169" s="59"/>
      <c r="J169" s="59"/>
      <c r="S169" s="60"/>
      <c r="W169" s="59"/>
      <c r="Z169" s="60"/>
      <c r="AC169" s="60"/>
      <c r="AD169" s="60"/>
    </row>
    <row r="170" ht="12.75" customHeight="1">
      <c r="E170" s="59"/>
      <c r="F170" s="59"/>
      <c r="G170" s="59"/>
      <c r="H170" s="60"/>
      <c r="I170" s="59"/>
      <c r="J170" s="59"/>
      <c r="S170" s="60"/>
      <c r="W170" s="59"/>
      <c r="Z170" s="60"/>
      <c r="AC170" s="60"/>
      <c r="AD170" s="60"/>
    </row>
    <row r="171" ht="12.75" customHeight="1">
      <c r="E171" s="59"/>
      <c r="F171" s="59"/>
      <c r="G171" s="59"/>
      <c r="H171" s="60"/>
      <c r="I171" s="59"/>
      <c r="J171" s="59"/>
      <c r="S171" s="60"/>
      <c r="W171" s="59"/>
      <c r="Z171" s="60"/>
      <c r="AC171" s="60"/>
      <c r="AD171" s="60"/>
    </row>
    <row r="172" ht="12.75" customHeight="1">
      <c r="E172" s="59"/>
      <c r="F172" s="59"/>
      <c r="G172" s="59"/>
      <c r="H172" s="60"/>
      <c r="I172" s="59"/>
      <c r="J172" s="59"/>
      <c r="S172" s="60"/>
      <c r="W172" s="59"/>
      <c r="Z172" s="60"/>
      <c r="AC172" s="60"/>
      <c r="AD172" s="60"/>
    </row>
    <row r="173" ht="12.75" customHeight="1">
      <c r="E173" s="59"/>
      <c r="F173" s="59"/>
      <c r="G173" s="59"/>
      <c r="H173" s="60"/>
      <c r="I173" s="59"/>
      <c r="J173" s="59"/>
      <c r="S173" s="60"/>
      <c r="W173" s="59"/>
      <c r="Z173" s="60"/>
      <c r="AC173" s="60"/>
      <c r="AD173" s="60"/>
    </row>
    <row r="174" ht="12.75" customHeight="1">
      <c r="E174" s="59"/>
      <c r="F174" s="59"/>
      <c r="G174" s="59"/>
      <c r="H174" s="60"/>
      <c r="I174" s="59"/>
      <c r="J174" s="59"/>
      <c r="S174" s="60"/>
      <c r="W174" s="59"/>
      <c r="Z174" s="60"/>
      <c r="AC174" s="60"/>
      <c r="AD174" s="60"/>
    </row>
    <row r="175" ht="12.75" customHeight="1">
      <c r="E175" s="59"/>
      <c r="F175" s="59"/>
      <c r="G175" s="59"/>
      <c r="H175" s="60"/>
      <c r="I175" s="59"/>
      <c r="J175" s="59"/>
      <c r="S175" s="60"/>
      <c r="W175" s="59"/>
      <c r="Z175" s="60"/>
      <c r="AC175" s="60"/>
      <c r="AD175" s="60"/>
    </row>
    <row r="176" ht="12.75" customHeight="1">
      <c r="E176" s="59"/>
      <c r="F176" s="59"/>
      <c r="G176" s="59"/>
      <c r="H176" s="60"/>
      <c r="I176" s="59"/>
      <c r="J176" s="59"/>
      <c r="S176" s="60"/>
      <c r="W176" s="59"/>
      <c r="Z176" s="60"/>
      <c r="AC176" s="60"/>
      <c r="AD176" s="60"/>
    </row>
    <row r="177" ht="12.75" customHeight="1">
      <c r="E177" s="59"/>
      <c r="F177" s="59"/>
      <c r="G177" s="59"/>
      <c r="H177" s="60"/>
      <c r="I177" s="59"/>
      <c r="J177" s="59"/>
      <c r="S177" s="60"/>
      <c r="W177" s="59"/>
      <c r="Z177" s="60"/>
      <c r="AC177" s="60"/>
      <c r="AD177" s="60"/>
    </row>
    <row r="178" ht="12.75" customHeight="1">
      <c r="E178" s="59"/>
      <c r="F178" s="59"/>
      <c r="G178" s="59"/>
      <c r="H178" s="60"/>
      <c r="I178" s="59"/>
      <c r="J178" s="59"/>
      <c r="S178" s="60"/>
      <c r="W178" s="59"/>
      <c r="Z178" s="60"/>
      <c r="AC178" s="60"/>
      <c r="AD178" s="60"/>
    </row>
    <row r="179" ht="12.75" customHeight="1">
      <c r="E179" s="59"/>
      <c r="F179" s="59"/>
      <c r="G179" s="59"/>
      <c r="H179" s="60"/>
      <c r="I179" s="59"/>
      <c r="J179" s="59"/>
      <c r="S179" s="60"/>
      <c r="W179" s="59"/>
      <c r="Z179" s="60"/>
      <c r="AC179" s="60"/>
      <c r="AD179" s="60"/>
    </row>
    <row r="180" ht="12.75" customHeight="1">
      <c r="E180" s="59"/>
      <c r="F180" s="59"/>
      <c r="G180" s="59"/>
      <c r="H180" s="60"/>
      <c r="I180" s="59"/>
      <c r="J180" s="59"/>
      <c r="S180" s="60"/>
      <c r="W180" s="59"/>
      <c r="Z180" s="60"/>
      <c r="AC180" s="60"/>
      <c r="AD180" s="60"/>
    </row>
    <row r="181" ht="12.75" customHeight="1">
      <c r="E181" s="59"/>
      <c r="F181" s="59"/>
      <c r="G181" s="59"/>
      <c r="H181" s="60"/>
      <c r="I181" s="59"/>
      <c r="J181" s="59"/>
      <c r="S181" s="60"/>
      <c r="W181" s="59"/>
      <c r="Z181" s="60"/>
      <c r="AC181" s="60"/>
      <c r="AD181" s="60"/>
    </row>
    <row r="182" ht="12.75" customHeight="1">
      <c r="E182" s="59"/>
      <c r="F182" s="59"/>
      <c r="G182" s="59"/>
      <c r="H182" s="60"/>
      <c r="I182" s="59"/>
      <c r="J182" s="59"/>
      <c r="S182" s="60"/>
      <c r="W182" s="59"/>
      <c r="Z182" s="60"/>
      <c r="AC182" s="60"/>
      <c r="AD182" s="60"/>
    </row>
    <row r="183" ht="12.75" customHeight="1">
      <c r="E183" s="59"/>
      <c r="F183" s="59"/>
      <c r="G183" s="59"/>
      <c r="H183" s="60"/>
      <c r="I183" s="59"/>
      <c r="J183" s="59"/>
      <c r="S183" s="60"/>
      <c r="W183" s="59"/>
      <c r="Z183" s="60"/>
      <c r="AC183" s="60"/>
      <c r="AD183" s="60"/>
    </row>
    <row r="184" ht="12.75" customHeight="1">
      <c r="E184" s="59"/>
      <c r="F184" s="59"/>
      <c r="G184" s="59"/>
      <c r="H184" s="60"/>
      <c r="I184" s="59"/>
      <c r="J184" s="59"/>
      <c r="S184" s="60"/>
      <c r="W184" s="59"/>
      <c r="Z184" s="60"/>
      <c r="AC184" s="60"/>
      <c r="AD184" s="60"/>
    </row>
    <row r="185" ht="12.75" customHeight="1">
      <c r="E185" s="59"/>
      <c r="F185" s="59"/>
      <c r="G185" s="59"/>
      <c r="H185" s="60"/>
      <c r="I185" s="59"/>
      <c r="J185" s="59"/>
      <c r="S185" s="60"/>
      <c r="W185" s="59"/>
      <c r="Z185" s="60"/>
      <c r="AC185" s="60"/>
      <c r="AD185" s="60"/>
    </row>
    <row r="186" ht="12.75" customHeight="1">
      <c r="E186" s="59"/>
      <c r="F186" s="59"/>
      <c r="G186" s="59"/>
      <c r="H186" s="60"/>
      <c r="I186" s="59"/>
      <c r="J186" s="59"/>
      <c r="S186" s="60"/>
      <c r="W186" s="59"/>
      <c r="Z186" s="60"/>
      <c r="AC186" s="60"/>
      <c r="AD186" s="60"/>
    </row>
    <row r="187" ht="12.75" customHeight="1">
      <c r="E187" s="59"/>
      <c r="F187" s="59"/>
      <c r="G187" s="59"/>
      <c r="H187" s="60"/>
      <c r="I187" s="59"/>
      <c r="J187" s="59"/>
      <c r="S187" s="60"/>
      <c r="W187" s="59"/>
      <c r="Z187" s="60"/>
      <c r="AC187" s="60"/>
      <c r="AD187" s="60"/>
    </row>
    <row r="188" ht="12.75" customHeight="1">
      <c r="E188" s="59"/>
      <c r="F188" s="59"/>
      <c r="G188" s="59"/>
      <c r="H188" s="60"/>
      <c r="I188" s="59"/>
      <c r="J188" s="59"/>
      <c r="S188" s="60"/>
      <c r="W188" s="59"/>
      <c r="Z188" s="60"/>
      <c r="AC188" s="60"/>
      <c r="AD188" s="60"/>
    </row>
    <row r="189" ht="12.75" customHeight="1">
      <c r="E189" s="59"/>
      <c r="F189" s="59"/>
      <c r="G189" s="59"/>
      <c r="H189" s="60"/>
      <c r="I189" s="59"/>
      <c r="J189" s="59"/>
      <c r="S189" s="60"/>
      <c r="W189" s="59"/>
      <c r="Z189" s="60"/>
      <c r="AC189" s="60"/>
      <c r="AD189" s="60"/>
    </row>
    <row r="190" ht="12.75" customHeight="1">
      <c r="E190" s="59"/>
      <c r="F190" s="59"/>
      <c r="G190" s="59"/>
      <c r="H190" s="60"/>
      <c r="I190" s="59"/>
      <c r="J190" s="59"/>
      <c r="S190" s="60"/>
      <c r="W190" s="59"/>
      <c r="Z190" s="60"/>
      <c r="AC190" s="60"/>
      <c r="AD190" s="60"/>
    </row>
    <row r="191" ht="12.75" customHeight="1">
      <c r="E191" s="59"/>
      <c r="F191" s="59"/>
      <c r="G191" s="59"/>
      <c r="H191" s="60"/>
      <c r="I191" s="59"/>
      <c r="J191" s="59"/>
      <c r="S191" s="60"/>
      <c r="W191" s="59"/>
      <c r="Z191" s="60"/>
      <c r="AC191" s="60"/>
      <c r="AD191" s="60"/>
    </row>
    <row r="192" ht="12.75" customHeight="1">
      <c r="E192" s="59"/>
      <c r="F192" s="59"/>
      <c r="G192" s="59"/>
      <c r="H192" s="60"/>
      <c r="I192" s="59"/>
      <c r="J192" s="59"/>
      <c r="S192" s="60"/>
      <c r="W192" s="59"/>
      <c r="Z192" s="60"/>
      <c r="AC192" s="60"/>
      <c r="AD192" s="60"/>
    </row>
    <row r="193" ht="12.75" customHeight="1">
      <c r="E193" s="59"/>
      <c r="F193" s="59"/>
      <c r="G193" s="59"/>
      <c r="H193" s="60"/>
      <c r="I193" s="59"/>
      <c r="J193" s="59"/>
      <c r="S193" s="60"/>
      <c r="W193" s="59"/>
      <c r="Z193" s="60"/>
      <c r="AC193" s="60"/>
      <c r="AD193" s="60"/>
    </row>
    <row r="194" ht="12.75" customHeight="1">
      <c r="E194" s="59"/>
      <c r="F194" s="59"/>
      <c r="G194" s="59"/>
      <c r="H194" s="60"/>
      <c r="I194" s="59"/>
      <c r="J194" s="59"/>
      <c r="S194" s="60"/>
      <c r="W194" s="59"/>
      <c r="Z194" s="60"/>
      <c r="AC194" s="60"/>
      <c r="AD194" s="60"/>
    </row>
    <row r="195" ht="12.75" customHeight="1">
      <c r="E195" s="59"/>
      <c r="F195" s="59"/>
      <c r="G195" s="59"/>
      <c r="H195" s="60"/>
      <c r="I195" s="59"/>
      <c r="J195" s="59"/>
      <c r="S195" s="60"/>
      <c r="W195" s="59"/>
      <c r="Z195" s="60"/>
      <c r="AC195" s="60"/>
      <c r="AD195" s="60"/>
    </row>
    <row r="196" ht="12.75" customHeight="1">
      <c r="E196" s="59"/>
      <c r="F196" s="59"/>
      <c r="G196" s="59"/>
      <c r="H196" s="60"/>
      <c r="I196" s="59"/>
      <c r="J196" s="59"/>
      <c r="S196" s="60"/>
      <c r="W196" s="59"/>
      <c r="Z196" s="60"/>
      <c r="AC196" s="60"/>
      <c r="AD196" s="60"/>
    </row>
    <row r="197" ht="12.75" customHeight="1">
      <c r="E197" s="59"/>
      <c r="F197" s="59"/>
      <c r="G197" s="59"/>
      <c r="H197" s="60"/>
      <c r="I197" s="59"/>
      <c r="J197" s="59"/>
      <c r="S197" s="60"/>
      <c r="W197" s="59"/>
      <c r="Z197" s="60"/>
      <c r="AC197" s="60"/>
      <c r="AD197" s="60"/>
    </row>
    <row r="198" ht="12.75" customHeight="1">
      <c r="E198" s="59"/>
      <c r="F198" s="59"/>
      <c r="G198" s="59"/>
      <c r="H198" s="60"/>
      <c r="I198" s="59"/>
      <c r="J198" s="59"/>
      <c r="S198" s="60"/>
      <c r="W198" s="59"/>
      <c r="Z198" s="60"/>
      <c r="AC198" s="60"/>
      <c r="AD198" s="60"/>
    </row>
    <row r="199" ht="12.75" customHeight="1">
      <c r="E199" s="59"/>
      <c r="F199" s="59"/>
      <c r="G199" s="59"/>
      <c r="H199" s="60"/>
      <c r="I199" s="59"/>
      <c r="J199" s="59"/>
      <c r="S199" s="60"/>
      <c r="W199" s="59"/>
      <c r="Z199" s="60"/>
      <c r="AC199" s="60"/>
      <c r="AD199" s="60"/>
    </row>
    <row r="200" ht="12.75" customHeight="1">
      <c r="E200" s="59"/>
      <c r="F200" s="59"/>
      <c r="G200" s="59"/>
      <c r="H200" s="60"/>
      <c r="I200" s="59"/>
      <c r="J200" s="59"/>
      <c r="S200" s="60"/>
      <c r="W200" s="59"/>
      <c r="Z200" s="60"/>
      <c r="AC200" s="60"/>
      <c r="AD200" s="60"/>
    </row>
    <row r="201" ht="12.75" customHeight="1">
      <c r="E201" s="59"/>
      <c r="F201" s="59"/>
      <c r="G201" s="59"/>
      <c r="H201" s="60"/>
      <c r="I201" s="59"/>
      <c r="J201" s="59"/>
      <c r="S201" s="60"/>
      <c r="W201" s="59"/>
      <c r="Z201" s="60"/>
      <c r="AC201" s="60"/>
      <c r="AD201" s="60"/>
    </row>
    <row r="202" ht="12.75" customHeight="1">
      <c r="E202" s="59"/>
      <c r="F202" s="59"/>
      <c r="G202" s="59"/>
      <c r="H202" s="60"/>
      <c r="I202" s="59"/>
      <c r="J202" s="59"/>
      <c r="S202" s="60"/>
      <c r="W202" s="59"/>
      <c r="Z202" s="60"/>
      <c r="AC202" s="60"/>
      <c r="AD202" s="60"/>
    </row>
    <row r="203" ht="12.75" customHeight="1">
      <c r="E203" s="59"/>
      <c r="F203" s="59"/>
      <c r="G203" s="59"/>
      <c r="H203" s="60"/>
      <c r="I203" s="59"/>
      <c r="J203" s="59"/>
      <c r="S203" s="60"/>
      <c r="W203" s="59"/>
      <c r="Z203" s="60"/>
      <c r="AC203" s="60"/>
      <c r="AD203" s="60"/>
    </row>
    <row r="204" ht="12.75" customHeight="1">
      <c r="E204" s="59"/>
      <c r="F204" s="59"/>
      <c r="G204" s="59"/>
      <c r="H204" s="60"/>
      <c r="I204" s="59"/>
      <c r="J204" s="59"/>
      <c r="S204" s="60"/>
      <c r="W204" s="59"/>
      <c r="Z204" s="60"/>
      <c r="AC204" s="60"/>
      <c r="AD204" s="60"/>
    </row>
    <row r="205" ht="12.75" customHeight="1">
      <c r="E205" s="59"/>
      <c r="F205" s="59"/>
      <c r="G205" s="59"/>
      <c r="H205" s="60"/>
      <c r="I205" s="59"/>
      <c r="J205" s="59"/>
      <c r="S205" s="60"/>
      <c r="W205" s="59"/>
      <c r="Z205" s="60"/>
      <c r="AC205" s="60"/>
      <c r="AD205" s="60"/>
    </row>
    <row r="206" ht="12.75" customHeight="1">
      <c r="E206" s="59"/>
      <c r="F206" s="59"/>
      <c r="G206" s="59"/>
      <c r="H206" s="60"/>
      <c r="I206" s="59"/>
      <c r="J206" s="59"/>
      <c r="S206" s="60"/>
      <c r="W206" s="59"/>
      <c r="Z206" s="60"/>
      <c r="AC206" s="60"/>
      <c r="AD206" s="60"/>
    </row>
    <row r="207" ht="12.75" customHeight="1">
      <c r="E207" s="59"/>
      <c r="F207" s="59"/>
      <c r="G207" s="59"/>
      <c r="H207" s="60"/>
      <c r="I207" s="59"/>
      <c r="J207" s="59"/>
      <c r="S207" s="60"/>
      <c r="W207" s="59"/>
      <c r="Z207" s="60"/>
      <c r="AC207" s="60"/>
      <c r="AD207" s="60"/>
    </row>
    <row r="208" ht="12.75" customHeight="1">
      <c r="E208" s="59"/>
      <c r="F208" s="59"/>
      <c r="G208" s="59"/>
      <c r="H208" s="60"/>
      <c r="I208" s="59"/>
      <c r="J208" s="59"/>
      <c r="S208" s="60"/>
      <c r="W208" s="59"/>
      <c r="Z208" s="60"/>
      <c r="AC208" s="60"/>
      <c r="AD208" s="60"/>
    </row>
    <row r="209" ht="12.75" customHeight="1">
      <c r="E209" s="59"/>
      <c r="F209" s="59"/>
      <c r="G209" s="59"/>
      <c r="H209" s="60"/>
      <c r="I209" s="59"/>
      <c r="J209" s="59"/>
      <c r="S209" s="60"/>
      <c r="W209" s="59"/>
      <c r="Z209" s="60"/>
      <c r="AC209" s="60"/>
      <c r="AD209" s="60"/>
    </row>
    <row r="210" ht="12.75" customHeight="1">
      <c r="E210" s="59"/>
      <c r="F210" s="59"/>
      <c r="G210" s="59"/>
      <c r="H210" s="60"/>
      <c r="I210" s="59"/>
      <c r="J210" s="59"/>
      <c r="S210" s="60"/>
      <c r="W210" s="59"/>
      <c r="Z210" s="60"/>
      <c r="AC210" s="60"/>
      <c r="AD210" s="60"/>
    </row>
    <row r="211" ht="12.75" customHeight="1">
      <c r="E211" s="59"/>
      <c r="F211" s="59"/>
      <c r="G211" s="59"/>
      <c r="H211" s="60"/>
      <c r="I211" s="59"/>
      <c r="J211" s="59"/>
      <c r="S211" s="60"/>
      <c r="W211" s="59"/>
      <c r="Z211" s="60"/>
      <c r="AC211" s="60"/>
      <c r="AD211" s="60"/>
    </row>
    <row r="212" ht="12.75" customHeight="1">
      <c r="E212" s="59"/>
      <c r="F212" s="59"/>
      <c r="G212" s="59"/>
      <c r="H212" s="60"/>
      <c r="I212" s="59"/>
      <c r="J212" s="59"/>
      <c r="S212" s="60"/>
      <c r="W212" s="59"/>
      <c r="Z212" s="60"/>
      <c r="AC212" s="60"/>
      <c r="AD212" s="60"/>
    </row>
    <row r="213" ht="12.75" customHeight="1">
      <c r="E213" s="59"/>
      <c r="F213" s="59"/>
      <c r="G213" s="59"/>
      <c r="H213" s="60"/>
      <c r="I213" s="59"/>
      <c r="J213" s="59"/>
      <c r="S213" s="60"/>
      <c r="W213" s="59"/>
      <c r="Z213" s="60"/>
      <c r="AC213" s="60"/>
      <c r="AD213" s="60"/>
    </row>
    <row r="214" ht="12.75" customHeight="1">
      <c r="E214" s="59"/>
      <c r="F214" s="59"/>
      <c r="G214" s="59"/>
      <c r="H214" s="60"/>
      <c r="I214" s="59"/>
      <c r="J214" s="59"/>
      <c r="S214" s="60"/>
      <c r="W214" s="59"/>
      <c r="Z214" s="60"/>
      <c r="AC214" s="60"/>
      <c r="AD214" s="60"/>
    </row>
    <row r="215" ht="12.75" customHeight="1">
      <c r="E215" s="59"/>
      <c r="F215" s="59"/>
      <c r="G215" s="59"/>
      <c r="H215" s="60"/>
      <c r="I215" s="59"/>
      <c r="J215" s="59"/>
      <c r="S215" s="60"/>
      <c r="W215" s="59"/>
      <c r="Z215" s="60"/>
      <c r="AC215" s="60"/>
      <c r="AD215" s="60"/>
    </row>
    <row r="216" ht="12.75" customHeight="1">
      <c r="E216" s="59"/>
      <c r="F216" s="59"/>
      <c r="G216" s="59"/>
      <c r="H216" s="60"/>
      <c r="I216" s="59"/>
      <c r="J216" s="59"/>
      <c r="S216" s="60"/>
      <c r="W216" s="59"/>
      <c r="Z216" s="60"/>
      <c r="AC216" s="60"/>
      <c r="AD216" s="60"/>
    </row>
    <row r="217" ht="12.75" customHeight="1">
      <c r="E217" s="59"/>
      <c r="F217" s="59"/>
      <c r="G217" s="59"/>
      <c r="H217" s="60"/>
      <c r="I217" s="59"/>
      <c r="J217" s="59"/>
      <c r="S217" s="60"/>
      <c r="W217" s="59"/>
      <c r="Z217" s="60"/>
      <c r="AC217" s="60"/>
      <c r="AD217" s="60"/>
    </row>
    <row r="218" ht="12.75" customHeight="1">
      <c r="E218" s="59"/>
      <c r="F218" s="59"/>
      <c r="G218" s="59"/>
      <c r="H218" s="60"/>
      <c r="I218" s="59"/>
      <c r="J218" s="59"/>
      <c r="S218" s="60"/>
      <c r="W218" s="59"/>
      <c r="Z218" s="60"/>
      <c r="AC218" s="60"/>
      <c r="AD218" s="60"/>
    </row>
    <row r="219" ht="12.75" customHeight="1">
      <c r="E219" s="59"/>
      <c r="F219" s="59"/>
      <c r="G219" s="59"/>
      <c r="H219" s="60"/>
      <c r="I219" s="59"/>
      <c r="J219" s="59"/>
      <c r="S219" s="60"/>
      <c r="W219" s="59"/>
      <c r="Z219" s="60"/>
      <c r="AC219" s="60"/>
      <c r="AD219" s="60"/>
    </row>
    <row r="220" ht="12.75" customHeight="1">
      <c r="E220" s="59"/>
      <c r="F220" s="59"/>
      <c r="G220" s="59"/>
      <c r="H220" s="60"/>
      <c r="I220" s="59"/>
      <c r="J220" s="59"/>
      <c r="S220" s="60"/>
      <c r="W220" s="59"/>
      <c r="Z220" s="60"/>
      <c r="AC220" s="60"/>
      <c r="AD220" s="60"/>
    </row>
    <row r="221" ht="12.75" customHeight="1">
      <c r="E221" s="59"/>
      <c r="F221" s="59"/>
      <c r="G221" s="59"/>
      <c r="H221" s="60"/>
      <c r="I221" s="59"/>
      <c r="J221" s="59"/>
      <c r="S221" s="60"/>
      <c r="W221" s="59"/>
      <c r="Z221" s="60"/>
      <c r="AC221" s="60"/>
      <c r="AD221" s="60"/>
    </row>
    <row r="222" ht="12.75" customHeight="1">
      <c r="E222" s="59"/>
      <c r="F222" s="59"/>
      <c r="G222" s="59"/>
      <c r="H222" s="60"/>
      <c r="I222" s="59"/>
      <c r="J222" s="59"/>
      <c r="S222" s="60"/>
      <c r="W222" s="59"/>
      <c r="Z222" s="60"/>
      <c r="AC222" s="60"/>
      <c r="AD222" s="60"/>
    </row>
    <row r="223" ht="12.75" customHeight="1">
      <c r="E223" s="59"/>
      <c r="F223" s="59"/>
      <c r="G223" s="59"/>
      <c r="H223" s="60"/>
      <c r="I223" s="59"/>
      <c r="J223" s="59"/>
      <c r="S223" s="60"/>
      <c r="W223" s="59"/>
      <c r="Z223" s="60"/>
      <c r="AC223" s="60"/>
      <c r="AD223" s="60"/>
    </row>
    <row r="224" ht="12.75" customHeight="1">
      <c r="E224" s="59"/>
      <c r="F224" s="59"/>
      <c r="G224" s="59"/>
      <c r="H224" s="60"/>
      <c r="I224" s="59"/>
      <c r="J224" s="59"/>
      <c r="S224" s="60"/>
      <c r="W224" s="59"/>
      <c r="Z224" s="60"/>
      <c r="AC224" s="60"/>
      <c r="AD224" s="60"/>
    </row>
    <row r="225" ht="12.75" customHeight="1">
      <c r="E225" s="59"/>
      <c r="F225" s="59"/>
      <c r="G225" s="59"/>
      <c r="H225" s="60"/>
      <c r="I225" s="59"/>
      <c r="J225" s="59"/>
      <c r="S225" s="60"/>
      <c r="W225" s="59"/>
      <c r="Z225" s="60"/>
      <c r="AC225" s="60"/>
      <c r="AD225" s="60"/>
    </row>
    <row r="226" ht="12.75" customHeight="1">
      <c r="E226" s="59"/>
      <c r="F226" s="59"/>
      <c r="G226" s="59"/>
      <c r="H226" s="60"/>
      <c r="I226" s="59"/>
      <c r="J226" s="59"/>
      <c r="S226" s="60"/>
      <c r="W226" s="59"/>
      <c r="Z226" s="60"/>
      <c r="AC226" s="60"/>
      <c r="AD226" s="60"/>
    </row>
    <row r="227" ht="12.75" customHeight="1">
      <c r="E227" s="59"/>
      <c r="F227" s="59"/>
      <c r="G227" s="59"/>
      <c r="H227" s="60"/>
      <c r="I227" s="59"/>
      <c r="J227" s="59"/>
      <c r="S227" s="60"/>
      <c r="W227" s="59"/>
      <c r="Z227" s="60"/>
      <c r="AC227" s="60"/>
      <c r="AD227" s="60"/>
    </row>
    <row r="228" ht="12.75" customHeight="1">
      <c r="E228" s="59"/>
      <c r="F228" s="59"/>
      <c r="G228" s="59"/>
      <c r="H228" s="60"/>
      <c r="I228" s="59"/>
      <c r="J228" s="59"/>
      <c r="S228" s="60"/>
      <c r="W228" s="59"/>
      <c r="Z228" s="60"/>
      <c r="AC228" s="60"/>
      <c r="AD228" s="60"/>
    </row>
    <row r="229" ht="12.75" customHeight="1">
      <c r="E229" s="59"/>
      <c r="F229" s="59"/>
      <c r="G229" s="59"/>
      <c r="H229" s="60"/>
      <c r="I229" s="59"/>
      <c r="J229" s="59"/>
      <c r="S229" s="60"/>
      <c r="W229" s="59"/>
      <c r="Z229" s="60"/>
      <c r="AC229" s="60"/>
      <c r="AD229" s="60"/>
    </row>
    <row r="230" ht="12.75" customHeight="1">
      <c r="E230" s="59"/>
      <c r="F230" s="59"/>
      <c r="G230" s="59"/>
      <c r="H230" s="60"/>
      <c r="I230" s="59"/>
      <c r="J230" s="59"/>
      <c r="S230" s="60"/>
      <c r="W230" s="59"/>
      <c r="Z230" s="60"/>
      <c r="AC230" s="60"/>
      <c r="AD230" s="60"/>
    </row>
    <row r="231" ht="12.75" customHeight="1">
      <c r="E231" s="59"/>
      <c r="F231" s="59"/>
      <c r="G231" s="59"/>
      <c r="H231" s="60"/>
      <c r="I231" s="59"/>
      <c r="J231" s="59"/>
      <c r="S231" s="60"/>
      <c r="W231" s="59"/>
      <c r="Z231" s="60"/>
      <c r="AC231" s="60"/>
      <c r="AD231" s="60"/>
    </row>
    <row r="232" ht="12.75" customHeight="1">
      <c r="E232" s="59"/>
      <c r="F232" s="59"/>
      <c r="G232" s="59"/>
      <c r="H232" s="60"/>
      <c r="I232" s="59"/>
      <c r="J232" s="59"/>
      <c r="S232" s="60"/>
      <c r="W232" s="59"/>
      <c r="Z232" s="60"/>
      <c r="AC232" s="60"/>
      <c r="AD232" s="60"/>
    </row>
    <row r="233" ht="12.75" customHeight="1">
      <c r="E233" s="59"/>
      <c r="F233" s="59"/>
      <c r="G233" s="59"/>
      <c r="H233" s="60"/>
      <c r="I233" s="59"/>
      <c r="J233" s="59"/>
      <c r="S233" s="60"/>
      <c r="W233" s="59"/>
      <c r="Z233" s="60"/>
      <c r="AC233" s="60"/>
      <c r="AD233" s="60"/>
    </row>
    <row r="234" ht="12.75" customHeight="1">
      <c r="E234" s="59"/>
      <c r="F234" s="59"/>
      <c r="G234" s="59"/>
      <c r="H234" s="60"/>
      <c r="I234" s="59"/>
      <c r="J234" s="59"/>
      <c r="S234" s="60"/>
      <c r="W234" s="59"/>
      <c r="Z234" s="60"/>
      <c r="AC234" s="60"/>
      <c r="AD234" s="60"/>
    </row>
    <row r="235" ht="12.75" customHeight="1">
      <c r="E235" s="59"/>
      <c r="F235" s="59"/>
      <c r="G235" s="59"/>
      <c r="H235" s="60"/>
      <c r="I235" s="59"/>
      <c r="J235" s="59"/>
      <c r="S235" s="60"/>
      <c r="W235" s="59"/>
      <c r="Z235" s="60"/>
      <c r="AC235" s="60"/>
      <c r="AD235" s="60"/>
    </row>
    <row r="236" ht="12.75" customHeight="1">
      <c r="E236" s="59"/>
      <c r="F236" s="59"/>
      <c r="G236" s="59"/>
      <c r="H236" s="60"/>
      <c r="I236" s="59"/>
      <c r="J236" s="59"/>
      <c r="S236" s="60"/>
      <c r="W236" s="59"/>
      <c r="Z236" s="60"/>
      <c r="AC236" s="60"/>
      <c r="AD236" s="60"/>
    </row>
    <row r="237" ht="12.75" customHeight="1">
      <c r="E237" s="59"/>
      <c r="F237" s="59"/>
      <c r="G237" s="59"/>
      <c r="H237" s="60"/>
      <c r="I237" s="59"/>
      <c r="J237" s="59"/>
      <c r="S237" s="60"/>
      <c r="W237" s="59"/>
      <c r="Z237" s="60"/>
      <c r="AC237" s="60"/>
      <c r="AD237" s="60"/>
    </row>
    <row r="238" ht="12.75" customHeight="1">
      <c r="E238" s="59"/>
      <c r="F238" s="59"/>
      <c r="G238" s="59"/>
      <c r="H238" s="60"/>
      <c r="I238" s="59"/>
      <c r="J238" s="59"/>
      <c r="S238" s="60"/>
      <c r="W238" s="59"/>
      <c r="Z238" s="60"/>
      <c r="AC238" s="60"/>
      <c r="AD238" s="60"/>
    </row>
    <row r="239" ht="12.75" customHeight="1">
      <c r="E239" s="59"/>
      <c r="F239" s="59"/>
      <c r="G239" s="59"/>
      <c r="H239" s="60"/>
      <c r="I239" s="59"/>
      <c r="J239" s="59"/>
      <c r="S239" s="60"/>
      <c r="W239" s="59"/>
      <c r="Z239" s="60"/>
      <c r="AC239" s="60"/>
      <c r="AD239" s="60"/>
    </row>
    <row r="240" ht="12.75" customHeight="1">
      <c r="E240" s="59"/>
      <c r="F240" s="59"/>
      <c r="G240" s="59"/>
      <c r="H240" s="60"/>
      <c r="I240" s="59"/>
      <c r="J240" s="59"/>
      <c r="S240" s="60"/>
      <c r="W240" s="59"/>
      <c r="Z240" s="60"/>
      <c r="AC240" s="60"/>
      <c r="AD240" s="60"/>
    </row>
    <row r="241" ht="12.75" customHeight="1">
      <c r="E241" s="59"/>
      <c r="F241" s="59"/>
      <c r="G241" s="59"/>
      <c r="H241" s="60"/>
      <c r="I241" s="59"/>
      <c r="J241" s="59"/>
      <c r="S241" s="60"/>
      <c r="W241" s="59"/>
      <c r="Z241" s="60"/>
      <c r="AC241" s="60"/>
      <c r="AD241" s="60"/>
    </row>
    <row r="242" ht="12.75" customHeight="1">
      <c r="E242" s="59"/>
      <c r="F242" s="59"/>
      <c r="G242" s="59"/>
      <c r="H242" s="60"/>
      <c r="I242" s="59"/>
      <c r="J242" s="59"/>
      <c r="S242" s="60"/>
      <c r="W242" s="59"/>
      <c r="Z242" s="60"/>
      <c r="AC242" s="60"/>
      <c r="AD242" s="60"/>
    </row>
    <row r="243" ht="12.75" customHeight="1">
      <c r="E243" s="59"/>
      <c r="F243" s="59"/>
      <c r="G243" s="59"/>
      <c r="H243" s="60"/>
      <c r="I243" s="59"/>
      <c r="J243" s="59"/>
      <c r="S243" s="60"/>
      <c r="W243" s="59"/>
      <c r="Z243" s="60"/>
      <c r="AC243" s="60"/>
      <c r="AD243" s="60"/>
    </row>
    <row r="244" ht="12.75" customHeight="1">
      <c r="E244" s="59"/>
      <c r="F244" s="59"/>
      <c r="G244" s="59"/>
      <c r="H244" s="60"/>
      <c r="I244" s="59"/>
      <c r="J244" s="59"/>
      <c r="S244" s="60"/>
      <c r="W244" s="59"/>
      <c r="Z244" s="60"/>
      <c r="AC244" s="60"/>
      <c r="AD244" s="60"/>
    </row>
    <row r="245" ht="12.75" customHeight="1">
      <c r="E245" s="59"/>
      <c r="F245" s="59"/>
      <c r="G245" s="59"/>
      <c r="H245" s="60"/>
      <c r="I245" s="59"/>
      <c r="J245" s="59"/>
      <c r="S245" s="60"/>
      <c r="W245" s="59"/>
      <c r="Z245" s="60"/>
      <c r="AC245" s="60"/>
      <c r="AD245" s="60"/>
    </row>
    <row r="246" ht="12.75" customHeight="1">
      <c r="E246" s="59"/>
      <c r="F246" s="59"/>
      <c r="G246" s="59"/>
      <c r="H246" s="60"/>
      <c r="I246" s="59"/>
      <c r="J246" s="59"/>
      <c r="S246" s="60"/>
      <c r="W246" s="59"/>
      <c r="Z246" s="60"/>
      <c r="AC246" s="60"/>
      <c r="AD246" s="60"/>
    </row>
    <row r="247" ht="12.75" customHeight="1">
      <c r="E247" s="59"/>
      <c r="F247" s="59"/>
      <c r="G247" s="59"/>
      <c r="H247" s="60"/>
      <c r="I247" s="59"/>
      <c r="J247" s="59"/>
      <c r="S247" s="60"/>
      <c r="W247" s="59"/>
      <c r="Z247" s="60"/>
      <c r="AC247" s="60"/>
      <c r="AD247" s="60"/>
    </row>
    <row r="248" ht="12.75" customHeight="1">
      <c r="E248" s="59"/>
      <c r="F248" s="59"/>
      <c r="G248" s="59"/>
      <c r="H248" s="60"/>
      <c r="I248" s="59"/>
      <c r="J248" s="59"/>
      <c r="S248" s="60"/>
      <c r="W248" s="59"/>
      <c r="Z248" s="60"/>
      <c r="AC248" s="60"/>
      <c r="AD248" s="60"/>
    </row>
    <row r="249" ht="12.75" customHeight="1">
      <c r="E249" s="59"/>
      <c r="F249" s="59"/>
      <c r="G249" s="59"/>
      <c r="H249" s="60"/>
      <c r="I249" s="59"/>
      <c r="J249" s="59"/>
      <c r="S249" s="60"/>
      <c r="W249" s="59"/>
      <c r="Z249" s="60"/>
      <c r="AC249" s="60"/>
      <c r="AD249" s="60"/>
    </row>
    <row r="250" ht="12.75" customHeight="1">
      <c r="E250" s="59"/>
      <c r="F250" s="59"/>
      <c r="G250" s="59"/>
      <c r="H250" s="60"/>
      <c r="I250" s="59"/>
      <c r="J250" s="59"/>
      <c r="S250" s="60"/>
      <c r="W250" s="59"/>
      <c r="Z250" s="60"/>
      <c r="AC250" s="60"/>
      <c r="AD250" s="60"/>
    </row>
    <row r="251" ht="12.75" customHeight="1">
      <c r="E251" s="59"/>
      <c r="F251" s="59"/>
      <c r="G251" s="59"/>
      <c r="H251" s="60"/>
      <c r="I251" s="59"/>
      <c r="J251" s="59"/>
      <c r="S251" s="60"/>
      <c r="W251" s="59"/>
      <c r="Z251" s="60"/>
      <c r="AC251" s="60"/>
      <c r="AD251" s="60"/>
    </row>
    <row r="252" ht="12.75" customHeight="1">
      <c r="E252" s="59"/>
      <c r="F252" s="59"/>
      <c r="G252" s="59"/>
      <c r="H252" s="60"/>
      <c r="I252" s="59"/>
      <c r="J252" s="59"/>
      <c r="S252" s="60"/>
      <c r="W252" s="59"/>
      <c r="Z252" s="60"/>
      <c r="AC252" s="60"/>
      <c r="AD252" s="60"/>
    </row>
    <row r="253" ht="12.75" customHeight="1">
      <c r="E253" s="59"/>
      <c r="F253" s="59"/>
      <c r="G253" s="59"/>
      <c r="H253" s="60"/>
      <c r="I253" s="59"/>
      <c r="J253" s="59"/>
      <c r="S253" s="60"/>
      <c r="W253" s="59"/>
      <c r="Z253" s="60"/>
      <c r="AC253" s="60"/>
      <c r="AD253" s="60"/>
    </row>
    <row r="254" ht="12.75" customHeight="1">
      <c r="E254" s="59"/>
      <c r="F254" s="59"/>
      <c r="G254" s="59"/>
      <c r="H254" s="60"/>
      <c r="I254" s="59"/>
      <c r="J254" s="59"/>
      <c r="S254" s="60"/>
      <c r="W254" s="59"/>
      <c r="Z254" s="60"/>
      <c r="AC254" s="60"/>
      <c r="AD254" s="60"/>
    </row>
    <row r="255" ht="12.75" customHeight="1">
      <c r="E255" s="59"/>
      <c r="F255" s="59"/>
      <c r="G255" s="59"/>
      <c r="H255" s="60"/>
      <c r="I255" s="59"/>
      <c r="J255" s="59"/>
      <c r="S255" s="60"/>
      <c r="W255" s="59"/>
      <c r="Z255" s="60"/>
      <c r="AC255" s="60"/>
      <c r="AD255" s="60"/>
    </row>
    <row r="256" ht="12.75" customHeight="1">
      <c r="E256" s="59"/>
      <c r="F256" s="59"/>
      <c r="G256" s="59"/>
      <c r="H256" s="60"/>
      <c r="I256" s="59"/>
      <c r="J256" s="59"/>
      <c r="S256" s="60"/>
      <c r="W256" s="59"/>
      <c r="Z256" s="60"/>
      <c r="AC256" s="60"/>
      <c r="AD256" s="60"/>
    </row>
    <row r="257" ht="12.75" customHeight="1">
      <c r="E257" s="59"/>
      <c r="F257" s="59"/>
      <c r="G257" s="59"/>
      <c r="H257" s="60"/>
      <c r="I257" s="59"/>
      <c r="J257" s="59"/>
      <c r="S257" s="60"/>
      <c r="W257" s="59"/>
      <c r="Z257" s="60"/>
      <c r="AC257" s="60"/>
      <c r="AD257" s="60"/>
    </row>
    <row r="258" ht="12.75" customHeight="1">
      <c r="E258" s="59"/>
      <c r="F258" s="59"/>
      <c r="G258" s="59"/>
      <c r="H258" s="60"/>
      <c r="I258" s="59"/>
      <c r="J258" s="59"/>
      <c r="S258" s="60"/>
      <c r="W258" s="59"/>
      <c r="Z258" s="60"/>
      <c r="AC258" s="60"/>
      <c r="AD258" s="60"/>
    </row>
    <row r="259" ht="12.75" customHeight="1">
      <c r="E259" s="59"/>
      <c r="F259" s="59"/>
      <c r="G259" s="59"/>
      <c r="H259" s="60"/>
      <c r="I259" s="59"/>
      <c r="J259" s="59"/>
      <c r="S259" s="60"/>
      <c r="W259" s="59"/>
      <c r="Z259" s="60"/>
      <c r="AC259" s="60"/>
      <c r="AD259" s="60"/>
    </row>
    <row r="260" ht="12.75" customHeight="1">
      <c r="E260" s="59"/>
      <c r="F260" s="59"/>
      <c r="G260" s="59"/>
      <c r="H260" s="60"/>
      <c r="I260" s="59"/>
      <c r="J260" s="59"/>
      <c r="S260" s="60"/>
      <c r="W260" s="59"/>
      <c r="Z260" s="60"/>
      <c r="AC260" s="60"/>
      <c r="AD260" s="60"/>
    </row>
    <row r="261" ht="12.75" customHeight="1">
      <c r="E261" s="59"/>
      <c r="F261" s="59"/>
      <c r="G261" s="59"/>
      <c r="H261" s="60"/>
      <c r="I261" s="59"/>
      <c r="J261" s="59"/>
      <c r="S261" s="60"/>
      <c r="W261" s="59"/>
      <c r="Z261" s="60"/>
      <c r="AC261" s="60"/>
      <c r="AD261" s="60"/>
    </row>
    <row r="262" ht="12.75" customHeight="1">
      <c r="E262" s="59"/>
      <c r="F262" s="59"/>
      <c r="G262" s="59"/>
      <c r="H262" s="60"/>
      <c r="I262" s="59"/>
      <c r="J262" s="59"/>
      <c r="S262" s="60"/>
      <c r="W262" s="59"/>
      <c r="Z262" s="60"/>
      <c r="AC262" s="60"/>
      <c r="AD262" s="60"/>
    </row>
    <row r="263" ht="12.75" customHeight="1">
      <c r="E263" s="59"/>
      <c r="F263" s="59"/>
      <c r="G263" s="59"/>
      <c r="H263" s="60"/>
      <c r="I263" s="59"/>
      <c r="J263" s="59"/>
      <c r="S263" s="60"/>
      <c r="W263" s="59"/>
      <c r="Z263" s="60"/>
      <c r="AC263" s="60"/>
      <c r="AD263" s="60"/>
    </row>
    <row r="264" ht="12.75" customHeight="1">
      <c r="E264" s="59"/>
      <c r="F264" s="59"/>
      <c r="G264" s="59"/>
      <c r="H264" s="60"/>
      <c r="I264" s="59"/>
      <c r="J264" s="59"/>
      <c r="S264" s="60"/>
      <c r="W264" s="59"/>
      <c r="Z264" s="60"/>
      <c r="AC264" s="60"/>
      <c r="AD264" s="60"/>
    </row>
    <row r="265" ht="12.75" customHeight="1">
      <c r="E265" s="59"/>
      <c r="F265" s="59"/>
      <c r="G265" s="59"/>
      <c r="H265" s="60"/>
      <c r="I265" s="59"/>
      <c r="J265" s="59"/>
      <c r="S265" s="60"/>
      <c r="W265" s="59"/>
      <c r="Z265" s="60"/>
      <c r="AC265" s="60"/>
      <c r="AD265" s="60"/>
    </row>
    <row r="266" ht="12.75" customHeight="1">
      <c r="E266" s="59"/>
      <c r="F266" s="59"/>
      <c r="G266" s="59"/>
      <c r="H266" s="60"/>
      <c r="I266" s="59"/>
      <c r="J266" s="59"/>
      <c r="S266" s="60"/>
      <c r="W266" s="59"/>
      <c r="Z266" s="60"/>
      <c r="AC266" s="60"/>
      <c r="AD266" s="60"/>
    </row>
    <row r="267" ht="12.75" customHeight="1">
      <c r="E267" s="59"/>
      <c r="F267" s="59"/>
      <c r="G267" s="59"/>
      <c r="H267" s="60"/>
      <c r="I267" s="59"/>
      <c r="J267" s="59"/>
      <c r="S267" s="60"/>
      <c r="W267" s="59"/>
      <c r="Z267" s="60"/>
      <c r="AC267" s="60"/>
      <c r="AD267" s="60"/>
    </row>
    <row r="268" ht="12.75" customHeight="1">
      <c r="E268" s="59"/>
      <c r="F268" s="59"/>
      <c r="G268" s="59"/>
      <c r="H268" s="60"/>
      <c r="I268" s="59"/>
      <c r="J268" s="59"/>
      <c r="S268" s="60"/>
      <c r="W268" s="59"/>
      <c r="Z268" s="60"/>
      <c r="AC268" s="60"/>
      <c r="AD268" s="60"/>
    </row>
    <row r="269" ht="12.75" customHeight="1">
      <c r="E269" s="59"/>
      <c r="F269" s="59"/>
      <c r="G269" s="59"/>
      <c r="H269" s="60"/>
      <c r="I269" s="59"/>
      <c r="J269" s="59"/>
      <c r="S269" s="60"/>
      <c r="W269" s="59"/>
      <c r="Z269" s="60"/>
      <c r="AC269" s="60"/>
      <c r="AD269" s="60"/>
    </row>
    <row r="270" ht="12.75" customHeight="1">
      <c r="E270" s="59"/>
      <c r="F270" s="59"/>
      <c r="G270" s="59"/>
      <c r="H270" s="60"/>
      <c r="I270" s="59"/>
      <c r="J270" s="59"/>
      <c r="S270" s="60"/>
      <c r="W270" s="59"/>
      <c r="Z270" s="60"/>
      <c r="AC270" s="60"/>
      <c r="AD270" s="60"/>
    </row>
    <row r="271" ht="12.75" customHeight="1">
      <c r="E271" s="59"/>
      <c r="F271" s="59"/>
      <c r="G271" s="59"/>
      <c r="H271" s="60"/>
      <c r="I271" s="59"/>
      <c r="J271" s="59"/>
      <c r="S271" s="60"/>
      <c r="W271" s="59"/>
      <c r="Z271" s="60"/>
      <c r="AC271" s="60"/>
      <c r="AD271" s="60"/>
    </row>
    <row r="272" ht="12.75" customHeight="1">
      <c r="E272" s="59"/>
      <c r="F272" s="59"/>
      <c r="G272" s="59"/>
      <c r="H272" s="60"/>
      <c r="I272" s="59"/>
      <c r="J272" s="59"/>
      <c r="S272" s="60"/>
      <c r="W272" s="59"/>
      <c r="Z272" s="60"/>
      <c r="AC272" s="60"/>
      <c r="AD272" s="60"/>
    </row>
    <row r="273" ht="12.75" customHeight="1">
      <c r="E273" s="59"/>
      <c r="F273" s="59"/>
      <c r="G273" s="59"/>
      <c r="H273" s="60"/>
      <c r="I273" s="59"/>
      <c r="J273" s="59"/>
      <c r="S273" s="60"/>
      <c r="W273" s="59"/>
      <c r="Z273" s="60"/>
      <c r="AC273" s="60"/>
      <c r="AD273" s="60"/>
    </row>
    <row r="274" ht="12.75" customHeight="1">
      <c r="E274" s="59"/>
      <c r="F274" s="59"/>
      <c r="G274" s="59"/>
      <c r="H274" s="60"/>
      <c r="I274" s="59"/>
      <c r="J274" s="59"/>
      <c r="S274" s="60"/>
      <c r="W274" s="59"/>
      <c r="Z274" s="60"/>
      <c r="AC274" s="60"/>
      <c r="AD274" s="60"/>
    </row>
    <row r="275" ht="12.75" customHeight="1">
      <c r="E275" s="59"/>
      <c r="F275" s="59"/>
      <c r="G275" s="59"/>
      <c r="H275" s="60"/>
      <c r="I275" s="59"/>
      <c r="J275" s="59"/>
      <c r="S275" s="60"/>
      <c r="W275" s="59"/>
      <c r="Z275" s="60"/>
      <c r="AC275" s="60"/>
      <c r="AD275" s="60"/>
    </row>
    <row r="276" ht="12.75" customHeight="1">
      <c r="E276" s="59"/>
      <c r="F276" s="59"/>
      <c r="G276" s="59"/>
      <c r="H276" s="60"/>
      <c r="I276" s="59"/>
      <c r="J276" s="59"/>
      <c r="S276" s="60"/>
      <c r="W276" s="59"/>
      <c r="Z276" s="60"/>
      <c r="AC276" s="60"/>
      <c r="AD276" s="60"/>
    </row>
    <row r="277" ht="12.75" customHeight="1">
      <c r="E277" s="59"/>
      <c r="F277" s="59"/>
      <c r="G277" s="59"/>
      <c r="H277" s="60"/>
      <c r="I277" s="59"/>
      <c r="J277" s="59"/>
      <c r="S277" s="60"/>
      <c r="W277" s="59"/>
      <c r="Z277" s="60"/>
      <c r="AC277" s="60"/>
      <c r="AD277" s="60"/>
    </row>
    <row r="278" ht="12.75" customHeight="1">
      <c r="E278" s="59"/>
      <c r="F278" s="59"/>
      <c r="G278" s="59"/>
      <c r="H278" s="60"/>
      <c r="I278" s="59"/>
      <c r="J278" s="59"/>
      <c r="S278" s="60"/>
      <c r="W278" s="59"/>
      <c r="Z278" s="60"/>
      <c r="AC278" s="60"/>
      <c r="AD278" s="60"/>
    </row>
    <row r="279" ht="12.75" customHeight="1">
      <c r="E279" s="59"/>
      <c r="F279" s="59"/>
      <c r="G279" s="59"/>
      <c r="H279" s="60"/>
      <c r="I279" s="59"/>
      <c r="J279" s="59"/>
      <c r="S279" s="60"/>
      <c r="W279" s="59"/>
      <c r="Z279" s="60"/>
      <c r="AC279" s="60"/>
      <c r="AD279" s="60"/>
    </row>
    <row r="280" ht="12.75" customHeight="1">
      <c r="E280" s="59"/>
      <c r="F280" s="59"/>
      <c r="G280" s="59"/>
      <c r="H280" s="60"/>
      <c r="I280" s="59"/>
      <c r="J280" s="59"/>
      <c r="S280" s="60"/>
      <c r="W280" s="59"/>
      <c r="Z280" s="60"/>
      <c r="AC280" s="60"/>
      <c r="AD280" s="60"/>
    </row>
    <row r="281" ht="12.75" customHeight="1">
      <c r="E281" s="59"/>
      <c r="F281" s="59"/>
      <c r="G281" s="59"/>
      <c r="H281" s="60"/>
      <c r="I281" s="59"/>
      <c r="J281" s="59"/>
      <c r="S281" s="60"/>
      <c r="W281" s="59"/>
      <c r="Z281" s="60"/>
      <c r="AC281" s="60"/>
      <c r="AD281" s="60"/>
    </row>
    <row r="282" ht="12.75" customHeight="1">
      <c r="E282" s="59"/>
      <c r="F282" s="59"/>
      <c r="G282" s="59"/>
      <c r="H282" s="60"/>
      <c r="I282" s="59"/>
      <c r="J282" s="59"/>
      <c r="S282" s="60"/>
      <c r="W282" s="59"/>
      <c r="Z282" s="60"/>
      <c r="AC282" s="60"/>
      <c r="AD282" s="60"/>
    </row>
    <row r="283" ht="12.75" customHeight="1">
      <c r="E283" s="59"/>
      <c r="F283" s="59"/>
      <c r="G283" s="59"/>
      <c r="H283" s="60"/>
      <c r="I283" s="59"/>
      <c r="J283" s="59"/>
      <c r="S283" s="60"/>
      <c r="W283" s="59"/>
      <c r="Z283" s="60"/>
      <c r="AC283" s="60"/>
      <c r="AD283" s="60"/>
    </row>
    <row r="284" ht="12.75" customHeight="1">
      <c r="E284" s="59"/>
      <c r="F284" s="59"/>
      <c r="G284" s="59"/>
      <c r="H284" s="60"/>
      <c r="I284" s="59"/>
      <c r="J284" s="59"/>
      <c r="S284" s="60"/>
      <c r="W284" s="59"/>
      <c r="Z284" s="60"/>
      <c r="AC284" s="60"/>
      <c r="AD284" s="60"/>
    </row>
    <row r="285" ht="12.75" customHeight="1">
      <c r="E285" s="59"/>
      <c r="F285" s="59"/>
      <c r="G285" s="59"/>
      <c r="H285" s="60"/>
      <c r="I285" s="59"/>
      <c r="J285" s="59"/>
      <c r="S285" s="60"/>
      <c r="W285" s="59"/>
      <c r="Z285" s="60"/>
      <c r="AC285" s="60"/>
      <c r="AD285" s="60"/>
    </row>
    <row r="286" ht="12.75" customHeight="1">
      <c r="E286" s="59"/>
      <c r="F286" s="59"/>
      <c r="G286" s="59"/>
      <c r="H286" s="60"/>
      <c r="I286" s="59"/>
      <c r="J286" s="59"/>
      <c r="S286" s="60"/>
      <c r="W286" s="59"/>
      <c r="Z286" s="60"/>
      <c r="AC286" s="60"/>
      <c r="AD286" s="60"/>
    </row>
    <row r="287" ht="12.75" customHeight="1">
      <c r="E287" s="59"/>
      <c r="F287" s="59"/>
      <c r="G287" s="59"/>
      <c r="H287" s="60"/>
      <c r="I287" s="59"/>
      <c r="J287" s="59"/>
      <c r="S287" s="60"/>
      <c r="W287" s="59"/>
      <c r="Z287" s="60"/>
      <c r="AC287" s="60"/>
      <c r="AD287" s="60"/>
    </row>
    <row r="288" ht="12.75" customHeight="1">
      <c r="E288" s="59"/>
      <c r="F288" s="59"/>
      <c r="G288" s="59"/>
      <c r="H288" s="60"/>
      <c r="I288" s="59"/>
      <c r="J288" s="59"/>
      <c r="S288" s="60"/>
      <c r="W288" s="59"/>
      <c r="Z288" s="60"/>
      <c r="AC288" s="60"/>
      <c r="AD288" s="60"/>
    </row>
    <row r="289" ht="12.75" customHeight="1">
      <c r="E289" s="59"/>
      <c r="F289" s="59"/>
      <c r="G289" s="59"/>
      <c r="H289" s="60"/>
      <c r="I289" s="59"/>
      <c r="J289" s="59"/>
      <c r="S289" s="60"/>
      <c r="W289" s="59"/>
      <c r="Z289" s="60"/>
      <c r="AC289" s="60"/>
      <c r="AD289" s="60"/>
    </row>
    <row r="290" ht="12.75" customHeight="1">
      <c r="E290" s="59"/>
      <c r="F290" s="59"/>
      <c r="G290" s="59"/>
      <c r="H290" s="60"/>
      <c r="I290" s="59"/>
      <c r="J290" s="59"/>
      <c r="S290" s="60"/>
      <c r="W290" s="59"/>
      <c r="Z290" s="60"/>
      <c r="AC290" s="60"/>
      <c r="AD290" s="60"/>
    </row>
    <row r="291" ht="12.75" customHeight="1">
      <c r="E291" s="59"/>
      <c r="F291" s="59"/>
      <c r="G291" s="59"/>
      <c r="H291" s="60"/>
      <c r="I291" s="59"/>
      <c r="J291" s="59"/>
      <c r="S291" s="60"/>
      <c r="W291" s="59"/>
      <c r="Z291" s="60"/>
      <c r="AC291" s="60"/>
      <c r="AD291" s="60"/>
    </row>
    <row r="292" ht="12.75" customHeight="1">
      <c r="E292" s="59"/>
      <c r="F292" s="59"/>
      <c r="G292" s="59"/>
      <c r="H292" s="60"/>
      <c r="I292" s="59"/>
      <c r="J292" s="59"/>
      <c r="S292" s="60"/>
      <c r="W292" s="59"/>
      <c r="Z292" s="60"/>
      <c r="AC292" s="60"/>
      <c r="AD292" s="60"/>
    </row>
    <row r="293" ht="12.75" customHeight="1">
      <c r="E293" s="59"/>
      <c r="F293" s="59"/>
      <c r="G293" s="59"/>
      <c r="H293" s="60"/>
      <c r="I293" s="59"/>
      <c r="J293" s="59"/>
      <c r="S293" s="60"/>
      <c r="W293" s="59"/>
      <c r="Z293" s="60"/>
      <c r="AC293" s="60"/>
      <c r="AD293" s="60"/>
    </row>
    <row r="294" ht="12.75" customHeight="1">
      <c r="E294" s="59"/>
      <c r="F294" s="59"/>
      <c r="G294" s="59"/>
      <c r="H294" s="60"/>
      <c r="I294" s="59"/>
      <c r="J294" s="59"/>
      <c r="S294" s="60"/>
      <c r="W294" s="59"/>
      <c r="Z294" s="60"/>
      <c r="AC294" s="60"/>
      <c r="AD294" s="60"/>
    </row>
    <row r="295" ht="12.75" customHeight="1">
      <c r="E295" s="59"/>
      <c r="F295" s="59"/>
      <c r="G295" s="59"/>
      <c r="H295" s="60"/>
      <c r="I295" s="59"/>
      <c r="J295" s="59"/>
      <c r="S295" s="60"/>
      <c r="W295" s="59"/>
      <c r="Z295" s="60"/>
      <c r="AC295" s="60"/>
      <c r="AD295" s="60"/>
    </row>
    <row r="296" ht="12.75" customHeight="1">
      <c r="E296" s="59"/>
      <c r="F296" s="59"/>
      <c r="G296" s="59"/>
      <c r="H296" s="60"/>
      <c r="I296" s="59"/>
      <c r="J296" s="59"/>
      <c r="S296" s="60"/>
      <c r="W296" s="59"/>
      <c r="Z296" s="60"/>
      <c r="AC296" s="60"/>
      <c r="AD296" s="60"/>
    </row>
    <row r="297" ht="12.75" customHeight="1">
      <c r="E297" s="59"/>
      <c r="F297" s="59"/>
      <c r="G297" s="59"/>
      <c r="H297" s="60"/>
      <c r="I297" s="59"/>
      <c r="J297" s="59"/>
      <c r="S297" s="60"/>
      <c r="W297" s="59"/>
      <c r="Z297" s="60"/>
      <c r="AC297" s="60"/>
      <c r="AD297" s="60"/>
    </row>
    <row r="298" ht="12.75" customHeight="1">
      <c r="E298" s="59"/>
      <c r="F298" s="59"/>
      <c r="G298" s="59"/>
      <c r="H298" s="60"/>
      <c r="I298" s="59"/>
      <c r="J298" s="59"/>
      <c r="S298" s="60"/>
      <c r="W298" s="59"/>
      <c r="Z298" s="60"/>
      <c r="AC298" s="60"/>
      <c r="AD298" s="60"/>
    </row>
    <row r="299" ht="12.75" customHeight="1">
      <c r="E299" s="59"/>
      <c r="F299" s="59"/>
      <c r="G299" s="59"/>
      <c r="H299" s="60"/>
      <c r="I299" s="59"/>
      <c r="J299" s="59"/>
      <c r="S299" s="60"/>
      <c r="W299" s="59"/>
      <c r="Z299" s="60"/>
      <c r="AC299" s="60"/>
      <c r="AD299" s="60"/>
    </row>
    <row r="300" ht="12.75" customHeight="1">
      <c r="E300" s="59"/>
      <c r="F300" s="59"/>
      <c r="G300" s="59"/>
      <c r="H300" s="60"/>
      <c r="I300" s="59"/>
      <c r="J300" s="59"/>
      <c r="S300" s="60"/>
      <c r="W300" s="59"/>
      <c r="Z300" s="60"/>
      <c r="AC300" s="60"/>
      <c r="AD300" s="60"/>
    </row>
    <row r="301" ht="12.75" customHeight="1">
      <c r="E301" s="59"/>
      <c r="F301" s="59"/>
      <c r="G301" s="59"/>
      <c r="H301" s="60"/>
      <c r="I301" s="59"/>
      <c r="J301" s="59"/>
      <c r="S301" s="60"/>
      <c r="W301" s="59"/>
      <c r="Z301" s="60"/>
      <c r="AC301" s="60"/>
      <c r="AD301" s="60"/>
    </row>
    <row r="302" ht="12.75" customHeight="1">
      <c r="E302" s="59"/>
      <c r="F302" s="59"/>
      <c r="G302" s="59"/>
      <c r="H302" s="60"/>
      <c r="I302" s="59"/>
      <c r="J302" s="59"/>
      <c r="S302" s="60"/>
      <c r="W302" s="59"/>
      <c r="Z302" s="60"/>
      <c r="AC302" s="60"/>
      <c r="AD302" s="60"/>
    </row>
    <row r="303" ht="12.75" customHeight="1">
      <c r="E303" s="59"/>
      <c r="F303" s="59"/>
      <c r="G303" s="59"/>
      <c r="H303" s="60"/>
      <c r="I303" s="59"/>
      <c r="J303" s="59"/>
      <c r="S303" s="60"/>
      <c r="W303" s="59"/>
      <c r="Z303" s="60"/>
      <c r="AC303" s="60"/>
      <c r="AD303" s="60"/>
    </row>
    <row r="304" ht="12.75" customHeight="1">
      <c r="E304" s="59"/>
      <c r="F304" s="59"/>
      <c r="G304" s="59"/>
      <c r="H304" s="60"/>
      <c r="I304" s="59"/>
      <c r="J304" s="59"/>
      <c r="S304" s="60"/>
      <c r="W304" s="59"/>
      <c r="Z304" s="60"/>
      <c r="AC304" s="60"/>
      <c r="AD304" s="60"/>
    </row>
    <row r="305" ht="12.75" customHeight="1">
      <c r="E305" s="59"/>
      <c r="F305" s="59"/>
      <c r="G305" s="59"/>
      <c r="H305" s="60"/>
      <c r="I305" s="59"/>
      <c r="J305" s="59"/>
      <c r="S305" s="60"/>
      <c r="W305" s="59"/>
      <c r="Z305" s="60"/>
      <c r="AC305" s="60"/>
      <c r="AD305" s="60"/>
    </row>
    <row r="306" ht="12.75" customHeight="1">
      <c r="E306" s="59"/>
      <c r="F306" s="59"/>
      <c r="G306" s="59"/>
      <c r="H306" s="60"/>
      <c r="I306" s="59"/>
      <c r="J306" s="59"/>
      <c r="S306" s="60"/>
      <c r="W306" s="59"/>
      <c r="Z306" s="60"/>
      <c r="AC306" s="60"/>
      <c r="AD306" s="60"/>
    </row>
    <row r="307" ht="12.75" customHeight="1">
      <c r="E307" s="59"/>
      <c r="F307" s="59"/>
      <c r="G307" s="59"/>
      <c r="H307" s="60"/>
      <c r="I307" s="59"/>
      <c r="J307" s="59"/>
      <c r="S307" s="60"/>
      <c r="W307" s="59"/>
      <c r="Z307" s="60"/>
      <c r="AC307" s="60"/>
      <c r="AD307" s="60"/>
    </row>
    <row r="308" ht="12.75" customHeight="1">
      <c r="E308" s="59"/>
      <c r="F308" s="59"/>
      <c r="G308" s="59"/>
      <c r="H308" s="60"/>
      <c r="I308" s="59"/>
      <c r="J308" s="59"/>
      <c r="S308" s="60"/>
      <c r="W308" s="59"/>
      <c r="Z308" s="60"/>
      <c r="AC308" s="60"/>
      <c r="AD308" s="60"/>
    </row>
    <row r="309" ht="12.75" customHeight="1">
      <c r="E309" s="59"/>
      <c r="F309" s="59"/>
      <c r="G309" s="59"/>
      <c r="H309" s="60"/>
      <c r="I309" s="59"/>
      <c r="J309" s="59"/>
      <c r="S309" s="60"/>
      <c r="W309" s="59"/>
      <c r="Z309" s="60"/>
      <c r="AC309" s="60"/>
      <c r="AD309" s="60"/>
    </row>
    <row r="310" ht="12.75" customHeight="1">
      <c r="E310" s="59"/>
      <c r="F310" s="59"/>
      <c r="G310" s="59"/>
      <c r="H310" s="60"/>
      <c r="I310" s="59"/>
      <c r="J310" s="59"/>
      <c r="S310" s="60"/>
      <c r="W310" s="59"/>
      <c r="Z310" s="60"/>
      <c r="AC310" s="60"/>
      <c r="AD310" s="60"/>
    </row>
    <row r="311" ht="12.75" customHeight="1">
      <c r="E311" s="59"/>
      <c r="F311" s="59"/>
      <c r="G311" s="59"/>
      <c r="H311" s="60"/>
      <c r="I311" s="59"/>
      <c r="J311" s="59"/>
      <c r="S311" s="60"/>
      <c r="W311" s="59"/>
      <c r="Z311" s="60"/>
      <c r="AC311" s="60"/>
      <c r="AD311" s="60"/>
    </row>
    <row r="312" ht="12.75" customHeight="1">
      <c r="E312" s="59"/>
      <c r="F312" s="59"/>
      <c r="G312" s="59"/>
      <c r="H312" s="60"/>
      <c r="I312" s="59"/>
      <c r="J312" s="59"/>
      <c r="S312" s="60"/>
      <c r="W312" s="59"/>
      <c r="Z312" s="60"/>
      <c r="AC312" s="60"/>
      <c r="AD312" s="60"/>
    </row>
    <row r="313" ht="12.75" customHeight="1">
      <c r="E313" s="59"/>
      <c r="F313" s="59"/>
      <c r="G313" s="59"/>
      <c r="H313" s="60"/>
      <c r="I313" s="59"/>
      <c r="J313" s="59"/>
      <c r="S313" s="60"/>
      <c r="W313" s="59"/>
      <c r="Z313" s="60"/>
      <c r="AC313" s="60"/>
      <c r="AD313" s="60"/>
    </row>
    <row r="314" ht="12.75" customHeight="1">
      <c r="E314" s="59"/>
      <c r="F314" s="59"/>
      <c r="G314" s="59"/>
      <c r="H314" s="60"/>
      <c r="I314" s="59"/>
      <c r="J314" s="59"/>
      <c r="S314" s="60"/>
      <c r="W314" s="59"/>
      <c r="Z314" s="60"/>
      <c r="AC314" s="60"/>
      <c r="AD314" s="60"/>
    </row>
    <row r="315" ht="12.75" customHeight="1">
      <c r="E315" s="59"/>
      <c r="F315" s="59"/>
      <c r="G315" s="59"/>
      <c r="H315" s="60"/>
      <c r="I315" s="59"/>
      <c r="J315" s="59"/>
      <c r="S315" s="60"/>
      <c r="W315" s="59"/>
      <c r="Z315" s="60"/>
      <c r="AC315" s="60"/>
      <c r="AD315" s="60"/>
    </row>
    <row r="316" ht="12.75" customHeight="1">
      <c r="E316" s="59"/>
      <c r="F316" s="59"/>
      <c r="G316" s="59"/>
      <c r="H316" s="60"/>
      <c r="I316" s="59"/>
      <c r="J316" s="59"/>
      <c r="S316" s="60"/>
      <c r="W316" s="59"/>
      <c r="Z316" s="60"/>
      <c r="AC316" s="60"/>
      <c r="AD316" s="60"/>
    </row>
    <row r="317" ht="12.75" customHeight="1">
      <c r="E317" s="59"/>
      <c r="F317" s="59"/>
      <c r="G317" s="59"/>
      <c r="H317" s="60"/>
      <c r="I317" s="59"/>
      <c r="J317" s="59"/>
      <c r="S317" s="60"/>
      <c r="W317" s="59"/>
      <c r="Z317" s="60"/>
      <c r="AC317" s="60"/>
      <c r="AD317" s="60"/>
    </row>
    <row r="318" ht="12.75" customHeight="1">
      <c r="E318" s="59"/>
      <c r="F318" s="59"/>
      <c r="G318" s="59"/>
      <c r="H318" s="60"/>
      <c r="I318" s="59"/>
      <c r="J318" s="59"/>
      <c r="S318" s="60"/>
      <c r="W318" s="59"/>
      <c r="Z318" s="60"/>
      <c r="AC318" s="60"/>
      <c r="AD318" s="60"/>
    </row>
    <row r="319" ht="12.75" customHeight="1">
      <c r="E319" s="59"/>
      <c r="F319" s="59"/>
      <c r="G319" s="59"/>
      <c r="H319" s="60"/>
      <c r="I319" s="59"/>
      <c r="J319" s="59"/>
      <c r="S319" s="60"/>
      <c r="W319" s="59"/>
      <c r="Z319" s="60"/>
      <c r="AC319" s="60"/>
      <c r="AD319" s="60"/>
    </row>
    <row r="320" ht="12.75" customHeight="1">
      <c r="E320" s="59"/>
      <c r="F320" s="59"/>
      <c r="G320" s="59"/>
      <c r="H320" s="60"/>
      <c r="I320" s="59"/>
      <c r="J320" s="59"/>
      <c r="S320" s="60"/>
      <c r="W320" s="59"/>
      <c r="Z320" s="60"/>
      <c r="AC320" s="60"/>
      <c r="AD320" s="60"/>
    </row>
    <row r="321" ht="12.75" customHeight="1">
      <c r="E321" s="59"/>
      <c r="F321" s="59"/>
      <c r="G321" s="59"/>
      <c r="H321" s="60"/>
      <c r="I321" s="59"/>
      <c r="J321" s="59"/>
      <c r="S321" s="60"/>
      <c r="W321" s="59"/>
      <c r="Z321" s="60"/>
      <c r="AC321" s="60"/>
      <c r="AD321" s="60"/>
    </row>
    <row r="322" ht="12.75" customHeight="1">
      <c r="E322" s="59"/>
      <c r="F322" s="59"/>
      <c r="G322" s="59"/>
      <c r="H322" s="60"/>
      <c r="I322" s="59"/>
      <c r="J322" s="59"/>
      <c r="S322" s="60"/>
      <c r="W322" s="59"/>
      <c r="Z322" s="60"/>
      <c r="AC322" s="60"/>
      <c r="AD322" s="60"/>
    </row>
    <row r="323" ht="12.75" customHeight="1">
      <c r="E323" s="59"/>
      <c r="F323" s="59"/>
      <c r="G323" s="59"/>
      <c r="H323" s="60"/>
      <c r="I323" s="59"/>
      <c r="J323" s="59"/>
      <c r="S323" s="60"/>
      <c r="W323" s="59"/>
      <c r="Z323" s="60"/>
      <c r="AC323" s="60"/>
      <c r="AD323" s="60"/>
    </row>
    <row r="324" ht="12.75" customHeight="1">
      <c r="E324" s="59"/>
      <c r="F324" s="59"/>
      <c r="G324" s="59"/>
      <c r="H324" s="60"/>
      <c r="I324" s="59"/>
      <c r="J324" s="59"/>
      <c r="S324" s="60"/>
      <c r="W324" s="59"/>
      <c r="Z324" s="60"/>
      <c r="AC324" s="60"/>
      <c r="AD324" s="60"/>
    </row>
    <row r="325" ht="12.75" customHeight="1">
      <c r="E325" s="59"/>
      <c r="F325" s="59"/>
      <c r="G325" s="59"/>
      <c r="H325" s="60"/>
      <c r="I325" s="59"/>
      <c r="J325" s="59"/>
      <c r="S325" s="60"/>
      <c r="W325" s="59"/>
      <c r="Z325" s="60"/>
      <c r="AC325" s="60"/>
      <c r="AD325" s="60"/>
    </row>
    <row r="326" ht="12.75" customHeight="1">
      <c r="E326" s="59"/>
      <c r="F326" s="59"/>
      <c r="G326" s="59"/>
      <c r="H326" s="60"/>
      <c r="I326" s="59"/>
      <c r="J326" s="59"/>
      <c r="S326" s="60"/>
      <c r="W326" s="59"/>
      <c r="Z326" s="60"/>
      <c r="AC326" s="60"/>
      <c r="AD326" s="60"/>
    </row>
    <row r="327" ht="12.75" customHeight="1">
      <c r="E327" s="59"/>
      <c r="F327" s="59"/>
      <c r="G327" s="59"/>
      <c r="H327" s="60"/>
      <c r="I327" s="59"/>
      <c r="J327" s="59"/>
      <c r="S327" s="60"/>
      <c r="W327" s="59"/>
      <c r="Z327" s="60"/>
      <c r="AC327" s="60"/>
      <c r="AD327" s="60"/>
    </row>
    <row r="328" ht="12.75" customHeight="1">
      <c r="E328" s="59"/>
      <c r="F328" s="59"/>
      <c r="G328" s="59"/>
      <c r="H328" s="60"/>
      <c r="I328" s="59"/>
      <c r="J328" s="59"/>
      <c r="S328" s="60"/>
      <c r="W328" s="59"/>
      <c r="Z328" s="60"/>
      <c r="AC328" s="60"/>
      <c r="AD328" s="60"/>
    </row>
    <row r="329" ht="12.75" customHeight="1">
      <c r="E329" s="59"/>
      <c r="F329" s="59"/>
      <c r="G329" s="59"/>
      <c r="H329" s="60"/>
      <c r="I329" s="59"/>
      <c r="J329" s="59"/>
      <c r="S329" s="60"/>
      <c r="W329" s="59"/>
      <c r="Z329" s="60"/>
      <c r="AC329" s="60"/>
      <c r="AD329" s="60"/>
    </row>
    <row r="330" ht="12.75" customHeight="1">
      <c r="E330" s="59"/>
      <c r="F330" s="59"/>
      <c r="G330" s="59"/>
      <c r="H330" s="60"/>
      <c r="I330" s="59"/>
      <c r="J330" s="59"/>
      <c r="S330" s="60"/>
      <c r="W330" s="59"/>
      <c r="Z330" s="60"/>
      <c r="AC330" s="60"/>
      <c r="AD330" s="60"/>
    </row>
    <row r="331" ht="12.75" customHeight="1">
      <c r="E331" s="59"/>
      <c r="F331" s="59"/>
      <c r="G331" s="59"/>
      <c r="H331" s="60"/>
      <c r="I331" s="59"/>
      <c r="J331" s="59"/>
      <c r="S331" s="60"/>
      <c r="W331" s="59"/>
      <c r="Z331" s="60"/>
      <c r="AC331" s="60"/>
      <c r="AD331" s="60"/>
    </row>
    <row r="332" ht="12.75" customHeight="1">
      <c r="E332" s="59"/>
      <c r="F332" s="59"/>
      <c r="G332" s="59"/>
      <c r="H332" s="60"/>
      <c r="I332" s="59"/>
      <c r="J332" s="59"/>
      <c r="S332" s="60"/>
      <c r="W332" s="59"/>
      <c r="Z332" s="60"/>
      <c r="AC332" s="60"/>
      <c r="AD332" s="60"/>
    </row>
    <row r="333" ht="12.75" customHeight="1">
      <c r="E333" s="59"/>
      <c r="F333" s="59"/>
      <c r="G333" s="59"/>
      <c r="H333" s="60"/>
      <c r="I333" s="59"/>
      <c r="J333" s="59"/>
      <c r="S333" s="60"/>
      <c r="W333" s="59"/>
      <c r="Z333" s="60"/>
      <c r="AC333" s="60"/>
      <c r="AD333" s="60"/>
    </row>
    <row r="334" ht="12.75" customHeight="1">
      <c r="E334" s="59"/>
      <c r="F334" s="59"/>
      <c r="G334" s="59"/>
      <c r="H334" s="60"/>
      <c r="I334" s="59"/>
      <c r="J334" s="59"/>
      <c r="S334" s="60"/>
      <c r="W334" s="59"/>
      <c r="Z334" s="60"/>
      <c r="AC334" s="60"/>
      <c r="AD334" s="60"/>
    </row>
    <row r="335" ht="12.75" customHeight="1">
      <c r="E335" s="59"/>
      <c r="F335" s="59"/>
      <c r="G335" s="59"/>
      <c r="H335" s="60"/>
      <c r="I335" s="59"/>
      <c r="J335" s="59"/>
      <c r="S335" s="60"/>
      <c r="W335" s="59"/>
      <c r="Z335" s="60"/>
      <c r="AC335" s="60"/>
      <c r="AD335" s="60"/>
    </row>
    <row r="336" ht="12.75" customHeight="1">
      <c r="E336" s="59"/>
      <c r="F336" s="59"/>
      <c r="G336" s="59"/>
      <c r="H336" s="60"/>
      <c r="I336" s="59"/>
      <c r="J336" s="59"/>
      <c r="S336" s="60"/>
      <c r="W336" s="59"/>
      <c r="Z336" s="60"/>
      <c r="AC336" s="60"/>
      <c r="AD336" s="60"/>
    </row>
    <row r="337" ht="12.75" customHeight="1">
      <c r="E337" s="59"/>
      <c r="F337" s="59"/>
      <c r="G337" s="59"/>
      <c r="H337" s="60"/>
      <c r="I337" s="59"/>
      <c r="J337" s="59"/>
      <c r="S337" s="60"/>
      <c r="W337" s="59"/>
      <c r="Z337" s="60"/>
      <c r="AC337" s="60"/>
      <c r="AD337" s="60"/>
    </row>
    <row r="338" ht="12.75" customHeight="1">
      <c r="E338" s="59"/>
      <c r="F338" s="59"/>
      <c r="G338" s="59"/>
      <c r="H338" s="60"/>
      <c r="I338" s="59"/>
      <c r="J338" s="59"/>
      <c r="S338" s="60"/>
      <c r="W338" s="59"/>
      <c r="Z338" s="60"/>
      <c r="AC338" s="60"/>
      <c r="AD338" s="60"/>
    </row>
    <row r="339" ht="12.75" customHeight="1">
      <c r="E339" s="59"/>
      <c r="F339" s="59"/>
      <c r="G339" s="59"/>
      <c r="H339" s="60"/>
      <c r="I339" s="59"/>
      <c r="J339" s="59"/>
      <c r="S339" s="60"/>
      <c r="W339" s="59"/>
      <c r="Z339" s="60"/>
      <c r="AC339" s="60"/>
      <c r="AD339" s="60"/>
    </row>
    <row r="340" ht="12.75" customHeight="1">
      <c r="E340" s="59"/>
      <c r="F340" s="59"/>
      <c r="G340" s="59"/>
      <c r="H340" s="60"/>
      <c r="I340" s="59"/>
      <c r="J340" s="59"/>
      <c r="S340" s="60"/>
      <c r="W340" s="59"/>
      <c r="Z340" s="60"/>
      <c r="AC340" s="60"/>
      <c r="AD340" s="60"/>
    </row>
    <row r="341" ht="12.75" customHeight="1">
      <c r="E341" s="59"/>
      <c r="F341" s="59"/>
      <c r="G341" s="59"/>
      <c r="H341" s="60"/>
      <c r="I341" s="59"/>
      <c r="J341" s="59"/>
      <c r="S341" s="60"/>
      <c r="W341" s="59"/>
      <c r="Z341" s="60"/>
      <c r="AC341" s="60"/>
      <c r="AD341" s="60"/>
    </row>
    <row r="342" ht="12.75" customHeight="1">
      <c r="E342" s="59"/>
      <c r="F342" s="59"/>
      <c r="G342" s="59"/>
      <c r="H342" s="60"/>
      <c r="I342" s="59"/>
      <c r="J342" s="59"/>
      <c r="S342" s="60"/>
      <c r="W342" s="59"/>
      <c r="Z342" s="60"/>
      <c r="AC342" s="60"/>
      <c r="AD342" s="60"/>
    </row>
    <row r="343" ht="12.75" customHeight="1">
      <c r="E343" s="59"/>
      <c r="F343" s="59"/>
      <c r="G343" s="59"/>
      <c r="H343" s="60"/>
      <c r="I343" s="59"/>
      <c r="J343" s="59"/>
      <c r="S343" s="60"/>
      <c r="W343" s="59"/>
      <c r="Z343" s="60"/>
      <c r="AC343" s="60"/>
      <c r="AD343" s="60"/>
    </row>
    <row r="344" ht="12.75" customHeight="1">
      <c r="E344" s="59"/>
      <c r="F344" s="59"/>
      <c r="G344" s="59"/>
      <c r="H344" s="60"/>
      <c r="I344" s="59"/>
      <c r="J344" s="59"/>
      <c r="S344" s="60"/>
      <c r="W344" s="59"/>
      <c r="Z344" s="60"/>
      <c r="AC344" s="60"/>
      <c r="AD344" s="60"/>
    </row>
    <row r="345" ht="12.75" customHeight="1">
      <c r="E345" s="59"/>
      <c r="F345" s="59"/>
      <c r="G345" s="59"/>
      <c r="H345" s="60"/>
      <c r="I345" s="59"/>
      <c r="J345" s="59"/>
      <c r="S345" s="60"/>
      <c r="W345" s="59"/>
      <c r="Z345" s="60"/>
      <c r="AC345" s="60"/>
      <c r="AD345" s="60"/>
    </row>
    <row r="346" ht="12.75" customHeight="1">
      <c r="E346" s="59"/>
      <c r="F346" s="59"/>
      <c r="G346" s="59"/>
      <c r="H346" s="60"/>
      <c r="I346" s="59"/>
      <c r="J346" s="59"/>
      <c r="S346" s="60"/>
      <c r="W346" s="59"/>
      <c r="Z346" s="60"/>
      <c r="AC346" s="60"/>
      <c r="AD346" s="60"/>
    </row>
    <row r="347" ht="12.75" customHeight="1">
      <c r="E347" s="59"/>
      <c r="F347" s="59"/>
      <c r="G347" s="59"/>
      <c r="H347" s="60"/>
      <c r="I347" s="59"/>
      <c r="J347" s="59"/>
      <c r="S347" s="60"/>
      <c r="W347" s="59"/>
      <c r="Z347" s="60"/>
      <c r="AC347" s="60"/>
      <c r="AD347" s="60"/>
    </row>
    <row r="348" ht="12.75" customHeight="1">
      <c r="E348" s="59"/>
      <c r="F348" s="59"/>
      <c r="G348" s="59"/>
      <c r="H348" s="60"/>
      <c r="I348" s="59"/>
      <c r="J348" s="59"/>
      <c r="S348" s="60"/>
      <c r="W348" s="59"/>
      <c r="Z348" s="60"/>
      <c r="AC348" s="60"/>
      <c r="AD348" s="60"/>
    </row>
    <row r="349" ht="12.75" customHeight="1">
      <c r="E349" s="59"/>
      <c r="F349" s="59"/>
      <c r="G349" s="59"/>
      <c r="H349" s="60"/>
      <c r="I349" s="59"/>
      <c r="J349" s="59"/>
      <c r="S349" s="60"/>
      <c r="W349" s="59"/>
      <c r="Z349" s="60"/>
      <c r="AC349" s="60"/>
      <c r="AD349" s="60"/>
    </row>
    <row r="350" ht="12.75" customHeight="1">
      <c r="E350" s="59"/>
      <c r="F350" s="59"/>
      <c r="G350" s="59"/>
      <c r="H350" s="60"/>
      <c r="I350" s="59"/>
      <c r="J350" s="59"/>
      <c r="S350" s="60"/>
      <c r="W350" s="59"/>
      <c r="Z350" s="60"/>
      <c r="AC350" s="60"/>
      <c r="AD350" s="60"/>
    </row>
    <row r="351" ht="12.75" customHeight="1">
      <c r="E351" s="59"/>
      <c r="F351" s="59"/>
      <c r="G351" s="59"/>
      <c r="H351" s="60"/>
      <c r="I351" s="59"/>
      <c r="J351" s="59"/>
      <c r="S351" s="60"/>
      <c r="W351" s="59"/>
      <c r="Z351" s="60"/>
      <c r="AC351" s="60"/>
      <c r="AD351" s="60"/>
    </row>
    <row r="352" ht="12.75" customHeight="1">
      <c r="E352" s="59"/>
      <c r="F352" s="59"/>
      <c r="G352" s="59"/>
      <c r="H352" s="60"/>
      <c r="I352" s="59"/>
      <c r="J352" s="59"/>
      <c r="S352" s="60"/>
      <c r="W352" s="59"/>
      <c r="Z352" s="60"/>
      <c r="AC352" s="60"/>
      <c r="AD352" s="60"/>
    </row>
    <row r="353" ht="12.75" customHeight="1">
      <c r="E353" s="59"/>
      <c r="F353" s="59"/>
      <c r="G353" s="59"/>
      <c r="H353" s="60"/>
      <c r="I353" s="59"/>
      <c r="J353" s="59"/>
      <c r="S353" s="60"/>
      <c r="W353" s="59"/>
      <c r="Z353" s="60"/>
      <c r="AC353" s="60"/>
      <c r="AD353" s="60"/>
    </row>
    <row r="354" ht="12.75" customHeight="1">
      <c r="E354" s="59"/>
      <c r="F354" s="59"/>
      <c r="G354" s="59"/>
      <c r="H354" s="60"/>
      <c r="I354" s="59"/>
      <c r="J354" s="59"/>
      <c r="S354" s="60"/>
      <c r="W354" s="59"/>
      <c r="Z354" s="60"/>
      <c r="AC354" s="60"/>
      <c r="AD354" s="60"/>
    </row>
    <row r="355" ht="12.75" customHeight="1">
      <c r="E355" s="59"/>
      <c r="F355" s="59"/>
      <c r="G355" s="59"/>
      <c r="H355" s="60"/>
      <c r="I355" s="59"/>
      <c r="J355" s="59"/>
      <c r="S355" s="60"/>
      <c r="W355" s="59"/>
      <c r="Z355" s="60"/>
      <c r="AC355" s="60"/>
      <c r="AD355" s="60"/>
    </row>
    <row r="356" ht="12.75" customHeight="1">
      <c r="E356" s="59"/>
      <c r="F356" s="59"/>
      <c r="G356" s="59"/>
      <c r="H356" s="60"/>
      <c r="I356" s="59"/>
      <c r="J356" s="59"/>
      <c r="S356" s="60"/>
      <c r="W356" s="59"/>
      <c r="Z356" s="60"/>
      <c r="AC356" s="60"/>
      <c r="AD356" s="60"/>
    </row>
    <row r="357" ht="12.75" customHeight="1">
      <c r="E357" s="59"/>
      <c r="F357" s="59"/>
      <c r="G357" s="59"/>
      <c r="H357" s="60"/>
      <c r="I357" s="59"/>
      <c r="J357" s="59"/>
      <c r="S357" s="60"/>
      <c r="W357" s="59"/>
      <c r="Z357" s="60"/>
      <c r="AC357" s="60"/>
      <c r="AD357" s="60"/>
    </row>
    <row r="358" ht="12.75" customHeight="1">
      <c r="E358" s="59"/>
      <c r="F358" s="59"/>
      <c r="G358" s="59"/>
      <c r="H358" s="60"/>
      <c r="I358" s="59"/>
      <c r="J358" s="59"/>
      <c r="S358" s="60"/>
      <c r="W358" s="59"/>
      <c r="Z358" s="60"/>
      <c r="AC358" s="60"/>
      <c r="AD358" s="60"/>
    </row>
    <row r="359" ht="12.75" customHeight="1">
      <c r="E359" s="59"/>
      <c r="F359" s="59"/>
      <c r="G359" s="59"/>
      <c r="H359" s="60"/>
      <c r="I359" s="59"/>
      <c r="J359" s="59"/>
      <c r="S359" s="60"/>
      <c r="W359" s="59"/>
      <c r="Z359" s="60"/>
      <c r="AC359" s="60"/>
      <c r="AD359" s="60"/>
    </row>
    <row r="360" ht="12.75" customHeight="1">
      <c r="E360" s="59"/>
      <c r="F360" s="59"/>
      <c r="G360" s="59"/>
      <c r="H360" s="60"/>
      <c r="I360" s="59"/>
      <c r="J360" s="59"/>
      <c r="S360" s="60"/>
      <c r="W360" s="59"/>
      <c r="Z360" s="60"/>
      <c r="AC360" s="60"/>
      <c r="AD360" s="60"/>
    </row>
    <row r="361" ht="12.75" customHeight="1">
      <c r="E361" s="59"/>
      <c r="F361" s="59"/>
      <c r="G361" s="59"/>
      <c r="H361" s="60"/>
      <c r="I361" s="59"/>
      <c r="J361" s="59"/>
      <c r="S361" s="60"/>
      <c r="W361" s="59"/>
      <c r="Z361" s="60"/>
      <c r="AC361" s="60"/>
      <c r="AD361" s="60"/>
    </row>
    <row r="362" ht="12.75" customHeight="1">
      <c r="E362" s="59"/>
      <c r="F362" s="59"/>
      <c r="G362" s="59"/>
      <c r="H362" s="60"/>
      <c r="I362" s="59"/>
      <c r="J362" s="59"/>
      <c r="S362" s="60"/>
      <c r="W362" s="59"/>
      <c r="Z362" s="60"/>
      <c r="AC362" s="60"/>
      <c r="AD362" s="60"/>
    </row>
    <row r="363" ht="12.75" customHeight="1">
      <c r="E363" s="59"/>
      <c r="F363" s="59"/>
      <c r="G363" s="59"/>
      <c r="H363" s="60"/>
      <c r="I363" s="59"/>
      <c r="J363" s="59"/>
      <c r="S363" s="60"/>
      <c r="W363" s="59"/>
      <c r="Z363" s="60"/>
      <c r="AC363" s="60"/>
      <c r="AD363" s="60"/>
    </row>
    <row r="364" ht="12.75" customHeight="1">
      <c r="E364" s="59"/>
      <c r="F364" s="59"/>
      <c r="G364" s="59"/>
      <c r="H364" s="60"/>
      <c r="I364" s="59"/>
      <c r="J364" s="59"/>
      <c r="S364" s="60"/>
      <c r="W364" s="59"/>
      <c r="Z364" s="60"/>
      <c r="AC364" s="60"/>
      <c r="AD364" s="60"/>
    </row>
    <row r="365" ht="12.75" customHeight="1">
      <c r="E365" s="59"/>
      <c r="F365" s="59"/>
      <c r="G365" s="59"/>
      <c r="H365" s="60"/>
      <c r="I365" s="59"/>
      <c r="J365" s="59"/>
      <c r="S365" s="60"/>
      <c r="W365" s="59"/>
      <c r="Z365" s="60"/>
      <c r="AC365" s="60"/>
      <c r="AD365" s="60"/>
    </row>
    <row r="366" ht="12.75" customHeight="1">
      <c r="E366" s="59"/>
      <c r="F366" s="59"/>
      <c r="G366" s="59"/>
      <c r="H366" s="60"/>
      <c r="I366" s="59"/>
      <c r="J366" s="59"/>
      <c r="S366" s="60"/>
      <c r="W366" s="59"/>
      <c r="Z366" s="60"/>
      <c r="AC366" s="60"/>
      <c r="AD366" s="60"/>
    </row>
    <row r="367" ht="12.75" customHeight="1">
      <c r="E367" s="59"/>
      <c r="F367" s="59"/>
      <c r="G367" s="59"/>
      <c r="H367" s="60"/>
      <c r="I367" s="59"/>
      <c r="J367" s="59"/>
      <c r="S367" s="60"/>
      <c r="W367" s="59"/>
      <c r="Z367" s="60"/>
      <c r="AC367" s="60"/>
      <c r="AD367" s="60"/>
    </row>
    <row r="368" ht="12.75" customHeight="1">
      <c r="E368" s="59"/>
      <c r="F368" s="59"/>
      <c r="G368" s="59"/>
      <c r="H368" s="60"/>
      <c r="I368" s="59"/>
      <c r="J368" s="59"/>
      <c r="S368" s="60"/>
      <c r="W368" s="59"/>
      <c r="Z368" s="60"/>
      <c r="AC368" s="60"/>
      <c r="AD368" s="60"/>
    </row>
    <row r="369" ht="12.75" customHeight="1">
      <c r="E369" s="59"/>
      <c r="F369" s="59"/>
      <c r="G369" s="59"/>
      <c r="H369" s="60"/>
      <c r="I369" s="59"/>
      <c r="J369" s="59"/>
      <c r="S369" s="60"/>
      <c r="W369" s="59"/>
      <c r="Z369" s="60"/>
      <c r="AC369" s="60"/>
      <c r="AD369" s="60"/>
    </row>
    <row r="370" ht="12.75" customHeight="1">
      <c r="E370" s="59"/>
      <c r="F370" s="59"/>
      <c r="G370" s="59"/>
      <c r="H370" s="60"/>
      <c r="I370" s="59"/>
      <c r="J370" s="59"/>
      <c r="S370" s="60"/>
      <c r="W370" s="59"/>
      <c r="Z370" s="60"/>
      <c r="AC370" s="60"/>
      <c r="AD370" s="60"/>
    </row>
    <row r="371" ht="12.75" customHeight="1">
      <c r="E371" s="59"/>
      <c r="F371" s="59"/>
      <c r="G371" s="59"/>
      <c r="H371" s="60"/>
      <c r="I371" s="59"/>
      <c r="J371" s="59"/>
      <c r="S371" s="60"/>
      <c r="W371" s="59"/>
      <c r="Z371" s="60"/>
      <c r="AC371" s="60"/>
      <c r="AD371" s="60"/>
    </row>
    <row r="372" ht="12.75" customHeight="1">
      <c r="E372" s="59"/>
      <c r="F372" s="59"/>
      <c r="G372" s="59"/>
      <c r="H372" s="60"/>
      <c r="I372" s="59"/>
      <c r="J372" s="59"/>
      <c r="S372" s="60"/>
      <c r="W372" s="59"/>
      <c r="Z372" s="60"/>
      <c r="AC372" s="60"/>
      <c r="AD372" s="60"/>
    </row>
    <row r="373" ht="12.75" customHeight="1">
      <c r="E373" s="59"/>
      <c r="F373" s="59"/>
      <c r="G373" s="59"/>
      <c r="H373" s="60"/>
      <c r="I373" s="59"/>
      <c r="J373" s="59"/>
      <c r="S373" s="60"/>
      <c r="W373" s="59"/>
      <c r="Z373" s="60"/>
      <c r="AC373" s="60"/>
      <c r="AD373" s="60"/>
    </row>
    <row r="374" ht="12.75" customHeight="1">
      <c r="E374" s="59"/>
      <c r="F374" s="59"/>
      <c r="G374" s="59"/>
      <c r="H374" s="60"/>
      <c r="I374" s="59"/>
      <c r="J374" s="59"/>
      <c r="S374" s="60"/>
      <c r="W374" s="59"/>
      <c r="Z374" s="60"/>
      <c r="AC374" s="60"/>
      <c r="AD374" s="60"/>
    </row>
    <row r="375" ht="12.75" customHeight="1">
      <c r="E375" s="59"/>
      <c r="F375" s="59"/>
      <c r="G375" s="59"/>
      <c r="H375" s="60"/>
      <c r="I375" s="59"/>
      <c r="J375" s="59"/>
      <c r="S375" s="60"/>
      <c r="W375" s="59"/>
      <c r="Z375" s="60"/>
      <c r="AC375" s="60"/>
      <c r="AD375" s="60"/>
    </row>
    <row r="376" ht="12.75" customHeight="1">
      <c r="E376" s="59"/>
      <c r="F376" s="59"/>
      <c r="G376" s="59"/>
      <c r="H376" s="60"/>
      <c r="I376" s="59"/>
      <c r="J376" s="59"/>
      <c r="S376" s="60"/>
      <c r="W376" s="59"/>
      <c r="Z376" s="60"/>
      <c r="AC376" s="60"/>
      <c r="AD376" s="60"/>
    </row>
    <row r="377" ht="12.75" customHeight="1">
      <c r="E377" s="59"/>
      <c r="F377" s="59"/>
      <c r="G377" s="59"/>
      <c r="H377" s="60"/>
      <c r="I377" s="59"/>
      <c r="J377" s="59"/>
      <c r="S377" s="60"/>
      <c r="W377" s="59"/>
      <c r="Z377" s="60"/>
      <c r="AC377" s="60"/>
      <c r="AD377" s="60"/>
    </row>
    <row r="378" ht="12.75" customHeight="1">
      <c r="E378" s="59"/>
      <c r="F378" s="59"/>
      <c r="G378" s="59"/>
      <c r="H378" s="60"/>
      <c r="I378" s="59"/>
      <c r="J378" s="59"/>
      <c r="S378" s="60"/>
      <c r="W378" s="59"/>
      <c r="Z378" s="60"/>
      <c r="AC378" s="60"/>
      <c r="AD378" s="60"/>
    </row>
    <row r="379" ht="12.75" customHeight="1">
      <c r="E379" s="59"/>
      <c r="F379" s="59"/>
      <c r="G379" s="59"/>
      <c r="H379" s="60"/>
      <c r="I379" s="59"/>
      <c r="J379" s="59"/>
      <c r="S379" s="60"/>
      <c r="W379" s="59"/>
      <c r="Z379" s="60"/>
      <c r="AC379" s="60"/>
      <c r="AD379" s="60"/>
    </row>
    <row r="380" ht="12.75" customHeight="1">
      <c r="E380" s="59"/>
      <c r="F380" s="59"/>
      <c r="G380" s="59"/>
      <c r="H380" s="60"/>
      <c r="I380" s="59"/>
      <c r="J380" s="59"/>
      <c r="S380" s="60"/>
      <c r="W380" s="59"/>
      <c r="Z380" s="60"/>
      <c r="AC380" s="60"/>
      <c r="AD380" s="60"/>
    </row>
    <row r="381" ht="12.75" customHeight="1">
      <c r="E381" s="59"/>
      <c r="F381" s="59"/>
      <c r="G381" s="59"/>
      <c r="H381" s="60"/>
      <c r="I381" s="59"/>
      <c r="J381" s="59"/>
      <c r="S381" s="60"/>
      <c r="W381" s="59"/>
      <c r="Z381" s="60"/>
      <c r="AC381" s="60"/>
      <c r="AD381" s="60"/>
    </row>
    <row r="382" ht="12.75" customHeight="1">
      <c r="E382" s="59"/>
      <c r="F382" s="59"/>
      <c r="G382" s="59"/>
      <c r="H382" s="60"/>
      <c r="I382" s="59"/>
      <c r="J382" s="59"/>
      <c r="S382" s="60"/>
      <c r="W382" s="59"/>
      <c r="Z382" s="60"/>
      <c r="AC382" s="60"/>
      <c r="AD382" s="60"/>
    </row>
    <row r="383" ht="12.75" customHeight="1">
      <c r="E383" s="59"/>
      <c r="F383" s="59"/>
      <c r="G383" s="59"/>
      <c r="H383" s="60"/>
      <c r="I383" s="59"/>
      <c r="J383" s="59"/>
      <c r="S383" s="60"/>
      <c r="W383" s="59"/>
      <c r="Z383" s="60"/>
      <c r="AC383" s="60"/>
      <c r="AD383" s="60"/>
    </row>
    <row r="384" ht="12.75" customHeight="1">
      <c r="E384" s="59"/>
      <c r="F384" s="59"/>
      <c r="G384" s="59"/>
      <c r="H384" s="60"/>
      <c r="I384" s="59"/>
      <c r="J384" s="59"/>
      <c r="S384" s="60"/>
      <c r="W384" s="59"/>
      <c r="Z384" s="60"/>
      <c r="AC384" s="60"/>
      <c r="AD384" s="60"/>
    </row>
    <row r="385" ht="12.75" customHeight="1">
      <c r="E385" s="59"/>
      <c r="F385" s="59"/>
      <c r="G385" s="59"/>
      <c r="H385" s="60"/>
      <c r="I385" s="59"/>
      <c r="J385" s="59"/>
      <c r="S385" s="60"/>
      <c r="W385" s="59"/>
      <c r="Z385" s="60"/>
      <c r="AC385" s="60"/>
      <c r="AD385" s="60"/>
    </row>
    <row r="386" ht="12.75" customHeight="1">
      <c r="E386" s="59"/>
      <c r="F386" s="59"/>
      <c r="G386" s="59"/>
      <c r="H386" s="60"/>
      <c r="I386" s="59"/>
      <c r="J386" s="59"/>
      <c r="S386" s="60"/>
      <c r="W386" s="59"/>
      <c r="Z386" s="60"/>
      <c r="AC386" s="60"/>
      <c r="AD386" s="60"/>
    </row>
    <row r="387" ht="12.75" customHeight="1">
      <c r="E387" s="59"/>
      <c r="F387" s="59"/>
      <c r="G387" s="59"/>
      <c r="H387" s="60"/>
      <c r="I387" s="59"/>
      <c r="J387" s="59"/>
      <c r="S387" s="60"/>
      <c r="W387" s="59"/>
      <c r="Z387" s="60"/>
      <c r="AC387" s="60"/>
      <c r="AD387" s="60"/>
    </row>
    <row r="388" ht="12.75" customHeight="1">
      <c r="E388" s="59"/>
      <c r="F388" s="59"/>
      <c r="G388" s="59"/>
      <c r="H388" s="60"/>
      <c r="I388" s="59"/>
      <c r="J388" s="59"/>
      <c r="S388" s="60"/>
      <c r="W388" s="59"/>
      <c r="Z388" s="60"/>
      <c r="AC388" s="60"/>
      <c r="AD388" s="60"/>
    </row>
    <row r="389" ht="12.75" customHeight="1">
      <c r="E389" s="59"/>
      <c r="F389" s="59"/>
      <c r="G389" s="59"/>
      <c r="H389" s="60"/>
      <c r="I389" s="59"/>
      <c r="J389" s="59"/>
      <c r="S389" s="60"/>
      <c r="W389" s="59"/>
      <c r="Z389" s="60"/>
      <c r="AC389" s="60"/>
      <c r="AD389" s="60"/>
    </row>
    <row r="390" ht="12.75" customHeight="1">
      <c r="E390" s="59"/>
      <c r="F390" s="59"/>
      <c r="G390" s="59"/>
      <c r="H390" s="60"/>
      <c r="I390" s="59"/>
      <c r="J390" s="59"/>
      <c r="S390" s="60"/>
      <c r="W390" s="59"/>
      <c r="Z390" s="60"/>
      <c r="AC390" s="60"/>
      <c r="AD390" s="60"/>
    </row>
    <row r="391" ht="12.75" customHeight="1">
      <c r="E391" s="59"/>
      <c r="F391" s="59"/>
      <c r="G391" s="59"/>
      <c r="H391" s="60"/>
      <c r="I391" s="59"/>
      <c r="J391" s="59"/>
      <c r="S391" s="60"/>
      <c r="W391" s="59"/>
      <c r="Z391" s="60"/>
      <c r="AC391" s="60"/>
      <c r="AD391" s="60"/>
    </row>
    <row r="392" ht="12.75" customHeight="1">
      <c r="E392" s="59"/>
      <c r="F392" s="59"/>
      <c r="G392" s="59"/>
      <c r="H392" s="60"/>
      <c r="I392" s="59"/>
      <c r="J392" s="59"/>
      <c r="S392" s="60"/>
      <c r="W392" s="59"/>
      <c r="Z392" s="60"/>
      <c r="AC392" s="60"/>
      <c r="AD392" s="60"/>
    </row>
    <row r="393" ht="12.75" customHeight="1">
      <c r="E393" s="59"/>
      <c r="F393" s="59"/>
      <c r="G393" s="59"/>
      <c r="H393" s="60"/>
      <c r="I393" s="59"/>
      <c r="J393" s="59"/>
      <c r="S393" s="60"/>
      <c r="W393" s="59"/>
      <c r="Z393" s="60"/>
      <c r="AC393" s="60"/>
      <c r="AD393" s="60"/>
    </row>
    <row r="394" ht="12.75" customHeight="1">
      <c r="E394" s="59"/>
      <c r="F394" s="59"/>
      <c r="G394" s="59"/>
      <c r="H394" s="60"/>
      <c r="I394" s="59"/>
      <c r="J394" s="59"/>
      <c r="S394" s="60"/>
      <c r="W394" s="59"/>
      <c r="Z394" s="60"/>
      <c r="AC394" s="60"/>
      <c r="AD394" s="60"/>
    </row>
    <row r="395" ht="12.75" customHeight="1">
      <c r="E395" s="59"/>
      <c r="F395" s="59"/>
      <c r="G395" s="59"/>
      <c r="H395" s="60"/>
      <c r="I395" s="59"/>
      <c r="J395" s="59"/>
      <c r="S395" s="60"/>
      <c r="W395" s="59"/>
      <c r="Z395" s="60"/>
      <c r="AC395" s="60"/>
      <c r="AD395" s="60"/>
    </row>
    <row r="396" ht="12.75" customHeight="1">
      <c r="E396" s="59"/>
      <c r="F396" s="59"/>
      <c r="G396" s="59"/>
      <c r="H396" s="60"/>
      <c r="I396" s="59"/>
      <c r="J396" s="59"/>
      <c r="S396" s="60"/>
      <c r="W396" s="59"/>
      <c r="Z396" s="60"/>
      <c r="AC396" s="60"/>
      <c r="AD396" s="60"/>
    </row>
    <row r="397" ht="12.75" customHeight="1">
      <c r="E397" s="59"/>
      <c r="F397" s="59"/>
      <c r="G397" s="59"/>
      <c r="H397" s="60"/>
      <c r="I397" s="59"/>
      <c r="J397" s="59"/>
      <c r="S397" s="60"/>
      <c r="W397" s="59"/>
      <c r="Z397" s="60"/>
      <c r="AC397" s="60"/>
      <c r="AD397" s="60"/>
    </row>
    <row r="398" ht="12.75" customHeight="1">
      <c r="E398" s="59"/>
      <c r="F398" s="59"/>
      <c r="G398" s="59"/>
      <c r="H398" s="60"/>
      <c r="I398" s="59"/>
      <c r="J398" s="59"/>
      <c r="S398" s="60"/>
      <c r="W398" s="59"/>
      <c r="Z398" s="60"/>
      <c r="AC398" s="60"/>
      <c r="AD398" s="60"/>
    </row>
    <row r="399" ht="12.75" customHeight="1">
      <c r="E399" s="59"/>
      <c r="F399" s="59"/>
      <c r="G399" s="59"/>
      <c r="H399" s="60"/>
      <c r="I399" s="59"/>
      <c r="J399" s="59"/>
      <c r="S399" s="60"/>
      <c r="W399" s="59"/>
      <c r="Z399" s="60"/>
      <c r="AC399" s="60"/>
      <c r="AD399" s="60"/>
    </row>
    <row r="400" ht="12.75" customHeight="1">
      <c r="E400" s="59"/>
      <c r="F400" s="59"/>
      <c r="G400" s="59"/>
      <c r="H400" s="60"/>
      <c r="I400" s="59"/>
      <c r="J400" s="59"/>
      <c r="S400" s="60"/>
      <c r="W400" s="59"/>
      <c r="Z400" s="60"/>
      <c r="AC400" s="60"/>
      <c r="AD400" s="60"/>
    </row>
    <row r="401" ht="12.75" customHeight="1">
      <c r="E401" s="59"/>
      <c r="F401" s="59"/>
      <c r="G401" s="59"/>
      <c r="H401" s="60"/>
      <c r="I401" s="59"/>
      <c r="J401" s="59"/>
      <c r="S401" s="60"/>
      <c r="W401" s="59"/>
      <c r="Z401" s="60"/>
      <c r="AC401" s="60"/>
      <c r="AD401" s="60"/>
    </row>
    <row r="402" ht="12.75" customHeight="1">
      <c r="E402" s="59"/>
      <c r="F402" s="59"/>
      <c r="G402" s="59"/>
      <c r="H402" s="60"/>
      <c r="I402" s="59"/>
      <c r="J402" s="59"/>
      <c r="S402" s="60"/>
      <c r="W402" s="59"/>
      <c r="Z402" s="60"/>
      <c r="AC402" s="60"/>
      <c r="AD402" s="60"/>
    </row>
    <row r="403" ht="12.75" customHeight="1">
      <c r="E403" s="59"/>
      <c r="F403" s="59"/>
      <c r="G403" s="59"/>
      <c r="H403" s="60"/>
      <c r="I403" s="59"/>
      <c r="J403" s="59"/>
      <c r="S403" s="60"/>
      <c r="W403" s="59"/>
      <c r="Z403" s="60"/>
      <c r="AC403" s="60"/>
      <c r="AD403" s="60"/>
    </row>
    <row r="404" ht="12.75" customHeight="1">
      <c r="E404" s="59"/>
      <c r="F404" s="59"/>
      <c r="G404" s="59"/>
      <c r="H404" s="60"/>
      <c r="I404" s="59"/>
      <c r="J404" s="59"/>
      <c r="S404" s="60"/>
      <c r="W404" s="59"/>
      <c r="Z404" s="60"/>
      <c r="AC404" s="60"/>
      <c r="AD404" s="60"/>
    </row>
    <row r="405" ht="12.75" customHeight="1">
      <c r="E405" s="59"/>
      <c r="F405" s="59"/>
      <c r="G405" s="59"/>
      <c r="H405" s="60"/>
      <c r="I405" s="59"/>
      <c r="J405" s="59"/>
      <c r="S405" s="60"/>
      <c r="W405" s="59"/>
      <c r="Z405" s="60"/>
      <c r="AC405" s="60"/>
      <c r="AD405" s="60"/>
    </row>
    <row r="406" ht="12.75" customHeight="1">
      <c r="E406" s="59"/>
      <c r="F406" s="59"/>
      <c r="G406" s="59"/>
      <c r="H406" s="60"/>
      <c r="I406" s="59"/>
      <c r="J406" s="59"/>
      <c r="S406" s="60"/>
      <c r="W406" s="59"/>
      <c r="Z406" s="60"/>
      <c r="AC406" s="60"/>
      <c r="AD406" s="60"/>
    </row>
    <row r="407" ht="12.75" customHeight="1">
      <c r="E407" s="59"/>
      <c r="F407" s="59"/>
      <c r="G407" s="59"/>
      <c r="H407" s="60"/>
      <c r="I407" s="59"/>
      <c r="J407" s="59"/>
      <c r="S407" s="60"/>
      <c r="W407" s="59"/>
      <c r="Z407" s="60"/>
      <c r="AC407" s="60"/>
      <c r="AD407" s="60"/>
    </row>
    <row r="408" ht="12.75" customHeight="1">
      <c r="E408" s="59"/>
      <c r="F408" s="59"/>
      <c r="G408" s="59"/>
      <c r="H408" s="60"/>
      <c r="I408" s="59"/>
      <c r="J408" s="59"/>
      <c r="S408" s="60"/>
      <c r="W408" s="59"/>
      <c r="Z408" s="60"/>
      <c r="AC408" s="60"/>
      <c r="AD408" s="60"/>
    </row>
    <row r="409" ht="12.75" customHeight="1">
      <c r="E409" s="59"/>
      <c r="F409" s="59"/>
      <c r="G409" s="59"/>
      <c r="H409" s="60"/>
      <c r="I409" s="59"/>
      <c r="J409" s="59"/>
      <c r="S409" s="60"/>
      <c r="W409" s="59"/>
      <c r="Z409" s="60"/>
      <c r="AC409" s="60"/>
      <c r="AD409" s="60"/>
    </row>
    <row r="410" ht="12.75" customHeight="1">
      <c r="E410" s="59"/>
      <c r="F410" s="59"/>
      <c r="G410" s="59"/>
      <c r="H410" s="60"/>
      <c r="I410" s="59"/>
      <c r="J410" s="59"/>
      <c r="S410" s="60"/>
      <c r="W410" s="59"/>
      <c r="Z410" s="60"/>
      <c r="AC410" s="60"/>
      <c r="AD410" s="60"/>
    </row>
    <row r="411" ht="12.75" customHeight="1">
      <c r="E411" s="59"/>
      <c r="F411" s="59"/>
      <c r="G411" s="59"/>
      <c r="H411" s="60"/>
      <c r="I411" s="59"/>
      <c r="J411" s="59"/>
      <c r="S411" s="60"/>
      <c r="W411" s="59"/>
      <c r="Z411" s="60"/>
      <c r="AC411" s="60"/>
      <c r="AD411" s="60"/>
    </row>
    <row r="412" ht="12.75" customHeight="1">
      <c r="E412" s="59"/>
      <c r="F412" s="59"/>
      <c r="G412" s="59"/>
      <c r="H412" s="60"/>
      <c r="I412" s="59"/>
      <c r="J412" s="59"/>
      <c r="S412" s="60"/>
      <c r="W412" s="59"/>
      <c r="Z412" s="60"/>
      <c r="AC412" s="60"/>
      <c r="AD412" s="60"/>
    </row>
    <row r="413" ht="12.75" customHeight="1">
      <c r="E413" s="59"/>
      <c r="F413" s="59"/>
      <c r="G413" s="59"/>
      <c r="H413" s="60"/>
      <c r="I413" s="59"/>
      <c r="J413" s="59"/>
      <c r="S413" s="60"/>
      <c r="W413" s="59"/>
      <c r="Z413" s="60"/>
      <c r="AC413" s="60"/>
      <c r="AD413" s="60"/>
    </row>
    <row r="414" ht="12.75" customHeight="1">
      <c r="E414" s="59"/>
      <c r="F414" s="59"/>
      <c r="G414" s="59"/>
      <c r="H414" s="60"/>
      <c r="I414" s="59"/>
      <c r="J414" s="59"/>
      <c r="S414" s="60"/>
      <c r="W414" s="59"/>
      <c r="Z414" s="60"/>
      <c r="AC414" s="60"/>
      <c r="AD414" s="60"/>
    </row>
    <row r="415" ht="12.75" customHeight="1">
      <c r="E415" s="59"/>
      <c r="F415" s="59"/>
      <c r="G415" s="59"/>
      <c r="H415" s="60"/>
      <c r="I415" s="59"/>
      <c r="J415" s="59"/>
      <c r="S415" s="60"/>
      <c r="W415" s="59"/>
      <c r="Z415" s="60"/>
      <c r="AC415" s="60"/>
      <c r="AD415" s="60"/>
    </row>
    <row r="416" ht="12.75" customHeight="1">
      <c r="E416" s="59"/>
      <c r="F416" s="59"/>
      <c r="G416" s="59"/>
      <c r="H416" s="60"/>
      <c r="I416" s="59"/>
      <c r="J416" s="59"/>
      <c r="S416" s="60"/>
      <c r="W416" s="59"/>
      <c r="Z416" s="60"/>
      <c r="AC416" s="60"/>
      <c r="AD416" s="60"/>
    </row>
    <row r="417" ht="12.75" customHeight="1">
      <c r="E417" s="59"/>
      <c r="F417" s="59"/>
      <c r="G417" s="59"/>
      <c r="H417" s="60"/>
      <c r="I417" s="59"/>
      <c r="J417" s="59"/>
      <c r="S417" s="60"/>
      <c r="W417" s="59"/>
      <c r="Z417" s="60"/>
      <c r="AC417" s="60"/>
      <c r="AD417" s="60"/>
    </row>
    <row r="418" ht="12.75" customHeight="1">
      <c r="E418" s="59"/>
      <c r="F418" s="59"/>
      <c r="G418" s="59"/>
      <c r="H418" s="60"/>
      <c r="I418" s="59"/>
      <c r="J418" s="59"/>
      <c r="S418" s="60"/>
      <c r="W418" s="59"/>
      <c r="Z418" s="60"/>
      <c r="AC418" s="60"/>
      <c r="AD418" s="60"/>
    </row>
    <row r="419" ht="12.75" customHeight="1">
      <c r="E419" s="59"/>
      <c r="F419" s="59"/>
      <c r="G419" s="59"/>
      <c r="H419" s="60"/>
      <c r="I419" s="59"/>
      <c r="J419" s="59"/>
      <c r="S419" s="60"/>
      <c r="W419" s="59"/>
      <c r="Z419" s="60"/>
      <c r="AC419" s="60"/>
      <c r="AD419" s="60"/>
    </row>
    <row r="420" ht="12.75" customHeight="1">
      <c r="E420" s="59"/>
      <c r="F420" s="59"/>
      <c r="G420" s="59"/>
      <c r="H420" s="60"/>
      <c r="I420" s="59"/>
      <c r="J420" s="59"/>
      <c r="S420" s="60"/>
      <c r="W420" s="59"/>
      <c r="Z420" s="60"/>
      <c r="AC420" s="60"/>
      <c r="AD420" s="60"/>
    </row>
    <row r="421" ht="12.75" customHeight="1">
      <c r="E421" s="59"/>
      <c r="F421" s="59"/>
      <c r="G421" s="59"/>
      <c r="H421" s="60"/>
      <c r="I421" s="59"/>
      <c r="J421" s="59"/>
      <c r="S421" s="60"/>
      <c r="W421" s="59"/>
      <c r="Z421" s="60"/>
      <c r="AC421" s="60"/>
      <c r="AD421" s="60"/>
    </row>
    <row r="422" ht="12.75" customHeight="1">
      <c r="E422" s="59"/>
      <c r="F422" s="59"/>
      <c r="G422" s="59"/>
      <c r="H422" s="60"/>
      <c r="I422" s="59"/>
      <c r="J422" s="59"/>
      <c r="S422" s="60"/>
      <c r="W422" s="59"/>
      <c r="Z422" s="60"/>
      <c r="AC422" s="60"/>
      <c r="AD422" s="60"/>
    </row>
    <row r="423" ht="12.75" customHeight="1">
      <c r="E423" s="59"/>
      <c r="F423" s="59"/>
      <c r="G423" s="59"/>
      <c r="H423" s="60"/>
      <c r="I423" s="59"/>
      <c r="J423" s="59"/>
      <c r="S423" s="60"/>
      <c r="W423" s="59"/>
      <c r="Z423" s="60"/>
      <c r="AC423" s="60"/>
      <c r="AD423" s="60"/>
    </row>
    <row r="424" ht="12.75" customHeight="1">
      <c r="E424" s="59"/>
      <c r="F424" s="59"/>
      <c r="G424" s="59"/>
      <c r="H424" s="60"/>
      <c r="I424" s="59"/>
      <c r="J424" s="59"/>
      <c r="S424" s="60"/>
      <c r="W424" s="59"/>
      <c r="Z424" s="60"/>
      <c r="AC424" s="60"/>
      <c r="AD424" s="60"/>
    </row>
    <row r="425" ht="12.75" customHeight="1">
      <c r="E425" s="59"/>
      <c r="F425" s="59"/>
      <c r="G425" s="59"/>
      <c r="H425" s="60"/>
      <c r="I425" s="59"/>
      <c r="J425" s="59"/>
      <c r="S425" s="60"/>
      <c r="W425" s="59"/>
      <c r="Z425" s="60"/>
      <c r="AC425" s="60"/>
      <c r="AD425" s="60"/>
    </row>
    <row r="426" ht="12.75" customHeight="1">
      <c r="E426" s="59"/>
      <c r="F426" s="59"/>
      <c r="G426" s="59"/>
      <c r="H426" s="60"/>
      <c r="I426" s="59"/>
      <c r="J426" s="59"/>
      <c r="S426" s="60"/>
      <c r="W426" s="59"/>
      <c r="Z426" s="60"/>
      <c r="AC426" s="60"/>
      <c r="AD426" s="60"/>
    </row>
    <row r="427" ht="12.75" customHeight="1">
      <c r="E427" s="59"/>
      <c r="F427" s="59"/>
      <c r="G427" s="59"/>
      <c r="H427" s="60"/>
      <c r="I427" s="59"/>
      <c r="J427" s="59"/>
      <c r="S427" s="60"/>
      <c r="W427" s="59"/>
      <c r="Z427" s="60"/>
      <c r="AC427" s="60"/>
      <c r="AD427" s="60"/>
    </row>
    <row r="428" ht="12.75" customHeight="1">
      <c r="E428" s="59"/>
      <c r="F428" s="59"/>
      <c r="G428" s="59"/>
      <c r="H428" s="60"/>
      <c r="I428" s="59"/>
      <c r="J428" s="59"/>
      <c r="S428" s="60"/>
      <c r="W428" s="59"/>
      <c r="Z428" s="60"/>
      <c r="AC428" s="60"/>
      <c r="AD428" s="60"/>
    </row>
    <row r="429" ht="12.75" customHeight="1">
      <c r="E429" s="59"/>
      <c r="F429" s="59"/>
      <c r="G429" s="59"/>
      <c r="H429" s="60"/>
      <c r="I429" s="59"/>
      <c r="J429" s="59"/>
      <c r="S429" s="60"/>
      <c r="W429" s="59"/>
      <c r="Z429" s="60"/>
      <c r="AC429" s="60"/>
      <c r="AD429" s="60"/>
    </row>
    <row r="430" ht="12.75" customHeight="1">
      <c r="E430" s="59"/>
      <c r="F430" s="59"/>
      <c r="G430" s="59"/>
      <c r="H430" s="60"/>
      <c r="I430" s="59"/>
      <c r="J430" s="59"/>
      <c r="S430" s="60"/>
      <c r="W430" s="59"/>
      <c r="Z430" s="60"/>
      <c r="AC430" s="60"/>
      <c r="AD430" s="60"/>
    </row>
    <row r="431" ht="12.75" customHeight="1">
      <c r="E431" s="59"/>
      <c r="F431" s="59"/>
      <c r="G431" s="59"/>
      <c r="H431" s="60"/>
      <c r="I431" s="59"/>
      <c r="J431" s="59"/>
      <c r="S431" s="60"/>
      <c r="W431" s="59"/>
      <c r="Z431" s="60"/>
      <c r="AC431" s="60"/>
      <c r="AD431" s="60"/>
    </row>
    <row r="432" ht="12.75" customHeight="1">
      <c r="E432" s="59"/>
      <c r="F432" s="59"/>
      <c r="G432" s="59"/>
      <c r="H432" s="60"/>
      <c r="I432" s="59"/>
      <c r="J432" s="59"/>
      <c r="S432" s="60"/>
      <c r="W432" s="59"/>
      <c r="Z432" s="60"/>
      <c r="AC432" s="60"/>
      <c r="AD432" s="60"/>
    </row>
    <row r="433" ht="12.75" customHeight="1">
      <c r="E433" s="59"/>
      <c r="F433" s="59"/>
      <c r="G433" s="59"/>
      <c r="H433" s="60"/>
      <c r="I433" s="59"/>
      <c r="J433" s="59"/>
      <c r="S433" s="60"/>
      <c r="W433" s="59"/>
      <c r="Z433" s="60"/>
      <c r="AC433" s="60"/>
      <c r="AD433" s="60"/>
    </row>
    <row r="434" ht="12.75" customHeight="1">
      <c r="E434" s="59"/>
      <c r="F434" s="59"/>
      <c r="G434" s="59"/>
      <c r="H434" s="60"/>
      <c r="I434" s="59"/>
      <c r="J434" s="59"/>
      <c r="S434" s="60"/>
      <c r="W434" s="59"/>
      <c r="Z434" s="60"/>
      <c r="AC434" s="60"/>
      <c r="AD434" s="60"/>
    </row>
    <row r="435" ht="12.75" customHeight="1">
      <c r="E435" s="59"/>
      <c r="F435" s="59"/>
      <c r="G435" s="59"/>
      <c r="H435" s="60"/>
      <c r="I435" s="59"/>
      <c r="J435" s="59"/>
      <c r="S435" s="60"/>
      <c r="W435" s="59"/>
      <c r="Z435" s="60"/>
      <c r="AC435" s="60"/>
      <c r="AD435" s="60"/>
    </row>
    <row r="436" ht="12.75" customHeight="1">
      <c r="E436" s="59"/>
      <c r="F436" s="59"/>
      <c r="G436" s="59"/>
      <c r="H436" s="60"/>
      <c r="I436" s="59"/>
      <c r="J436" s="59"/>
      <c r="S436" s="60"/>
      <c r="W436" s="59"/>
      <c r="Z436" s="60"/>
      <c r="AC436" s="60"/>
      <c r="AD436" s="60"/>
    </row>
    <row r="437" ht="12.75" customHeight="1">
      <c r="E437" s="59"/>
      <c r="F437" s="59"/>
      <c r="G437" s="59"/>
      <c r="H437" s="60"/>
      <c r="I437" s="59"/>
      <c r="J437" s="59"/>
      <c r="S437" s="60"/>
      <c r="W437" s="59"/>
      <c r="Z437" s="60"/>
      <c r="AC437" s="60"/>
      <c r="AD437" s="60"/>
    </row>
    <row r="438" ht="12.75" customHeight="1">
      <c r="E438" s="59"/>
      <c r="F438" s="59"/>
      <c r="G438" s="59"/>
      <c r="H438" s="60"/>
      <c r="I438" s="59"/>
      <c r="J438" s="59"/>
      <c r="S438" s="60"/>
      <c r="W438" s="59"/>
      <c r="Z438" s="60"/>
      <c r="AC438" s="60"/>
      <c r="AD438" s="60"/>
    </row>
    <row r="439" ht="12.75" customHeight="1">
      <c r="E439" s="59"/>
      <c r="F439" s="59"/>
      <c r="G439" s="59"/>
      <c r="H439" s="60"/>
      <c r="I439" s="59"/>
      <c r="J439" s="59"/>
      <c r="S439" s="60"/>
      <c r="W439" s="59"/>
      <c r="Z439" s="60"/>
      <c r="AC439" s="60"/>
      <c r="AD439" s="60"/>
    </row>
    <row r="440" ht="12.75" customHeight="1">
      <c r="E440" s="59"/>
      <c r="F440" s="59"/>
      <c r="G440" s="59"/>
      <c r="H440" s="60"/>
      <c r="I440" s="59"/>
      <c r="J440" s="59"/>
      <c r="S440" s="60"/>
      <c r="W440" s="59"/>
      <c r="Z440" s="60"/>
      <c r="AC440" s="60"/>
      <c r="AD440" s="60"/>
    </row>
    <row r="441" ht="12.75" customHeight="1">
      <c r="E441" s="59"/>
      <c r="F441" s="59"/>
      <c r="G441" s="59"/>
      <c r="H441" s="60"/>
      <c r="I441" s="59"/>
      <c r="J441" s="59"/>
      <c r="S441" s="60"/>
      <c r="W441" s="59"/>
      <c r="Z441" s="60"/>
      <c r="AC441" s="60"/>
      <c r="AD441" s="60"/>
    </row>
    <row r="442" ht="12.75" customHeight="1">
      <c r="E442" s="59"/>
      <c r="F442" s="59"/>
      <c r="G442" s="59"/>
      <c r="H442" s="60"/>
      <c r="I442" s="59"/>
      <c r="J442" s="59"/>
      <c r="S442" s="60"/>
      <c r="W442" s="59"/>
      <c r="Z442" s="60"/>
      <c r="AC442" s="60"/>
      <c r="AD442" s="60"/>
    </row>
    <row r="443" ht="12.75" customHeight="1">
      <c r="E443" s="59"/>
      <c r="F443" s="59"/>
      <c r="G443" s="59"/>
      <c r="H443" s="60"/>
      <c r="I443" s="59"/>
      <c r="J443" s="59"/>
      <c r="S443" s="60"/>
      <c r="W443" s="59"/>
      <c r="Z443" s="60"/>
      <c r="AC443" s="60"/>
      <c r="AD443" s="60"/>
    </row>
    <row r="444" ht="12.75" customHeight="1">
      <c r="E444" s="59"/>
      <c r="F444" s="59"/>
      <c r="G444" s="59"/>
      <c r="H444" s="60"/>
      <c r="I444" s="59"/>
      <c r="J444" s="59"/>
      <c r="S444" s="60"/>
      <c r="W444" s="59"/>
      <c r="Z444" s="60"/>
      <c r="AC444" s="60"/>
      <c r="AD444" s="60"/>
    </row>
    <row r="445" ht="12.75" customHeight="1">
      <c r="E445" s="59"/>
      <c r="F445" s="59"/>
      <c r="G445" s="59"/>
      <c r="H445" s="60"/>
      <c r="I445" s="59"/>
      <c r="J445" s="59"/>
      <c r="S445" s="60"/>
      <c r="W445" s="59"/>
      <c r="Z445" s="60"/>
      <c r="AC445" s="60"/>
      <c r="AD445" s="60"/>
    </row>
    <row r="446" ht="12.75" customHeight="1">
      <c r="E446" s="59"/>
      <c r="F446" s="59"/>
      <c r="G446" s="59"/>
      <c r="H446" s="60"/>
      <c r="I446" s="59"/>
      <c r="J446" s="59"/>
      <c r="S446" s="60"/>
      <c r="W446" s="59"/>
      <c r="Z446" s="60"/>
      <c r="AC446" s="60"/>
      <c r="AD446" s="60"/>
    </row>
    <row r="447" ht="12.75" customHeight="1">
      <c r="E447" s="59"/>
      <c r="F447" s="59"/>
      <c r="G447" s="59"/>
      <c r="H447" s="60"/>
      <c r="I447" s="59"/>
      <c r="J447" s="59"/>
      <c r="S447" s="60"/>
      <c r="W447" s="59"/>
      <c r="Z447" s="60"/>
      <c r="AC447" s="60"/>
      <c r="AD447" s="60"/>
    </row>
    <row r="448" ht="12.75" customHeight="1">
      <c r="E448" s="59"/>
      <c r="F448" s="59"/>
      <c r="G448" s="59"/>
      <c r="H448" s="60"/>
      <c r="I448" s="59"/>
      <c r="J448" s="59"/>
      <c r="S448" s="60"/>
      <c r="W448" s="59"/>
      <c r="Z448" s="60"/>
      <c r="AC448" s="60"/>
      <c r="AD448" s="60"/>
    </row>
    <row r="449" ht="12.75" customHeight="1">
      <c r="E449" s="59"/>
      <c r="F449" s="59"/>
      <c r="G449" s="59"/>
      <c r="H449" s="60"/>
      <c r="I449" s="59"/>
      <c r="J449" s="59"/>
      <c r="S449" s="60"/>
      <c r="W449" s="59"/>
      <c r="Z449" s="60"/>
      <c r="AC449" s="60"/>
      <c r="AD449" s="60"/>
    </row>
    <row r="450" ht="12.75" customHeight="1">
      <c r="E450" s="59"/>
      <c r="F450" s="59"/>
      <c r="G450" s="59"/>
      <c r="H450" s="60"/>
      <c r="I450" s="59"/>
      <c r="J450" s="59"/>
      <c r="S450" s="60"/>
      <c r="W450" s="59"/>
      <c r="Z450" s="60"/>
      <c r="AC450" s="60"/>
      <c r="AD450" s="60"/>
    </row>
    <row r="451" ht="12.75" customHeight="1">
      <c r="E451" s="59"/>
      <c r="F451" s="59"/>
      <c r="G451" s="59"/>
      <c r="H451" s="60"/>
      <c r="I451" s="59"/>
      <c r="J451" s="59"/>
      <c r="S451" s="60"/>
      <c r="W451" s="59"/>
      <c r="Z451" s="60"/>
      <c r="AC451" s="60"/>
      <c r="AD451" s="60"/>
    </row>
    <row r="452" ht="12.75" customHeight="1">
      <c r="E452" s="59"/>
      <c r="F452" s="59"/>
      <c r="G452" s="59"/>
      <c r="H452" s="60"/>
      <c r="I452" s="59"/>
      <c r="J452" s="59"/>
      <c r="S452" s="60"/>
      <c r="W452" s="59"/>
      <c r="Z452" s="60"/>
      <c r="AC452" s="60"/>
      <c r="AD452" s="60"/>
    </row>
    <row r="453" ht="12.75" customHeight="1">
      <c r="E453" s="59"/>
      <c r="F453" s="59"/>
      <c r="G453" s="59"/>
      <c r="H453" s="60"/>
      <c r="I453" s="59"/>
      <c r="J453" s="59"/>
      <c r="S453" s="60"/>
      <c r="W453" s="59"/>
      <c r="Z453" s="60"/>
      <c r="AC453" s="60"/>
      <c r="AD453" s="60"/>
    </row>
    <row r="454" ht="12.75" customHeight="1">
      <c r="E454" s="59"/>
      <c r="F454" s="59"/>
      <c r="G454" s="59"/>
      <c r="H454" s="60"/>
      <c r="I454" s="59"/>
      <c r="J454" s="59"/>
      <c r="S454" s="60"/>
      <c r="W454" s="59"/>
      <c r="Z454" s="60"/>
      <c r="AC454" s="60"/>
      <c r="AD454" s="60"/>
    </row>
    <row r="455" ht="12.75" customHeight="1">
      <c r="E455" s="59"/>
      <c r="F455" s="59"/>
      <c r="G455" s="59"/>
      <c r="H455" s="60"/>
      <c r="I455" s="59"/>
      <c r="J455" s="59"/>
      <c r="S455" s="60"/>
      <c r="W455" s="59"/>
      <c r="Z455" s="60"/>
      <c r="AC455" s="60"/>
      <c r="AD455" s="60"/>
    </row>
    <row r="456" ht="12.75" customHeight="1">
      <c r="E456" s="59"/>
      <c r="F456" s="59"/>
      <c r="G456" s="59"/>
      <c r="H456" s="60"/>
      <c r="I456" s="59"/>
      <c r="J456" s="59"/>
      <c r="S456" s="60"/>
      <c r="W456" s="59"/>
      <c r="Z456" s="60"/>
      <c r="AC456" s="60"/>
      <c r="AD456" s="60"/>
    </row>
    <row r="457" ht="12.75" customHeight="1">
      <c r="E457" s="59"/>
      <c r="F457" s="59"/>
      <c r="G457" s="59"/>
      <c r="H457" s="60"/>
      <c r="I457" s="59"/>
      <c r="J457" s="59"/>
      <c r="S457" s="60"/>
      <c r="W457" s="59"/>
      <c r="Z457" s="60"/>
      <c r="AC457" s="60"/>
      <c r="AD457" s="60"/>
    </row>
    <row r="458" ht="12.75" customHeight="1">
      <c r="E458" s="59"/>
      <c r="F458" s="59"/>
      <c r="G458" s="59"/>
      <c r="H458" s="60"/>
      <c r="I458" s="59"/>
      <c r="J458" s="59"/>
      <c r="S458" s="60"/>
      <c r="W458" s="59"/>
      <c r="Z458" s="60"/>
      <c r="AC458" s="60"/>
      <c r="AD458" s="60"/>
    </row>
    <row r="459" ht="12.75" customHeight="1">
      <c r="E459" s="59"/>
      <c r="F459" s="59"/>
      <c r="G459" s="59"/>
      <c r="H459" s="60"/>
      <c r="I459" s="59"/>
      <c r="J459" s="59"/>
      <c r="S459" s="60"/>
      <c r="W459" s="59"/>
      <c r="Z459" s="60"/>
      <c r="AC459" s="60"/>
      <c r="AD459" s="60"/>
    </row>
    <row r="460" ht="12.75" customHeight="1">
      <c r="E460" s="59"/>
      <c r="F460" s="59"/>
      <c r="G460" s="59"/>
      <c r="H460" s="60"/>
      <c r="I460" s="59"/>
      <c r="J460" s="59"/>
      <c r="S460" s="60"/>
      <c r="W460" s="59"/>
      <c r="Z460" s="60"/>
      <c r="AC460" s="60"/>
      <c r="AD460" s="60"/>
    </row>
    <row r="461" ht="12.75" customHeight="1">
      <c r="E461" s="59"/>
      <c r="F461" s="59"/>
      <c r="G461" s="59"/>
      <c r="H461" s="60"/>
      <c r="I461" s="59"/>
      <c r="J461" s="59"/>
      <c r="S461" s="60"/>
      <c r="W461" s="59"/>
      <c r="Z461" s="60"/>
      <c r="AC461" s="60"/>
      <c r="AD461" s="60"/>
    </row>
    <row r="462" ht="12.75" customHeight="1">
      <c r="E462" s="59"/>
      <c r="F462" s="59"/>
      <c r="G462" s="59"/>
      <c r="H462" s="60"/>
      <c r="I462" s="59"/>
      <c r="J462" s="59"/>
      <c r="S462" s="60"/>
      <c r="W462" s="59"/>
      <c r="Z462" s="60"/>
      <c r="AC462" s="60"/>
      <c r="AD462" s="60"/>
    </row>
    <row r="463" ht="12.75" customHeight="1">
      <c r="E463" s="59"/>
      <c r="F463" s="59"/>
      <c r="G463" s="59"/>
      <c r="H463" s="60"/>
      <c r="I463" s="59"/>
      <c r="J463" s="59"/>
      <c r="S463" s="60"/>
      <c r="W463" s="59"/>
      <c r="Z463" s="60"/>
      <c r="AC463" s="60"/>
      <c r="AD463" s="60"/>
    </row>
    <row r="464" ht="12.75" customHeight="1">
      <c r="E464" s="59"/>
      <c r="F464" s="59"/>
      <c r="G464" s="59"/>
      <c r="H464" s="60"/>
      <c r="I464" s="59"/>
      <c r="J464" s="59"/>
      <c r="S464" s="60"/>
      <c r="W464" s="59"/>
      <c r="Z464" s="60"/>
      <c r="AC464" s="60"/>
      <c r="AD464" s="60"/>
    </row>
    <row r="465" ht="12.75" customHeight="1">
      <c r="E465" s="59"/>
      <c r="F465" s="59"/>
      <c r="G465" s="59"/>
      <c r="H465" s="60"/>
      <c r="I465" s="59"/>
      <c r="J465" s="59"/>
      <c r="S465" s="60"/>
      <c r="W465" s="59"/>
      <c r="Z465" s="60"/>
      <c r="AC465" s="60"/>
      <c r="AD465" s="60"/>
    </row>
    <row r="466" ht="12.75" customHeight="1">
      <c r="E466" s="59"/>
      <c r="F466" s="59"/>
      <c r="G466" s="59"/>
      <c r="H466" s="60"/>
      <c r="I466" s="59"/>
      <c r="J466" s="59"/>
      <c r="S466" s="60"/>
      <c r="W466" s="59"/>
      <c r="Z466" s="60"/>
      <c r="AC466" s="60"/>
      <c r="AD466" s="60"/>
    </row>
    <row r="467" ht="12.75" customHeight="1">
      <c r="E467" s="59"/>
      <c r="F467" s="59"/>
      <c r="G467" s="59"/>
      <c r="H467" s="60"/>
      <c r="I467" s="59"/>
      <c r="J467" s="59"/>
      <c r="S467" s="60"/>
      <c r="W467" s="59"/>
      <c r="Z467" s="60"/>
      <c r="AC467" s="60"/>
      <c r="AD467" s="60"/>
    </row>
    <row r="468" ht="12.75" customHeight="1">
      <c r="E468" s="59"/>
      <c r="F468" s="59"/>
      <c r="G468" s="59"/>
      <c r="H468" s="60"/>
      <c r="I468" s="59"/>
      <c r="J468" s="59"/>
      <c r="S468" s="60"/>
      <c r="W468" s="59"/>
      <c r="Z468" s="60"/>
      <c r="AC468" s="60"/>
      <c r="AD468" s="60"/>
    </row>
    <row r="469" ht="12.75" customHeight="1">
      <c r="E469" s="59"/>
      <c r="F469" s="59"/>
      <c r="G469" s="59"/>
      <c r="H469" s="60"/>
      <c r="I469" s="59"/>
      <c r="J469" s="59"/>
      <c r="S469" s="60"/>
      <c r="W469" s="59"/>
      <c r="Z469" s="60"/>
      <c r="AC469" s="60"/>
      <c r="AD469" s="60"/>
    </row>
    <row r="470" ht="12.75" customHeight="1">
      <c r="E470" s="59"/>
      <c r="F470" s="59"/>
      <c r="G470" s="59"/>
      <c r="H470" s="60"/>
      <c r="I470" s="59"/>
      <c r="J470" s="59"/>
      <c r="S470" s="60"/>
      <c r="W470" s="59"/>
      <c r="Z470" s="60"/>
      <c r="AC470" s="60"/>
      <c r="AD470" s="60"/>
    </row>
    <row r="471" ht="12.75" customHeight="1">
      <c r="E471" s="59"/>
      <c r="F471" s="59"/>
      <c r="G471" s="59"/>
      <c r="H471" s="60"/>
      <c r="I471" s="59"/>
      <c r="J471" s="59"/>
      <c r="S471" s="60"/>
      <c r="W471" s="59"/>
      <c r="Z471" s="60"/>
      <c r="AC471" s="60"/>
      <c r="AD471" s="60"/>
    </row>
    <row r="472" ht="12.75" customHeight="1">
      <c r="E472" s="59"/>
      <c r="F472" s="59"/>
      <c r="G472" s="59"/>
      <c r="H472" s="60"/>
      <c r="I472" s="59"/>
      <c r="J472" s="59"/>
      <c r="S472" s="60"/>
      <c r="W472" s="59"/>
      <c r="Z472" s="60"/>
      <c r="AC472" s="60"/>
      <c r="AD472" s="60"/>
    </row>
    <row r="473" ht="12.75" customHeight="1">
      <c r="E473" s="59"/>
      <c r="F473" s="59"/>
      <c r="G473" s="59"/>
      <c r="H473" s="60"/>
      <c r="I473" s="59"/>
      <c r="J473" s="59"/>
      <c r="S473" s="60"/>
      <c r="W473" s="59"/>
      <c r="Z473" s="60"/>
      <c r="AC473" s="60"/>
      <c r="AD473" s="60"/>
    </row>
    <row r="474" ht="12.75" customHeight="1">
      <c r="E474" s="59"/>
      <c r="F474" s="59"/>
      <c r="G474" s="59"/>
      <c r="H474" s="60"/>
      <c r="I474" s="59"/>
      <c r="J474" s="59"/>
      <c r="S474" s="60"/>
      <c r="W474" s="59"/>
      <c r="Z474" s="60"/>
      <c r="AC474" s="60"/>
      <c r="AD474" s="60"/>
    </row>
    <row r="475" ht="12.75" customHeight="1">
      <c r="E475" s="59"/>
      <c r="F475" s="59"/>
      <c r="G475" s="59"/>
      <c r="H475" s="60"/>
      <c r="I475" s="59"/>
      <c r="J475" s="59"/>
      <c r="S475" s="60"/>
      <c r="W475" s="59"/>
      <c r="Z475" s="60"/>
      <c r="AC475" s="60"/>
      <c r="AD475" s="60"/>
    </row>
    <row r="476" ht="12.75" customHeight="1">
      <c r="E476" s="59"/>
      <c r="F476" s="59"/>
      <c r="G476" s="59"/>
      <c r="H476" s="60"/>
      <c r="I476" s="59"/>
      <c r="J476" s="59"/>
      <c r="S476" s="60"/>
      <c r="W476" s="59"/>
      <c r="Z476" s="60"/>
      <c r="AC476" s="60"/>
      <c r="AD476" s="60"/>
    </row>
    <row r="477" ht="12.75" customHeight="1">
      <c r="E477" s="59"/>
      <c r="F477" s="59"/>
      <c r="G477" s="59"/>
      <c r="H477" s="60"/>
      <c r="I477" s="59"/>
      <c r="J477" s="59"/>
      <c r="S477" s="60"/>
      <c r="W477" s="59"/>
      <c r="Z477" s="60"/>
      <c r="AC477" s="60"/>
      <c r="AD477" s="60"/>
    </row>
    <row r="478" ht="12.75" customHeight="1">
      <c r="E478" s="59"/>
      <c r="F478" s="59"/>
      <c r="G478" s="59"/>
      <c r="H478" s="60"/>
      <c r="I478" s="59"/>
      <c r="J478" s="59"/>
      <c r="S478" s="60"/>
      <c r="W478" s="59"/>
      <c r="Z478" s="60"/>
      <c r="AC478" s="60"/>
      <c r="AD478" s="60"/>
    </row>
    <row r="479" ht="12.75" customHeight="1">
      <c r="E479" s="59"/>
      <c r="F479" s="59"/>
      <c r="G479" s="59"/>
      <c r="H479" s="60"/>
      <c r="I479" s="59"/>
      <c r="J479" s="59"/>
      <c r="S479" s="60"/>
      <c r="W479" s="59"/>
      <c r="Z479" s="60"/>
      <c r="AC479" s="60"/>
      <c r="AD479" s="60"/>
    </row>
    <row r="480" ht="12.75" customHeight="1">
      <c r="E480" s="59"/>
      <c r="F480" s="59"/>
      <c r="G480" s="59"/>
      <c r="H480" s="60"/>
      <c r="I480" s="59"/>
      <c r="J480" s="59"/>
      <c r="S480" s="60"/>
      <c r="W480" s="59"/>
      <c r="Z480" s="60"/>
      <c r="AC480" s="60"/>
      <c r="AD480" s="60"/>
    </row>
    <row r="481" ht="12.75" customHeight="1">
      <c r="E481" s="59"/>
      <c r="F481" s="59"/>
      <c r="G481" s="59"/>
      <c r="H481" s="60"/>
      <c r="I481" s="59"/>
      <c r="J481" s="59"/>
      <c r="S481" s="60"/>
      <c r="W481" s="59"/>
      <c r="Z481" s="60"/>
      <c r="AC481" s="60"/>
      <c r="AD481" s="60"/>
    </row>
    <row r="482" ht="12.75" customHeight="1">
      <c r="E482" s="59"/>
      <c r="F482" s="59"/>
      <c r="G482" s="59"/>
      <c r="H482" s="60"/>
      <c r="I482" s="59"/>
      <c r="J482" s="59"/>
      <c r="S482" s="60"/>
      <c r="W482" s="59"/>
      <c r="Z482" s="60"/>
      <c r="AC482" s="60"/>
      <c r="AD482" s="60"/>
    </row>
    <row r="483" ht="12.75" customHeight="1">
      <c r="E483" s="59"/>
      <c r="F483" s="59"/>
      <c r="G483" s="59"/>
      <c r="H483" s="60"/>
      <c r="I483" s="59"/>
      <c r="J483" s="59"/>
      <c r="S483" s="60"/>
      <c r="W483" s="59"/>
      <c r="Z483" s="60"/>
      <c r="AC483" s="60"/>
      <c r="AD483" s="60"/>
    </row>
    <row r="484" ht="12.75" customHeight="1">
      <c r="E484" s="59"/>
      <c r="F484" s="59"/>
      <c r="G484" s="59"/>
      <c r="H484" s="60"/>
      <c r="I484" s="59"/>
      <c r="J484" s="59"/>
      <c r="S484" s="60"/>
      <c r="W484" s="59"/>
      <c r="Z484" s="60"/>
      <c r="AC484" s="60"/>
      <c r="AD484" s="60"/>
    </row>
    <row r="485" ht="12.75" customHeight="1">
      <c r="E485" s="59"/>
      <c r="F485" s="59"/>
      <c r="G485" s="59"/>
      <c r="H485" s="60"/>
      <c r="I485" s="59"/>
      <c r="J485" s="59"/>
      <c r="S485" s="60"/>
      <c r="W485" s="59"/>
      <c r="Z485" s="60"/>
      <c r="AC485" s="60"/>
      <c r="AD485" s="60"/>
    </row>
    <row r="486" ht="12.75" customHeight="1">
      <c r="E486" s="59"/>
      <c r="F486" s="59"/>
      <c r="G486" s="59"/>
      <c r="H486" s="60"/>
      <c r="I486" s="59"/>
      <c r="J486" s="59"/>
      <c r="S486" s="60"/>
      <c r="W486" s="59"/>
      <c r="Z486" s="60"/>
      <c r="AC486" s="60"/>
      <c r="AD486" s="60"/>
    </row>
    <row r="487" ht="12.75" customHeight="1">
      <c r="E487" s="59"/>
      <c r="F487" s="59"/>
      <c r="G487" s="59"/>
      <c r="H487" s="60"/>
      <c r="I487" s="59"/>
      <c r="J487" s="59"/>
      <c r="S487" s="60"/>
      <c r="W487" s="59"/>
      <c r="Z487" s="60"/>
      <c r="AC487" s="60"/>
      <c r="AD487" s="60"/>
    </row>
    <row r="488" ht="12.75" customHeight="1">
      <c r="E488" s="59"/>
      <c r="F488" s="59"/>
      <c r="G488" s="59"/>
      <c r="H488" s="60"/>
      <c r="I488" s="59"/>
      <c r="J488" s="59"/>
      <c r="S488" s="60"/>
      <c r="W488" s="59"/>
      <c r="Z488" s="60"/>
      <c r="AC488" s="60"/>
      <c r="AD488" s="60"/>
    </row>
    <row r="489" ht="12.75" customHeight="1">
      <c r="E489" s="59"/>
      <c r="F489" s="59"/>
      <c r="G489" s="59"/>
      <c r="H489" s="60"/>
      <c r="I489" s="59"/>
      <c r="J489" s="59"/>
      <c r="S489" s="60"/>
      <c r="W489" s="59"/>
      <c r="Z489" s="60"/>
      <c r="AC489" s="60"/>
      <c r="AD489" s="60"/>
    </row>
    <row r="490" ht="12.75" customHeight="1">
      <c r="E490" s="59"/>
      <c r="F490" s="59"/>
      <c r="G490" s="59"/>
      <c r="H490" s="60"/>
      <c r="I490" s="59"/>
      <c r="J490" s="59"/>
      <c r="S490" s="60"/>
      <c r="W490" s="59"/>
      <c r="Z490" s="60"/>
      <c r="AC490" s="60"/>
      <c r="AD490" s="60"/>
    </row>
    <row r="491" ht="12.75" customHeight="1">
      <c r="E491" s="59"/>
      <c r="F491" s="59"/>
      <c r="G491" s="59"/>
      <c r="H491" s="60"/>
      <c r="I491" s="59"/>
      <c r="J491" s="59"/>
      <c r="S491" s="60"/>
      <c r="W491" s="59"/>
      <c r="Z491" s="60"/>
      <c r="AC491" s="60"/>
      <c r="AD491" s="60"/>
    </row>
    <row r="492" ht="12.75" customHeight="1">
      <c r="E492" s="59"/>
      <c r="F492" s="59"/>
      <c r="G492" s="59"/>
      <c r="H492" s="60"/>
      <c r="I492" s="59"/>
      <c r="J492" s="59"/>
      <c r="S492" s="60"/>
      <c r="W492" s="59"/>
      <c r="Z492" s="60"/>
      <c r="AC492" s="60"/>
      <c r="AD492" s="60"/>
    </row>
    <row r="493" ht="12.75" customHeight="1">
      <c r="E493" s="59"/>
      <c r="F493" s="59"/>
      <c r="G493" s="59"/>
      <c r="H493" s="60"/>
      <c r="I493" s="59"/>
      <c r="J493" s="59"/>
      <c r="S493" s="60"/>
      <c r="W493" s="59"/>
      <c r="Z493" s="60"/>
      <c r="AC493" s="60"/>
      <c r="AD493" s="60"/>
    </row>
    <row r="494" ht="12.75" customHeight="1">
      <c r="E494" s="59"/>
      <c r="F494" s="59"/>
      <c r="G494" s="59"/>
      <c r="H494" s="60"/>
      <c r="I494" s="59"/>
      <c r="J494" s="59"/>
      <c r="S494" s="60"/>
      <c r="W494" s="59"/>
      <c r="Z494" s="60"/>
      <c r="AC494" s="60"/>
      <c r="AD494" s="60"/>
    </row>
    <row r="495" ht="12.75" customHeight="1">
      <c r="E495" s="59"/>
      <c r="F495" s="59"/>
      <c r="G495" s="59"/>
      <c r="H495" s="60"/>
      <c r="I495" s="59"/>
      <c r="J495" s="59"/>
      <c r="S495" s="60"/>
      <c r="W495" s="59"/>
      <c r="Z495" s="60"/>
      <c r="AC495" s="60"/>
      <c r="AD495" s="60"/>
    </row>
    <row r="496" ht="12.75" customHeight="1">
      <c r="E496" s="59"/>
      <c r="F496" s="59"/>
      <c r="G496" s="59"/>
      <c r="H496" s="60"/>
      <c r="I496" s="59"/>
      <c r="J496" s="59"/>
      <c r="S496" s="60"/>
      <c r="W496" s="59"/>
      <c r="Z496" s="60"/>
      <c r="AC496" s="60"/>
      <c r="AD496" s="60"/>
    </row>
    <row r="497" ht="12.75" customHeight="1">
      <c r="E497" s="59"/>
      <c r="F497" s="59"/>
      <c r="G497" s="59"/>
      <c r="H497" s="60"/>
      <c r="I497" s="59"/>
      <c r="J497" s="59"/>
      <c r="S497" s="60"/>
      <c r="W497" s="59"/>
      <c r="Z497" s="60"/>
      <c r="AC497" s="60"/>
      <c r="AD497" s="60"/>
    </row>
    <row r="498" ht="12.75" customHeight="1">
      <c r="E498" s="59"/>
      <c r="F498" s="59"/>
      <c r="G498" s="59"/>
      <c r="H498" s="60"/>
      <c r="I498" s="59"/>
      <c r="J498" s="59"/>
      <c r="S498" s="60"/>
      <c r="W498" s="59"/>
      <c r="Z498" s="60"/>
      <c r="AC498" s="60"/>
      <c r="AD498" s="60"/>
    </row>
    <row r="499" ht="12.75" customHeight="1">
      <c r="E499" s="59"/>
      <c r="F499" s="59"/>
      <c r="G499" s="59"/>
      <c r="H499" s="60"/>
      <c r="I499" s="59"/>
      <c r="J499" s="59"/>
      <c r="S499" s="60"/>
      <c r="W499" s="59"/>
      <c r="Z499" s="60"/>
      <c r="AC499" s="60"/>
      <c r="AD499" s="60"/>
    </row>
    <row r="500" ht="12.75" customHeight="1">
      <c r="E500" s="59"/>
      <c r="F500" s="59"/>
      <c r="G500" s="59"/>
      <c r="H500" s="60"/>
      <c r="I500" s="59"/>
      <c r="J500" s="59"/>
      <c r="S500" s="60"/>
      <c r="W500" s="59"/>
      <c r="Z500" s="60"/>
      <c r="AC500" s="60"/>
      <c r="AD500" s="60"/>
    </row>
    <row r="501" ht="12.75" customHeight="1">
      <c r="E501" s="59"/>
      <c r="F501" s="59"/>
      <c r="G501" s="59"/>
      <c r="H501" s="60"/>
      <c r="I501" s="59"/>
      <c r="J501" s="59"/>
      <c r="S501" s="60"/>
      <c r="W501" s="59"/>
      <c r="Z501" s="60"/>
      <c r="AC501" s="60"/>
      <c r="AD501" s="60"/>
    </row>
    <row r="502" ht="12.75" customHeight="1">
      <c r="E502" s="59"/>
      <c r="F502" s="59"/>
      <c r="G502" s="59"/>
      <c r="H502" s="60"/>
      <c r="I502" s="59"/>
      <c r="J502" s="59"/>
      <c r="S502" s="60"/>
      <c r="W502" s="59"/>
      <c r="Z502" s="60"/>
      <c r="AC502" s="60"/>
      <c r="AD502" s="60"/>
    </row>
    <row r="503" ht="12.75" customHeight="1">
      <c r="E503" s="59"/>
      <c r="F503" s="59"/>
      <c r="G503" s="59"/>
      <c r="H503" s="60"/>
      <c r="I503" s="59"/>
      <c r="J503" s="59"/>
      <c r="S503" s="60"/>
      <c r="W503" s="59"/>
      <c r="Z503" s="60"/>
      <c r="AC503" s="60"/>
      <c r="AD503" s="60"/>
    </row>
    <row r="504" ht="12.75" customHeight="1">
      <c r="E504" s="59"/>
      <c r="F504" s="59"/>
      <c r="G504" s="59"/>
      <c r="H504" s="60"/>
      <c r="I504" s="59"/>
      <c r="J504" s="59"/>
      <c r="S504" s="60"/>
      <c r="W504" s="59"/>
      <c r="Z504" s="60"/>
      <c r="AC504" s="60"/>
      <c r="AD504" s="60"/>
    </row>
    <row r="505" ht="12.75" customHeight="1">
      <c r="E505" s="59"/>
      <c r="F505" s="59"/>
      <c r="G505" s="59"/>
      <c r="H505" s="60"/>
      <c r="I505" s="59"/>
      <c r="J505" s="59"/>
      <c r="S505" s="60"/>
      <c r="W505" s="59"/>
      <c r="Z505" s="60"/>
      <c r="AC505" s="60"/>
      <c r="AD505" s="60"/>
    </row>
    <row r="506" ht="12.75" customHeight="1">
      <c r="E506" s="59"/>
      <c r="F506" s="59"/>
      <c r="G506" s="59"/>
      <c r="H506" s="60"/>
      <c r="I506" s="59"/>
      <c r="J506" s="59"/>
      <c r="S506" s="60"/>
      <c r="W506" s="59"/>
      <c r="Z506" s="60"/>
      <c r="AC506" s="60"/>
      <c r="AD506" s="60"/>
    </row>
    <row r="507" ht="12.75" customHeight="1">
      <c r="E507" s="59"/>
      <c r="F507" s="59"/>
      <c r="G507" s="59"/>
      <c r="H507" s="60"/>
      <c r="I507" s="59"/>
      <c r="J507" s="59"/>
      <c r="S507" s="60"/>
      <c r="W507" s="59"/>
      <c r="Z507" s="60"/>
      <c r="AC507" s="60"/>
      <c r="AD507" s="60"/>
    </row>
    <row r="508" ht="12.75" customHeight="1">
      <c r="E508" s="59"/>
      <c r="F508" s="59"/>
      <c r="G508" s="59"/>
      <c r="H508" s="60"/>
      <c r="I508" s="59"/>
      <c r="J508" s="59"/>
      <c r="S508" s="60"/>
      <c r="W508" s="59"/>
      <c r="Z508" s="60"/>
      <c r="AC508" s="60"/>
      <c r="AD508" s="60"/>
    </row>
    <row r="509" ht="12.75" customHeight="1">
      <c r="E509" s="59"/>
      <c r="F509" s="59"/>
      <c r="G509" s="59"/>
      <c r="H509" s="60"/>
      <c r="I509" s="59"/>
      <c r="J509" s="59"/>
      <c r="S509" s="60"/>
      <c r="W509" s="59"/>
      <c r="Z509" s="60"/>
      <c r="AC509" s="60"/>
      <c r="AD509" s="60"/>
    </row>
    <row r="510" ht="12.75" customHeight="1">
      <c r="E510" s="59"/>
      <c r="F510" s="59"/>
      <c r="G510" s="59"/>
      <c r="H510" s="60"/>
      <c r="I510" s="59"/>
      <c r="J510" s="59"/>
      <c r="S510" s="60"/>
      <c r="W510" s="59"/>
      <c r="Z510" s="60"/>
      <c r="AC510" s="60"/>
      <c r="AD510" s="60"/>
    </row>
    <row r="511" ht="12.75" customHeight="1">
      <c r="E511" s="59"/>
      <c r="F511" s="59"/>
      <c r="G511" s="59"/>
      <c r="H511" s="60"/>
      <c r="I511" s="59"/>
      <c r="J511" s="59"/>
      <c r="S511" s="60"/>
      <c r="W511" s="59"/>
      <c r="Z511" s="60"/>
      <c r="AC511" s="60"/>
      <c r="AD511" s="60"/>
    </row>
    <row r="512" ht="12.75" customHeight="1">
      <c r="E512" s="59"/>
      <c r="F512" s="59"/>
      <c r="G512" s="59"/>
      <c r="H512" s="60"/>
      <c r="I512" s="59"/>
      <c r="J512" s="59"/>
      <c r="S512" s="60"/>
      <c r="W512" s="59"/>
      <c r="Z512" s="60"/>
      <c r="AC512" s="60"/>
      <c r="AD512" s="60"/>
    </row>
    <row r="513" ht="12.75" customHeight="1">
      <c r="E513" s="59"/>
      <c r="F513" s="59"/>
      <c r="G513" s="59"/>
      <c r="H513" s="60"/>
      <c r="I513" s="59"/>
      <c r="J513" s="59"/>
      <c r="S513" s="60"/>
      <c r="W513" s="59"/>
      <c r="Z513" s="60"/>
      <c r="AC513" s="60"/>
      <c r="AD513" s="60"/>
    </row>
    <row r="514" ht="12.75" customHeight="1">
      <c r="E514" s="59"/>
      <c r="F514" s="59"/>
      <c r="G514" s="59"/>
      <c r="H514" s="60"/>
      <c r="I514" s="59"/>
      <c r="J514" s="59"/>
      <c r="S514" s="60"/>
      <c r="W514" s="59"/>
      <c r="Z514" s="60"/>
      <c r="AC514" s="60"/>
      <c r="AD514" s="60"/>
    </row>
    <row r="515" ht="12.75" customHeight="1">
      <c r="E515" s="59"/>
      <c r="F515" s="59"/>
      <c r="G515" s="59"/>
      <c r="H515" s="60"/>
      <c r="I515" s="59"/>
      <c r="J515" s="59"/>
      <c r="S515" s="60"/>
      <c r="W515" s="59"/>
      <c r="Z515" s="60"/>
      <c r="AC515" s="60"/>
      <c r="AD515" s="60"/>
    </row>
    <row r="516" ht="12.75" customHeight="1">
      <c r="E516" s="59"/>
      <c r="F516" s="59"/>
      <c r="G516" s="59"/>
      <c r="H516" s="60"/>
      <c r="I516" s="59"/>
      <c r="J516" s="59"/>
      <c r="S516" s="60"/>
      <c r="W516" s="59"/>
      <c r="Z516" s="60"/>
      <c r="AC516" s="60"/>
      <c r="AD516" s="60"/>
    </row>
    <row r="517" ht="12.75" customHeight="1">
      <c r="E517" s="59"/>
      <c r="F517" s="59"/>
      <c r="G517" s="59"/>
      <c r="H517" s="60"/>
      <c r="I517" s="59"/>
      <c r="J517" s="59"/>
      <c r="S517" s="60"/>
      <c r="W517" s="59"/>
      <c r="Z517" s="60"/>
      <c r="AC517" s="60"/>
      <c r="AD517" s="60"/>
    </row>
    <row r="518" ht="12.75" customHeight="1">
      <c r="E518" s="59"/>
      <c r="F518" s="59"/>
      <c r="G518" s="59"/>
      <c r="H518" s="60"/>
      <c r="I518" s="59"/>
      <c r="J518" s="59"/>
      <c r="S518" s="60"/>
      <c r="W518" s="59"/>
      <c r="Z518" s="60"/>
      <c r="AC518" s="60"/>
      <c r="AD518" s="60"/>
    </row>
    <row r="519" ht="12.75" customHeight="1">
      <c r="E519" s="59"/>
      <c r="F519" s="59"/>
      <c r="G519" s="59"/>
      <c r="H519" s="60"/>
      <c r="I519" s="59"/>
      <c r="J519" s="59"/>
      <c r="S519" s="60"/>
      <c r="W519" s="59"/>
      <c r="Z519" s="60"/>
      <c r="AC519" s="60"/>
      <c r="AD519" s="60"/>
    </row>
    <row r="520" ht="12.75" customHeight="1">
      <c r="E520" s="59"/>
      <c r="F520" s="59"/>
      <c r="G520" s="59"/>
      <c r="H520" s="60"/>
      <c r="I520" s="59"/>
      <c r="J520" s="59"/>
      <c r="S520" s="60"/>
      <c r="W520" s="59"/>
      <c r="Z520" s="60"/>
      <c r="AC520" s="60"/>
      <c r="AD520" s="60"/>
    </row>
    <row r="521" ht="12.75" customHeight="1">
      <c r="E521" s="59"/>
      <c r="F521" s="59"/>
      <c r="G521" s="59"/>
      <c r="H521" s="60"/>
      <c r="I521" s="59"/>
      <c r="J521" s="59"/>
      <c r="S521" s="60"/>
      <c r="W521" s="59"/>
      <c r="Z521" s="60"/>
      <c r="AC521" s="60"/>
      <c r="AD521" s="60"/>
    </row>
    <row r="522" ht="12.75" customHeight="1">
      <c r="E522" s="59"/>
      <c r="F522" s="59"/>
      <c r="G522" s="59"/>
      <c r="H522" s="60"/>
      <c r="I522" s="59"/>
      <c r="J522" s="59"/>
      <c r="S522" s="60"/>
      <c r="W522" s="59"/>
      <c r="Z522" s="60"/>
      <c r="AC522" s="60"/>
      <c r="AD522" s="60"/>
    </row>
    <row r="523" ht="12.75" customHeight="1">
      <c r="E523" s="59"/>
      <c r="F523" s="59"/>
      <c r="G523" s="59"/>
      <c r="H523" s="60"/>
      <c r="I523" s="59"/>
      <c r="J523" s="59"/>
      <c r="S523" s="60"/>
      <c r="W523" s="59"/>
      <c r="Z523" s="60"/>
      <c r="AC523" s="60"/>
      <c r="AD523" s="60"/>
    </row>
    <row r="524" ht="12.75" customHeight="1">
      <c r="E524" s="59"/>
      <c r="F524" s="59"/>
      <c r="G524" s="59"/>
      <c r="H524" s="60"/>
      <c r="I524" s="59"/>
      <c r="J524" s="59"/>
      <c r="S524" s="60"/>
      <c r="W524" s="59"/>
      <c r="Z524" s="60"/>
      <c r="AC524" s="60"/>
      <c r="AD524" s="60"/>
    </row>
    <row r="525" ht="12.75" customHeight="1">
      <c r="E525" s="59"/>
      <c r="F525" s="59"/>
      <c r="G525" s="59"/>
      <c r="H525" s="60"/>
      <c r="I525" s="59"/>
      <c r="J525" s="59"/>
      <c r="S525" s="60"/>
      <c r="W525" s="59"/>
      <c r="Z525" s="60"/>
      <c r="AC525" s="60"/>
      <c r="AD525" s="60"/>
    </row>
    <row r="526" ht="12.75" customHeight="1">
      <c r="E526" s="59"/>
      <c r="F526" s="59"/>
      <c r="G526" s="59"/>
      <c r="H526" s="60"/>
      <c r="I526" s="59"/>
      <c r="J526" s="59"/>
      <c r="S526" s="60"/>
      <c r="W526" s="59"/>
      <c r="Z526" s="60"/>
      <c r="AC526" s="60"/>
      <c r="AD526" s="60"/>
    </row>
    <row r="527" ht="12.75" customHeight="1">
      <c r="E527" s="59"/>
      <c r="F527" s="59"/>
      <c r="G527" s="59"/>
      <c r="H527" s="60"/>
      <c r="I527" s="59"/>
      <c r="J527" s="59"/>
      <c r="S527" s="60"/>
      <c r="W527" s="59"/>
      <c r="Z527" s="60"/>
      <c r="AC527" s="60"/>
      <c r="AD527" s="60"/>
    </row>
    <row r="528" ht="12.75" customHeight="1">
      <c r="E528" s="59"/>
      <c r="F528" s="59"/>
      <c r="G528" s="59"/>
      <c r="H528" s="60"/>
      <c r="I528" s="59"/>
      <c r="J528" s="59"/>
      <c r="S528" s="60"/>
      <c r="W528" s="59"/>
      <c r="Z528" s="60"/>
      <c r="AC528" s="60"/>
      <c r="AD528" s="60"/>
    </row>
    <row r="529" ht="12.75" customHeight="1">
      <c r="E529" s="59"/>
      <c r="F529" s="59"/>
      <c r="G529" s="59"/>
      <c r="H529" s="60"/>
      <c r="I529" s="59"/>
      <c r="J529" s="59"/>
      <c r="S529" s="60"/>
      <c r="W529" s="59"/>
      <c r="Z529" s="60"/>
      <c r="AC529" s="60"/>
      <c r="AD529" s="60"/>
    </row>
    <row r="530" ht="12.75" customHeight="1">
      <c r="E530" s="59"/>
      <c r="F530" s="59"/>
      <c r="G530" s="59"/>
      <c r="H530" s="60"/>
      <c r="I530" s="59"/>
      <c r="J530" s="59"/>
      <c r="S530" s="60"/>
      <c r="W530" s="59"/>
      <c r="Z530" s="60"/>
      <c r="AC530" s="60"/>
      <c r="AD530" s="60"/>
    </row>
    <row r="531" ht="12.75" customHeight="1">
      <c r="E531" s="59"/>
      <c r="F531" s="59"/>
      <c r="G531" s="59"/>
      <c r="H531" s="60"/>
      <c r="I531" s="59"/>
      <c r="J531" s="59"/>
      <c r="S531" s="60"/>
      <c r="W531" s="59"/>
      <c r="Z531" s="60"/>
      <c r="AC531" s="60"/>
      <c r="AD531" s="60"/>
    </row>
    <row r="532" ht="12.75" customHeight="1">
      <c r="E532" s="59"/>
      <c r="F532" s="59"/>
      <c r="G532" s="59"/>
      <c r="H532" s="60"/>
      <c r="I532" s="59"/>
      <c r="J532" s="59"/>
      <c r="S532" s="60"/>
      <c r="W532" s="59"/>
      <c r="Z532" s="60"/>
      <c r="AC532" s="60"/>
      <c r="AD532" s="60"/>
    </row>
    <row r="533" ht="12.75" customHeight="1">
      <c r="E533" s="59"/>
      <c r="F533" s="59"/>
      <c r="G533" s="59"/>
      <c r="H533" s="60"/>
      <c r="I533" s="59"/>
      <c r="J533" s="59"/>
      <c r="S533" s="60"/>
      <c r="W533" s="59"/>
      <c r="Z533" s="60"/>
      <c r="AC533" s="60"/>
      <c r="AD533" s="60"/>
    </row>
    <row r="534" ht="12.75" customHeight="1">
      <c r="E534" s="59"/>
      <c r="F534" s="59"/>
      <c r="G534" s="59"/>
      <c r="H534" s="60"/>
      <c r="I534" s="59"/>
      <c r="J534" s="59"/>
      <c r="S534" s="60"/>
      <c r="W534" s="59"/>
      <c r="Z534" s="60"/>
      <c r="AC534" s="60"/>
      <c r="AD534" s="60"/>
    </row>
    <row r="535" ht="12.75" customHeight="1">
      <c r="E535" s="59"/>
      <c r="F535" s="59"/>
      <c r="G535" s="59"/>
      <c r="H535" s="60"/>
      <c r="I535" s="59"/>
      <c r="J535" s="59"/>
      <c r="S535" s="60"/>
      <c r="W535" s="59"/>
      <c r="Z535" s="60"/>
      <c r="AC535" s="60"/>
      <c r="AD535" s="60"/>
    </row>
    <row r="536" ht="12.75" customHeight="1">
      <c r="E536" s="59"/>
      <c r="F536" s="59"/>
      <c r="G536" s="59"/>
      <c r="H536" s="60"/>
      <c r="I536" s="59"/>
      <c r="J536" s="59"/>
      <c r="S536" s="60"/>
      <c r="W536" s="59"/>
      <c r="Z536" s="60"/>
      <c r="AC536" s="60"/>
      <c r="AD536" s="60"/>
    </row>
    <row r="537" ht="12.75" customHeight="1">
      <c r="E537" s="59"/>
      <c r="F537" s="59"/>
      <c r="G537" s="59"/>
      <c r="H537" s="60"/>
      <c r="I537" s="59"/>
      <c r="J537" s="59"/>
      <c r="S537" s="60"/>
      <c r="W537" s="59"/>
      <c r="Z537" s="60"/>
      <c r="AC537" s="60"/>
      <c r="AD537" s="60"/>
    </row>
    <row r="538" ht="12.75" customHeight="1">
      <c r="E538" s="59"/>
      <c r="F538" s="59"/>
      <c r="G538" s="59"/>
      <c r="H538" s="60"/>
      <c r="I538" s="59"/>
      <c r="J538" s="59"/>
      <c r="S538" s="60"/>
      <c r="W538" s="59"/>
      <c r="Z538" s="60"/>
      <c r="AC538" s="60"/>
      <c r="AD538" s="60"/>
    </row>
    <row r="539" ht="12.75" customHeight="1">
      <c r="E539" s="59"/>
      <c r="F539" s="59"/>
      <c r="G539" s="59"/>
      <c r="H539" s="60"/>
      <c r="I539" s="59"/>
      <c r="J539" s="59"/>
      <c r="S539" s="60"/>
      <c r="W539" s="59"/>
      <c r="Z539" s="60"/>
      <c r="AC539" s="60"/>
      <c r="AD539" s="60"/>
    </row>
    <row r="540" ht="12.75" customHeight="1">
      <c r="E540" s="59"/>
      <c r="F540" s="59"/>
      <c r="G540" s="59"/>
      <c r="H540" s="60"/>
      <c r="I540" s="59"/>
      <c r="J540" s="59"/>
      <c r="S540" s="60"/>
      <c r="W540" s="59"/>
      <c r="Z540" s="60"/>
      <c r="AC540" s="60"/>
      <c r="AD540" s="60"/>
    </row>
    <row r="541" ht="12.75" customHeight="1">
      <c r="E541" s="59"/>
      <c r="F541" s="59"/>
      <c r="G541" s="59"/>
      <c r="H541" s="60"/>
      <c r="I541" s="59"/>
      <c r="J541" s="59"/>
      <c r="S541" s="60"/>
      <c r="W541" s="59"/>
      <c r="Z541" s="60"/>
      <c r="AC541" s="60"/>
      <c r="AD541" s="60"/>
    </row>
    <row r="542" ht="12.75" customHeight="1">
      <c r="E542" s="59"/>
      <c r="F542" s="59"/>
      <c r="G542" s="59"/>
      <c r="H542" s="60"/>
      <c r="I542" s="59"/>
      <c r="J542" s="59"/>
      <c r="S542" s="60"/>
      <c r="W542" s="59"/>
      <c r="Z542" s="60"/>
      <c r="AC542" s="60"/>
      <c r="AD542" s="60"/>
    </row>
    <row r="543" ht="12.75" customHeight="1">
      <c r="E543" s="59"/>
      <c r="F543" s="59"/>
      <c r="G543" s="59"/>
      <c r="H543" s="60"/>
      <c r="I543" s="59"/>
      <c r="J543" s="59"/>
      <c r="S543" s="60"/>
      <c r="W543" s="59"/>
      <c r="Z543" s="60"/>
      <c r="AC543" s="60"/>
      <c r="AD543" s="60"/>
    </row>
    <row r="544" ht="12.75" customHeight="1">
      <c r="E544" s="59"/>
      <c r="F544" s="59"/>
      <c r="G544" s="59"/>
      <c r="H544" s="60"/>
      <c r="I544" s="59"/>
      <c r="J544" s="59"/>
      <c r="S544" s="60"/>
      <c r="W544" s="59"/>
      <c r="Z544" s="60"/>
      <c r="AC544" s="60"/>
      <c r="AD544" s="60"/>
    </row>
    <row r="545" ht="12.75" customHeight="1">
      <c r="E545" s="59"/>
      <c r="F545" s="59"/>
      <c r="G545" s="59"/>
      <c r="H545" s="60"/>
      <c r="I545" s="59"/>
      <c r="J545" s="59"/>
      <c r="S545" s="60"/>
      <c r="W545" s="59"/>
      <c r="Z545" s="60"/>
      <c r="AC545" s="60"/>
      <c r="AD545" s="60"/>
    </row>
    <row r="546" ht="12.75" customHeight="1">
      <c r="E546" s="59"/>
      <c r="F546" s="59"/>
      <c r="G546" s="59"/>
      <c r="H546" s="60"/>
      <c r="I546" s="59"/>
      <c r="J546" s="59"/>
      <c r="S546" s="60"/>
      <c r="W546" s="59"/>
      <c r="Z546" s="60"/>
      <c r="AC546" s="60"/>
      <c r="AD546" s="60"/>
    </row>
    <row r="547" ht="12.75" customHeight="1">
      <c r="E547" s="59"/>
      <c r="F547" s="59"/>
      <c r="G547" s="59"/>
      <c r="H547" s="60"/>
      <c r="I547" s="59"/>
      <c r="J547" s="59"/>
      <c r="S547" s="60"/>
      <c r="W547" s="59"/>
      <c r="Z547" s="60"/>
      <c r="AC547" s="60"/>
      <c r="AD547" s="60"/>
    </row>
    <row r="548" ht="12.75" customHeight="1">
      <c r="E548" s="59"/>
      <c r="F548" s="59"/>
      <c r="G548" s="59"/>
      <c r="H548" s="60"/>
      <c r="I548" s="59"/>
      <c r="J548" s="59"/>
      <c r="S548" s="60"/>
      <c r="W548" s="59"/>
      <c r="Z548" s="60"/>
      <c r="AC548" s="60"/>
      <c r="AD548" s="60"/>
    </row>
    <row r="549" ht="12.75" customHeight="1">
      <c r="E549" s="59"/>
      <c r="F549" s="59"/>
      <c r="G549" s="59"/>
      <c r="H549" s="60"/>
      <c r="I549" s="59"/>
      <c r="J549" s="59"/>
      <c r="S549" s="60"/>
      <c r="W549" s="59"/>
      <c r="Z549" s="60"/>
      <c r="AC549" s="60"/>
      <c r="AD549" s="60"/>
    </row>
    <row r="550" ht="12.75" customHeight="1">
      <c r="E550" s="59"/>
      <c r="F550" s="59"/>
      <c r="G550" s="59"/>
      <c r="H550" s="60"/>
      <c r="I550" s="59"/>
      <c r="J550" s="59"/>
      <c r="S550" s="60"/>
      <c r="W550" s="59"/>
      <c r="Z550" s="60"/>
      <c r="AC550" s="60"/>
      <c r="AD550" s="60"/>
    </row>
    <row r="551" ht="12.75" customHeight="1">
      <c r="E551" s="59"/>
      <c r="F551" s="59"/>
      <c r="G551" s="59"/>
      <c r="H551" s="60"/>
      <c r="I551" s="59"/>
      <c r="J551" s="59"/>
      <c r="S551" s="60"/>
      <c r="W551" s="59"/>
      <c r="Z551" s="60"/>
      <c r="AC551" s="60"/>
      <c r="AD551" s="60"/>
    </row>
    <row r="552" ht="12.75" customHeight="1">
      <c r="E552" s="59"/>
      <c r="F552" s="59"/>
      <c r="G552" s="59"/>
      <c r="H552" s="60"/>
      <c r="I552" s="59"/>
      <c r="J552" s="59"/>
      <c r="S552" s="60"/>
      <c r="W552" s="59"/>
      <c r="Z552" s="60"/>
      <c r="AC552" s="60"/>
      <c r="AD552" s="60"/>
    </row>
    <row r="553" ht="12.75" customHeight="1">
      <c r="E553" s="59"/>
      <c r="F553" s="59"/>
      <c r="G553" s="59"/>
      <c r="H553" s="60"/>
      <c r="I553" s="59"/>
      <c r="J553" s="59"/>
      <c r="S553" s="60"/>
      <c r="W553" s="59"/>
      <c r="Z553" s="60"/>
      <c r="AC553" s="60"/>
      <c r="AD553" s="60"/>
    </row>
    <row r="554" ht="12.75" customHeight="1">
      <c r="E554" s="59"/>
      <c r="F554" s="59"/>
      <c r="G554" s="59"/>
      <c r="H554" s="60"/>
      <c r="I554" s="59"/>
      <c r="J554" s="59"/>
      <c r="S554" s="60"/>
      <c r="W554" s="59"/>
      <c r="Z554" s="60"/>
      <c r="AC554" s="60"/>
      <c r="AD554" s="60"/>
    </row>
    <row r="555" ht="12.75" customHeight="1">
      <c r="E555" s="59"/>
      <c r="F555" s="59"/>
      <c r="G555" s="59"/>
      <c r="H555" s="60"/>
      <c r="I555" s="59"/>
      <c r="J555" s="59"/>
      <c r="S555" s="60"/>
      <c r="W555" s="59"/>
      <c r="Z555" s="60"/>
      <c r="AC555" s="60"/>
      <c r="AD555" s="60"/>
    </row>
    <row r="556" ht="12.75" customHeight="1">
      <c r="E556" s="59"/>
      <c r="F556" s="59"/>
      <c r="G556" s="59"/>
      <c r="H556" s="60"/>
      <c r="I556" s="59"/>
      <c r="J556" s="59"/>
      <c r="S556" s="60"/>
      <c r="W556" s="59"/>
      <c r="Z556" s="60"/>
      <c r="AC556" s="60"/>
      <c r="AD556" s="60"/>
    </row>
    <row r="557" ht="12.75" customHeight="1">
      <c r="E557" s="59"/>
      <c r="F557" s="59"/>
      <c r="G557" s="59"/>
      <c r="H557" s="60"/>
      <c r="I557" s="59"/>
      <c r="J557" s="59"/>
      <c r="S557" s="60"/>
      <c r="W557" s="59"/>
      <c r="Z557" s="60"/>
      <c r="AC557" s="60"/>
      <c r="AD557" s="60"/>
    </row>
    <row r="558" ht="12.75" customHeight="1">
      <c r="E558" s="59"/>
      <c r="F558" s="59"/>
      <c r="G558" s="59"/>
      <c r="H558" s="60"/>
      <c r="I558" s="59"/>
      <c r="J558" s="59"/>
      <c r="S558" s="60"/>
      <c r="W558" s="59"/>
      <c r="Z558" s="60"/>
      <c r="AC558" s="60"/>
      <c r="AD558" s="60"/>
    </row>
    <row r="559" ht="12.75" customHeight="1">
      <c r="E559" s="59"/>
      <c r="F559" s="59"/>
      <c r="G559" s="59"/>
      <c r="H559" s="60"/>
      <c r="I559" s="59"/>
      <c r="J559" s="59"/>
      <c r="S559" s="60"/>
      <c r="W559" s="59"/>
      <c r="Z559" s="60"/>
      <c r="AC559" s="60"/>
      <c r="AD559" s="60"/>
    </row>
    <row r="560" ht="12.75" customHeight="1">
      <c r="E560" s="59"/>
      <c r="F560" s="59"/>
      <c r="G560" s="59"/>
      <c r="H560" s="60"/>
      <c r="I560" s="59"/>
      <c r="J560" s="59"/>
      <c r="S560" s="60"/>
      <c r="W560" s="59"/>
      <c r="Z560" s="60"/>
      <c r="AC560" s="60"/>
      <c r="AD560" s="60"/>
    </row>
    <row r="561" ht="12.75" customHeight="1">
      <c r="E561" s="59"/>
      <c r="F561" s="59"/>
      <c r="G561" s="59"/>
      <c r="H561" s="60"/>
      <c r="I561" s="59"/>
      <c r="J561" s="59"/>
      <c r="S561" s="60"/>
      <c r="W561" s="59"/>
      <c r="Z561" s="60"/>
      <c r="AC561" s="60"/>
      <c r="AD561" s="60"/>
    </row>
    <row r="562" ht="12.75" customHeight="1">
      <c r="E562" s="59"/>
      <c r="F562" s="59"/>
      <c r="G562" s="59"/>
      <c r="H562" s="60"/>
      <c r="I562" s="59"/>
      <c r="J562" s="59"/>
      <c r="S562" s="60"/>
      <c r="W562" s="59"/>
      <c r="Z562" s="60"/>
      <c r="AC562" s="60"/>
      <c r="AD562" s="60"/>
    </row>
    <row r="563" ht="12.75" customHeight="1">
      <c r="E563" s="59"/>
      <c r="F563" s="59"/>
      <c r="G563" s="59"/>
      <c r="H563" s="60"/>
      <c r="I563" s="59"/>
      <c r="J563" s="59"/>
      <c r="S563" s="60"/>
      <c r="W563" s="59"/>
      <c r="Z563" s="60"/>
      <c r="AC563" s="60"/>
      <c r="AD563" s="60"/>
    </row>
    <row r="564" ht="12.75" customHeight="1">
      <c r="E564" s="59"/>
      <c r="F564" s="59"/>
      <c r="G564" s="59"/>
      <c r="H564" s="60"/>
      <c r="I564" s="59"/>
      <c r="J564" s="59"/>
      <c r="S564" s="60"/>
      <c r="W564" s="59"/>
      <c r="Z564" s="60"/>
      <c r="AC564" s="60"/>
      <c r="AD564" s="60"/>
    </row>
    <row r="565" ht="12.75" customHeight="1">
      <c r="E565" s="59"/>
      <c r="F565" s="59"/>
      <c r="G565" s="59"/>
      <c r="H565" s="60"/>
      <c r="I565" s="59"/>
      <c r="J565" s="59"/>
      <c r="S565" s="60"/>
      <c r="W565" s="59"/>
      <c r="Z565" s="60"/>
      <c r="AC565" s="60"/>
      <c r="AD565" s="60"/>
    </row>
    <row r="566" ht="12.75" customHeight="1">
      <c r="E566" s="59"/>
      <c r="F566" s="59"/>
      <c r="G566" s="59"/>
      <c r="H566" s="60"/>
      <c r="I566" s="59"/>
      <c r="J566" s="59"/>
      <c r="S566" s="60"/>
      <c r="W566" s="59"/>
      <c r="Z566" s="60"/>
      <c r="AC566" s="60"/>
      <c r="AD566" s="60"/>
    </row>
    <row r="567" ht="12.75" customHeight="1">
      <c r="E567" s="59"/>
      <c r="F567" s="59"/>
      <c r="G567" s="59"/>
      <c r="H567" s="60"/>
      <c r="I567" s="59"/>
      <c r="J567" s="59"/>
      <c r="S567" s="60"/>
      <c r="W567" s="59"/>
      <c r="Z567" s="60"/>
      <c r="AC567" s="60"/>
      <c r="AD567" s="60"/>
    </row>
    <row r="568" ht="12.75" customHeight="1">
      <c r="E568" s="59"/>
      <c r="F568" s="59"/>
      <c r="G568" s="59"/>
      <c r="H568" s="60"/>
      <c r="I568" s="59"/>
      <c r="J568" s="59"/>
      <c r="S568" s="60"/>
      <c r="W568" s="59"/>
      <c r="Z568" s="60"/>
      <c r="AC568" s="60"/>
      <c r="AD568" s="60"/>
    </row>
    <row r="569" ht="12.75" customHeight="1">
      <c r="E569" s="59"/>
      <c r="F569" s="59"/>
      <c r="G569" s="59"/>
      <c r="H569" s="60"/>
      <c r="I569" s="59"/>
      <c r="J569" s="59"/>
      <c r="S569" s="60"/>
      <c r="W569" s="59"/>
      <c r="Z569" s="60"/>
      <c r="AC569" s="60"/>
      <c r="AD569" s="60"/>
    </row>
    <row r="570" ht="12.75" customHeight="1">
      <c r="E570" s="59"/>
      <c r="F570" s="59"/>
      <c r="G570" s="59"/>
      <c r="H570" s="60"/>
      <c r="I570" s="59"/>
      <c r="J570" s="59"/>
      <c r="S570" s="60"/>
      <c r="W570" s="59"/>
      <c r="Z570" s="60"/>
      <c r="AC570" s="60"/>
      <c r="AD570" s="60"/>
    </row>
    <row r="571" ht="12.75" customHeight="1">
      <c r="E571" s="59"/>
      <c r="F571" s="59"/>
      <c r="G571" s="59"/>
      <c r="H571" s="60"/>
      <c r="I571" s="59"/>
      <c r="J571" s="59"/>
      <c r="S571" s="60"/>
      <c r="W571" s="59"/>
      <c r="Z571" s="60"/>
      <c r="AC571" s="60"/>
      <c r="AD571" s="60"/>
    </row>
    <row r="572" ht="12.75" customHeight="1">
      <c r="E572" s="59"/>
      <c r="F572" s="59"/>
      <c r="G572" s="59"/>
      <c r="H572" s="60"/>
      <c r="I572" s="59"/>
      <c r="J572" s="59"/>
      <c r="S572" s="60"/>
      <c r="W572" s="59"/>
      <c r="Z572" s="60"/>
      <c r="AC572" s="60"/>
      <c r="AD572" s="60"/>
    </row>
    <row r="573" ht="12.75" customHeight="1">
      <c r="E573" s="59"/>
      <c r="F573" s="59"/>
      <c r="G573" s="59"/>
      <c r="H573" s="60"/>
      <c r="I573" s="59"/>
      <c r="J573" s="59"/>
      <c r="S573" s="60"/>
      <c r="W573" s="59"/>
      <c r="Z573" s="60"/>
      <c r="AC573" s="60"/>
      <c r="AD573" s="60"/>
    </row>
    <row r="574" ht="12.75" customHeight="1">
      <c r="E574" s="59"/>
      <c r="F574" s="59"/>
      <c r="G574" s="59"/>
      <c r="H574" s="60"/>
      <c r="I574" s="59"/>
      <c r="J574" s="59"/>
      <c r="S574" s="60"/>
      <c r="W574" s="59"/>
      <c r="Z574" s="60"/>
      <c r="AC574" s="60"/>
      <c r="AD574" s="60"/>
    </row>
    <row r="575" ht="12.75" customHeight="1">
      <c r="E575" s="59"/>
      <c r="F575" s="59"/>
      <c r="G575" s="59"/>
      <c r="H575" s="60"/>
      <c r="I575" s="59"/>
      <c r="J575" s="59"/>
      <c r="S575" s="60"/>
      <c r="W575" s="59"/>
      <c r="Z575" s="60"/>
      <c r="AC575" s="60"/>
      <c r="AD575" s="60"/>
    </row>
    <row r="576" ht="12.75" customHeight="1">
      <c r="E576" s="59"/>
      <c r="F576" s="59"/>
      <c r="G576" s="59"/>
      <c r="H576" s="60"/>
      <c r="I576" s="59"/>
      <c r="J576" s="59"/>
      <c r="S576" s="60"/>
      <c r="W576" s="59"/>
      <c r="Z576" s="60"/>
      <c r="AC576" s="60"/>
      <c r="AD576" s="60"/>
    </row>
    <row r="577" ht="12.75" customHeight="1">
      <c r="E577" s="59"/>
      <c r="F577" s="59"/>
      <c r="G577" s="59"/>
      <c r="H577" s="60"/>
      <c r="I577" s="59"/>
      <c r="J577" s="59"/>
      <c r="S577" s="60"/>
      <c r="W577" s="59"/>
      <c r="Z577" s="60"/>
      <c r="AC577" s="60"/>
      <c r="AD577" s="60"/>
    </row>
    <row r="578" ht="12.75" customHeight="1">
      <c r="E578" s="59"/>
      <c r="F578" s="59"/>
      <c r="G578" s="59"/>
      <c r="H578" s="60"/>
      <c r="I578" s="59"/>
      <c r="J578" s="59"/>
      <c r="S578" s="60"/>
      <c r="W578" s="59"/>
      <c r="Z578" s="60"/>
      <c r="AC578" s="60"/>
      <c r="AD578" s="60"/>
    </row>
    <row r="579" ht="12.75" customHeight="1">
      <c r="E579" s="59"/>
      <c r="F579" s="59"/>
      <c r="G579" s="59"/>
      <c r="H579" s="60"/>
      <c r="I579" s="59"/>
      <c r="J579" s="59"/>
      <c r="S579" s="60"/>
      <c r="W579" s="59"/>
      <c r="Z579" s="60"/>
      <c r="AC579" s="60"/>
      <c r="AD579" s="60"/>
    </row>
    <row r="580" ht="12.75" customHeight="1">
      <c r="E580" s="59"/>
      <c r="F580" s="59"/>
      <c r="G580" s="59"/>
      <c r="H580" s="60"/>
      <c r="I580" s="59"/>
      <c r="J580" s="59"/>
      <c r="S580" s="60"/>
      <c r="W580" s="59"/>
      <c r="Z580" s="60"/>
      <c r="AC580" s="60"/>
      <c r="AD580" s="60"/>
    </row>
    <row r="581" ht="12.75" customHeight="1">
      <c r="E581" s="59"/>
      <c r="F581" s="59"/>
      <c r="G581" s="59"/>
      <c r="H581" s="60"/>
      <c r="I581" s="59"/>
      <c r="J581" s="59"/>
      <c r="S581" s="60"/>
      <c r="W581" s="59"/>
      <c r="Z581" s="60"/>
      <c r="AC581" s="60"/>
      <c r="AD581" s="60"/>
    </row>
    <row r="582" ht="12.75" customHeight="1">
      <c r="E582" s="59"/>
      <c r="F582" s="59"/>
      <c r="G582" s="59"/>
      <c r="H582" s="60"/>
      <c r="I582" s="59"/>
      <c r="J582" s="59"/>
      <c r="S582" s="60"/>
      <c r="W582" s="59"/>
      <c r="Z582" s="60"/>
      <c r="AC582" s="60"/>
      <c r="AD582" s="60"/>
    </row>
    <row r="583" ht="12.75" customHeight="1">
      <c r="E583" s="59"/>
      <c r="F583" s="59"/>
      <c r="G583" s="59"/>
      <c r="H583" s="60"/>
      <c r="I583" s="59"/>
      <c r="J583" s="59"/>
      <c r="S583" s="60"/>
      <c r="W583" s="59"/>
      <c r="Z583" s="60"/>
      <c r="AC583" s="60"/>
      <c r="AD583" s="60"/>
    </row>
    <row r="584" ht="12.75" customHeight="1">
      <c r="E584" s="59"/>
      <c r="F584" s="59"/>
      <c r="G584" s="59"/>
      <c r="H584" s="60"/>
      <c r="I584" s="59"/>
      <c r="J584" s="59"/>
      <c r="S584" s="60"/>
      <c r="W584" s="59"/>
      <c r="Z584" s="60"/>
      <c r="AC584" s="60"/>
      <c r="AD584" s="60"/>
    </row>
    <row r="585" ht="12.75" customHeight="1">
      <c r="E585" s="59"/>
      <c r="F585" s="59"/>
      <c r="G585" s="59"/>
      <c r="H585" s="60"/>
      <c r="I585" s="59"/>
      <c r="J585" s="59"/>
      <c r="S585" s="60"/>
      <c r="W585" s="59"/>
      <c r="Z585" s="60"/>
      <c r="AC585" s="60"/>
      <c r="AD585" s="60"/>
    </row>
    <row r="586" ht="12.75" customHeight="1">
      <c r="E586" s="59"/>
      <c r="F586" s="59"/>
      <c r="G586" s="59"/>
      <c r="H586" s="60"/>
      <c r="I586" s="59"/>
      <c r="J586" s="59"/>
      <c r="S586" s="60"/>
      <c r="W586" s="59"/>
      <c r="Z586" s="60"/>
      <c r="AC586" s="60"/>
      <c r="AD586" s="60"/>
    </row>
    <row r="587" ht="12.75" customHeight="1">
      <c r="E587" s="59"/>
      <c r="F587" s="59"/>
      <c r="G587" s="59"/>
      <c r="H587" s="60"/>
      <c r="I587" s="59"/>
      <c r="J587" s="59"/>
      <c r="S587" s="60"/>
      <c r="W587" s="59"/>
      <c r="Z587" s="60"/>
      <c r="AC587" s="60"/>
      <c r="AD587" s="60"/>
    </row>
    <row r="588" ht="12.75" customHeight="1">
      <c r="E588" s="59"/>
      <c r="F588" s="59"/>
      <c r="G588" s="59"/>
      <c r="H588" s="60"/>
      <c r="I588" s="59"/>
      <c r="J588" s="59"/>
      <c r="S588" s="60"/>
      <c r="W588" s="59"/>
      <c r="Z588" s="60"/>
      <c r="AC588" s="60"/>
      <c r="AD588" s="60"/>
    </row>
    <row r="589" ht="12.75" customHeight="1">
      <c r="E589" s="59"/>
      <c r="F589" s="59"/>
      <c r="G589" s="59"/>
      <c r="H589" s="60"/>
      <c r="I589" s="59"/>
      <c r="J589" s="59"/>
      <c r="S589" s="60"/>
      <c r="W589" s="59"/>
      <c r="Z589" s="60"/>
      <c r="AC589" s="60"/>
      <c r="AD589" s="60"/>
    </row>
    <row r="590" ht="12.75" customHeight="1">
      <c r="E590" s="59"/>
      <c r="F590" s="59"/>
      <c r="G590" s="59"/>
      <c r="H590" s="60"/>
      <c r="I590" s="59"/>
      <c r="J590" s="59"/>
      <c r="S590" s="60"/>
      <c r="W590" s="59"/>
      <c r="Z590" s="60"/>
      <c r="AC590" s="60"/>
      <c r="AD590" s="60"/>
    </row>
    <row r="591" ht="12.75" customHeight="1">
      <c r="E591" s="59"/>
      <c r="F591" s="59"/>
      <c r="G591" s="59"/>
      <c r="H591" s="60"/>
      <c r="I591" s="59"/>
      <c r="J591" s="59"/>
      <c r="S591" s="60"/>
      <c r="W591" s="59"/>
      <c r="Z591" s="60"/>
      <c r="AC591" s="60"/>
      <c r="AD591" s="60"/>
    </row>
    <row r="592" ht="12.75" customHeight="1">
      <c r="E592" s="59"/>
      <c r="F592" s="59"/>
      <c r="G592" s="59"/>
      <c r="H592" s="60"/>
      <c r="I592" s="59"/>
      <c r="J592" s="59"/>
      <c r="S592" s="60"/>
      <c r="W592" s="59"/>
      <c r="Z592" s="60"/>
      <c r="AC592" s="60"/>
      <c r="AD592" s="60"/>
    </row>
    <row r="593" ht="12.75" customHeight="1">
      <c r="E593" s="59"/>
      <c r="F593" s="59"/>
      <c r="G593" s="59"/>
      <c r="H593" s="60"/>
      <c r="I593" s="59"/>
      <c r="J593" s="59"/>
      <c r="S593" s="60"/>
      <c r="W593" s="59"/>
      <c r="Z593" s="60"/>
      <c r="AC593" s="60"/>
      <c r="AD593" s="60"/>
    </row>
    <row r="594" ht="12.75" customHeight="1">
      <c r="E594" s="59"/>
      <c r="F594" s="59"/>
      <c r="G594" s="59"/>
      <c r="H594" s="60"/>
      <c r="I594" s="59"/>
      <c r="J594" s="59"/>
      <c r="S594" s="60"/>
      <c r="W594" s="59"/>
      <c r="Z594" s="60"/>
      <c r="AC594" s="60"/>
      <c r="AD594" s="60"/>
    </row>
    <row r="595" ht="12.75" customHeight="1">
      <c r="E595" s="59"/>
      <c r="F595" s="59"/>
      <c r="G595" s="59"/>
      <c r="H595" s="60"/>
      <c r="I595" s="59"/>
      <c r="J595" s="59"/>
      <c r="S595" s="60"/>
      <c r="W595" s="59"/>
      <c r="Z595" s="60"/>
      <c r="AC595" s="60"/>
      <c r="AD595" s="60"/>
    </row>
    <row r="596" ht="12.75" customHeight="1">
      <c r="E596" s="59"/>
      <c r="F596" s="59"/>
      <c r="G596" s="59"/>
      <c r="H596" s="60"/>
      <c r="I596" s="59"/>
      <c r="J596" s="59"/>
      <c r="S596" s="60"/>
      <c r="W596" s="59"/>
      <c r="Z596" s="60"/>
      <c r="AC596" s="60"/>
      <c r="AD596" s="60"/>
    </row>
    <row r="597" ht="12.75" customHeight="1">
      <c r="E597" s="59"/>
      <c r="F597" s="59"/>
      <c r="G597" s="59"/>
      <c r="H597" s="60"/>
      <c r="I597" s="59"/>
      <c r="J597" s="59"/>
      <c r="S597" s="60"/>
      <c r="W597" s="59"/>
      <c r="Z597" s="60"/>
      <c r="AC597" s="60"/>
      <c r="AD597" s="60"/>
    </row>
    <row r="598" ht="12.75" customHeight="1">
      <c r="E598" s="59"/>
      <c r="F598" s="59"/>
      <c r="G598" s="59"/>
      <c r="H598" s="60"/>
      <c r="I598" s="59"/>
      <c r="J598" s="59"/>
      <c r="S598" s="60"/>
      <c r="W598" s="59"/>
      <c r="Z598" s="60"/>
      <c r="AC598" s="60"/>
      <c r="AD598" s="60"/>
    </row>
    <row r="599" ht="12.75" customHeight="1">
      <c r="E599" s="59"/>
      <c r="F599" s="59"/>
      <c r="G599" s="59"/>
      <c r="H599" s="60"/>
      <c r="I599" s="59"/>
      <c r="J599" s="59"/>
      <c r="S599" s="60"/>
      <c r="W599" s="59"/>
      <c r="Z599" s="60"/>
      <c r="AC599" s="60"/>
      <c r="AD599" s="60"/>
    </row>
    <row r="600" ht="12.75" customHeight="1">
      <c r="E600" s="59"/>
      <c r="F600" s="59"/>
      <c r="G600" s="59"/>
      <c r="H600" s="60"/>
      <c r="I600" s="59"/>
      <c r="J600" s="59"/>
      <c r="S600" s="60"/>
      <c r="W600" s="59"/>
      <c r="Z600" s="60"/>
      <c r="AC600" s="60"/>
      <c r="AD600" s="60"/>
    </row>
    <row r="601" ht="12.75" customHeight="1">
      <c r="E601" s="59"/>
      <c r="F601" s="59"/>
      <c r="G601" s="59"/>
      <c r="H601" s="60"/>
      <c r="I601" s="59"/>
      <c r="J601" s="59"/>
      <c r="S601" s="60"/>
      <c r="W601" s="59"/>
      <c r="Z601" s="60"/>
      <c r="AC601" s="60"/>
      <c r="AD601" s="60"/>
    </row>
    <row r="602" ht="12.75" customHeight="1">
      <c r="E602" s="59"/>
      <c r="F602" s="59"/>
      <c r="G602" s="59"/>
      <c r="H602" s="60"/>
      <c r="I602" s="59"/>
      <c r="J602" s="59"/>
      <c r="S602" s="60"/>
      <c r="W602" s="59"/>
      <c r="Z602" s="60"/>
      <c r="AC602" s="60"/>
      <c r="AD602" s="60"/>
    </row>
    <row r="603" ht="12.75" customHeight="1">
      <c r="E603" s="59"/>
      <c r="F603" s="59"/>
      <c r="G603" s="59"/>
      <c r="H603" s="60"/>
      <c r="I603" s="59"/>
      <c r="J603" s="59"/>
      <c r="S603" s="60"/>
      <c r="W603" s="59"/>
      <c r="Z603" s="60"/>
      <c r="AC603" s="60"/>
      <c r="AD603" s="60"/>
    </row>
    <row r="604" ht="12.75" customHeight="1">
      <c r="E604" s="59"/>
      <c r="F604" s="59"/>
      <c r="G604" s="59"/>
      <c r="H604" s="60"/>
      <c r="I604" s="59"/>
      <c r="J604" s="59"/>
      <c r="S604" s="60"/>
      <c r="W604" s="59"/>
      <c r="Z604" s="60"/>
      <c r="AC604" s="60"/>
      <c r="AD604" s="60"/>
    </row>
    <row r="605" ht="12.75" customHeight="1">
      <c r="E605" s="59"/>
      <c r="F605" s="59"/>
      <c r="G605" s="59"/>
      <c r="H605" s="60"/>
      <c r="I605" s="59"/>
      <c r="J605" s="59"/>
      <c r="S605" s="60"/>
      <c r="W605" s="59"/>
      <c r="Z605" s="60"/>
      <c r="AC605" s="60"/>
      <c r="AD605" s="60"/>
    </row>
    <row r="606" ht="12.75" customHeight="1">
      <c r="E606" s="59"/>
      <c r="F606" s="59"/>
      <c r="G606" s="59"/>
      <c r="H606" s="60"/>
      <c r="I606" s="59"/>
      <c r="J606" s="59"/>
      <c r="S606" s="60"/>
      <c r="W606" s="59"/>
      <c r="Z606" s="60"/>
      <c r="AC606" s="60"/>
      <c r="AD606" s="60"/>
    </row>
    <row r="607" ht="12.75" customHeight="1">
      <c r="E607" s="59"/>
      <c r="F607" s="59"/>
      <c r="G607" s="59"/>
      <c r="H607" s="60"/>
      <c r="I607" s="59"/>
      <c r="J607" s="59"/>
      <c r="S607" s="60"/>
      <c r="W607" s="59"/>
      <c r="Z607" s="60"/>
      <c r="AC607" s="60"/>
      <c r="AD607" s="60"/>
    </row>
    <row r="608" ht="12.75" customHeight="1">
      <c r="E608" s="59"/>
      <c r="F608" s="59"/>
      <c r="G608" s="59"/>
      <c r="H608" s="60"/>
      <c r="I608" s="59"/>
      <c r="J608" s="59"/>
      <c r="S608" s="60"/>
      <c r="W608" s="59"/>
      <c r="Z608" s="60"/>
      <c r="AC608" s="60"/>
      <c r="AD608" s="60"/>
    </row>
    <row r="609" ht="12.75" customHeight="1">
      <c r="E609" s="59"/>
      <c r="F609" s="59"/>
      <c r="G609" s="59"/>
      <c r="H609" s="60"/>
      <c r="I609" s="59"/>
      <c r="J609" s="59"/>
      <c r="S609" s="60"/>
      <c r="W609" s="59"/>
      <c r="Z609" s="60"/>
      <c r="AC609" s="60"/>
      <c r="AD609" s="60"/>
    </row>
    <row r="610" ht="12.75" customHeight="1">
      <c r="E610" s="59"/>
      <c r="F610" s="59"/>
      <c r="G610" s="59"/>
      <c r="H610" s="60"/>
      <c r="I610" s="59"/>
      <c r="J610" s="59"/>
      <c r="S610" s="60"/>
      <c r="W610" s="59"/>
      <c r="Z610" s="60"/>
      <c r="AC610" s="60"/>
      <c r="AD610" s="60"/>
    </row>
    <row r="611" ht="12.75" customHeight="1">
      <c r="E611" s="59"/>
      <c r="F611" s="59"/>
      <c r="G611" s="59"/>
      <c r="H611" s="60"/>
      <c r="I611" s="59"/>
      <c r="J611" s="59"/>
      <c r="S611" s="60"/>
      <c r="W611" s="59"/>
      <c r="Z611" s="60"/>
      <c r="AC611" s="60"/>
      <c r="AD611" s="60"/>
    </row>
    <row r="612" ht="12.75" customHeight="1">
      <c r="E612" s="59"/>
      <c r="F612" s="59"/>
      <c r="G612" s="59"/>
      <c r="H612" s="60"/>
      <c r="I612" s="59"/>
      <c r="J612" s="59"/>
      <c r="S612" s="60"/>
      <c r="W612" s="59"/>
      <c r="Z612" s="60"/>
      <c r="AC612" s="60"/>
      <c r="AD612" s="60"/>
    </row>
    <row r="613" ht="12.75" customHeight="1">
      <c r="E613" s="59"/>
      <c r="F613" s="59"/>
      <c r="G613" s="59"/>
      <c r="H613" s="60"/>
      <c r="I613" s="59"/>
      <c r="J613" s="59"/>
      <c r="S613" s="60"/>
      <c r="W613" s="59"/>
      <c r="Z613" s="60"/>
      <c r="AC613" s="60"/>
      <c r="AD613" s="60"/>
    </row>
    <row r="614" ht="12.75" customHeight="1">
      <c r="E614" s="59"/>
      <c r="F614" s="59"/>
      <c r="G614" s="59"/>
      <c r="H614" s="60"/>
      <c r="I614" s="59"/>
      <c r="J614" s="59"/>
      <c r="S614" s="60"/>
      <c r="W614" s="59"/>
      <c r="Z614" s="60"/>
      <c r="AC614" s="60"/>
      <c r="AD614" s="60"/>
    </row>
    <row r="615" ht="12.75" customHeight="1">
      <c r="E615" s="59"/>
      <c r="F615" s="59"/>
      <c r="G615" s="59"/>
      <c r="H615" s="60"/>
      <c r="I615" s="59"/>
      <c r="J615" s="59"/>
      <c r="S615" s="60"/>
      <c r="W615" s="59"/>
      <c r="Z615" s="60"/>
      <c r="AC615" s="60"/>
      <c r="AD615" s="60"/>
    </row>
    <row r="616" ht="12.75" customHeight="1">
      <c r="E616" s="59"/>
      <c r="F616" s="59"/>
      <c r="G616" s="59"/>
      <c r="H616" s="60"/>
      <c r="I616" s="59"/>
      <c r="J616" s="59"/>
      <c r="S616" s="60"/>
      <c r="W616" s="59"/>
      <c r="Z616" s="60"/>
      <c r="AC616" s="60"/>
      <c r="AD616" s="60"/>
    </row>
    <row r="617" ht="12.75" customHeight="1">
      <c r="E617" s="59"/>
      <c r="F617" s="59"/>
      <c r="G617" s="59"/>
      <c r="H617" s="60"/>
      <c r="I617" s="59"/>
      <c r="J617" s="59"/>
      <c r="S617" s="60"/>
      <c r="W617" s="59"/>
      <c r="Z617" s="60"/>
      <c r="AC617" s="60"/>
      <c r="AD617" s="60"/>
    </row>
    <row r="618" ht="12.75" customHeight="1">
      <c r="E618" s="59"/>
      <c r="F618" s="59"/>
      <c r="G618" s="59"/>
      <c r="H618" s="60"/>
      <c r="I618" s="59"/>
      <c r="J618" s="59"/>
      <c r="S618" s="60"/>
      <c r="W618" s="59"/>
      <c r="Z618" s="60"/>
      <c r="AC618" s="60"/>
      <c r="AD618" s="60"/>
    </row>
    <row r="619" ht="12.75" customHeight="1">
      <c r="E619" s="59"/>
      <c r="F619" s="59"/>
      <c r="G619" s="59"/>
      <c r="H619" s="60"/>
      <c r="I619" s="59"/>
      <c r="J619" s="59"/>
      <c r="S619" s="60"/>
      <c r="W619" s="59"/>
      <c r="Z619" s="60"/>
      <c r="AC619" s="60"/>
      <c r="AD619" s="60"/>
    </row>
    <row r="620" ht="12.75" customHeight="1">
      <c r="E620" s="59"/>
      <c r="F620" s="59"/>
      <c r="G620" s="59"/>
      <c r="H620" s="60"/>
      <c r="I620" s="59"/>
      <c r="J620" s="59"/>
      <c r="S620" s="60"/>
      <c r="W620" s="59"/>
      <c r="Z620" s="60"/>
      <c r="AC620" s="60"/>
      <c r="AD620" s="60"/>
    </row>
    <row r="621" ht="12.75" customHeight="1">
      <c r="E621" s="59"/>
      <c r="F621" s="59"/>
      <c r="G621" s="59"/>
      <c r="H621" s="60"/>
      <c r="I621" s="59"/>
      <c r="J621" s="59"/>
      <c r="S621" s="60"/>
      <c r="W621" s="59"/>
      <c r="Z621" s="60"/>
      <c r="AC621" s="60"/>
      <c r="AD621" s="60"/>
    </row>
    <row r="622" ht="12.75" customHeight="1">
      <c r="E622" s="59"/>
      <c r="F622" s="59"/>
      <c r="G622" s="59"/>
      <c r="H622" s="60"/>
      <c r="I622" s="59"/>
      <c r="J622" s="59"/>
      <c r="S622" s="60"/>
      <c r="W622" s="59"/>
      <c r="Z622" s="60"/>
      <c r="AC622" s="60"/>
      <c r="AD622" s="60"/>
    </row>
    <row r="623" ht="12.75" customHeight="1">
      <c r="E623" s="59"/>
      <c r="F623" s="59"/>
      <c r="G623" s="59"/>
      <c r="H623" s="60"/>
      <c r="I623" s="59"/>
      <c r="J623" s="59"/>
      <c r="S623" s="60"/>
      <c r="W623" s="59"/>
      <c r="Z623" s="60"/>
      <c r="AC623" s="60"/>
      <c r="AD623" s="60"/>
    </row>
    <row r="624" ht="12.75" customHeight="1">
      <c r="E624" s="59"/>
      <c r="F624" s="59"/>
      <c r="G624" s="59"/>
      <c r="H624" s="60"/>
      <c r="I624" s="59"/>
      <c r="J624" s="59"/>
      <c r="S624" s="60"/>
      <c r="W624" s="59"/>
      <c r="Z624" s="60"/>
      <c r="AC624" s="60"/>
      <c r="AD624" s="60"/>
    </row>
    <row r="625" ht="12.75" customHeight="1">
      <c r="E625" s="59"/>
      <c r="F625" s="59"/>
      <c r="G625" s="59"/>
      <c r="H625" s="60"/>
      <c r="I625" s="59"/>
      <c r="J625" s="59"/>
      <c r="S625" s="60"/>
      <c r="W625" s="59"/>
      <c r="Z625" s="60"/>
      <c r="AC625" s="60"/>
      <c r="AD625" s="60"/>
    </row>
    <row r="626" ht="12.75" customHeight="1">
      <c r="E626" s="59"/>
      <c r="F626" s="59"/>
      <c r="G626" s="59"/>
      <c r="H626" s="60"/>
      <c r="I626" s="59"/>
      <c r="J626" s="59"/>
      <c r="S626" s="60"/>
      <c r="W626" s="59"/>
      <c r="Z626" s="60"/>
      <c r="AC626" s="60"/>
      <c r="AD626" s="60"/>
    </row>
    <row r="627" ht="12.75" customHeight="1">
      <c r="E627" s="59"/>
      <c r="F627" s="59"/>
      <c r="G627" s="59"/>
      <c r="H627" s="60"/>
      <c r="I627" s="59"/>
      <c r="J627" s="59"/>
      <c r="S627" s="60"/>
      <c r="W627" s="59"/>
      <c r="Z627" s="60"/>
      <c r="AC627" s="60"/>
      <c r="AD627" s="60"/>
    </row>
    <row r="628" ht="12.75" customHeight="1">
      <c r="E628" s="59"/>
      <c r="F628" s="59"/>
      <c r="G628" s="59"/>
      <c r="H628" s="60"/>
      <c r="I628" s="59"/>
      <c r="J628" s="59"/>
      <c r="S628" s="60"/>
      <c r="W628" s="59"/>
      <c r="Z628" s="60"/>
      <c r="AC628" s="60"/>
      <c r="AD628" s="60"/>
    </row>
    <row r="629" ht="12.75" customHeight="1">
      <c r="E629" s="59"/>
      <c r="F629" s="59"/>
      <c r="G629" s="59"/>
      <c r="H629" s="60"/>
      <c r="I629" s="59"/>
      <c r="J629" s="59"/>
      <c r="S629" s="60"/>
      <c r="W629" s="59"/>
      <c r="Z629" s="60"/>
      <c r="AC629" s="60"/>
      <c r="AD629" s="60"/>
    </row>
    <row r="630" ht="12.75" customHeight="1">
      <c r="E630" s="59"/>
      <c r="F630" s="59"/>
      <c r="G630" s="59"/>
      <c r="H630" s="60"/>
      <c r="I630" s="59"/>
      <c r="J630" s="59"/>
      <c r="S630" s="60"/>
      <c r="W630" s="59"/>
      <c r="Z630" s="60"/>
      <c r="AC630" s="60"/>
      <c r="AD630" s="60"/>
    </row>
    <row r="631" ht="12.75" customHeight="1">
      <c r="E631" s="59"/>
      <c r="F631" s="59"/>
      <c r="G631" s="59"/>
      <c r="H631" s="60"/>
      <c r="I631" s="59"/>
      <c r="J631" s="59"/>
      <c r="S631" s="60"/>
      <c r="W631" s="59"/>
      <c r="Z631" s="60"/>
      <c r="AC631" s="60"/>
      <c r="AD631" s="60"/>
    </row>
    <row r="632" ht="12.75" customHeight="1">
      <c r="E632" s="59"/>
      <c r="F632" s="59"/>
      <c r="G632" s="59"/>
      <c r="H632" s="60"/>
      <c r="I632" s="59"/>
      <c r="J632" s="59"/>
      <c r="S632" s="60"/>
      <c r="W632" s="59"/>
      <c r="Z632" s="60"/>
      <c r="AC632" s="60"/>
      <c r="AD632" s="60"/>
    </row>
    <row r="633" ht="12.75" customHeight="1">
      <c r="E633" s="59"/>
      <c r="F633" s="59"/>
      <c r="G633" s="59"/>
      <c r="H633" s="60"/>
      <c r="I633" s="59"/>
      <c r="J633" s="59"/>
      <c r="S633" s="60"/>
      <c r="W633" s="59"/>
      <c r="Z633" s="60"/>
      <c r="AC633" s="60"/>
      <c r="AD633" s="60"/>
    </row>
    <row r="634" ht="12.75" customHeight="1">
      <c r="E634" s="59"/>
      <c r="F634" s="59"/>
      <c r="G634" s="59"/>
      <c r="H634" s="60"/>
      <c r="I634" s="59"/>
      <c r="J634" s="59"/>
      <c r="S634" s="60"/>
      <c r="W634" s="59"/>
      <c r="Z634" s="60"/>
      <c r="AC634" s="60"/>
      <c r="AD634" s="60"/>
    </row>
    <row r="635" ht="12.75" customHeight="1">
      <c r="E635" s="59"/>
      <c r="F635" s="59"/>
      <c r="G635" s="59"/>
      <c r="H635" s="60"/>
      <c r="I635" s="59"/>
      <c r="J635" s="59"/>
      <c r="S635" s="60"/>
      <c r="W635" s="59"/>
      <c r="Z635" s="60"/>
      <c r="AC635" s="60"/>
      <c r="AD635" s="60"/>
    </row>
    <row r="636" ht="12.75" customHeight="1">
      <c r="E636" s="59"/>
      <c r="F636" s="59"/>
      <c r="G636" s="59"/>
      <c r="H636" s="60"/>
      <c r="I636" s="59"/>
      <c r="J636" s="59"/>
      <c r="S636" s="60"/>
      <c r="W636" s="59"/>
      <c r="Z636" s="60"/>
      <c r="AC636" s="60"/>
      <c r="AD636" s="60"/>
    </row>
    <row r="637" ht="12.75" customHeight="1">
      <c r="E637" s="59"/>
      <c r="F637" s="59"/>
      <c r="G637" s="59"/>
      <c r="H637" s="60"/>
      <c r="I637" s="59"/>
      <c r="J637" s="59"/>
      <c r="S637" s="60"/>
      <c r="W637" s="59"/>
      <c r="Z637" s="60"/>
      <c r="AC637" s="60"/>
      <c r="AD637" s="60"/>
    </row>
    <row r="638" ht="12.75" customHeight="1">
      <c r="E638" s="59"/>
      <c r="F638" s="59"/>
      <c r="G638" s="59"/>
      <c r="H638" s="60"/>
      <c r="I638" s="59"/>
      <c r="J638" s="59"/>
      <c r="S638" s="60"/>
      <c r="W638" s="59"/>
      <c r="Z638" s="60"/>
      <c r="AC638" s="60"/>
      <c r="AD638" s="60"/>
    </row>
    <row r="639" ht="12.75" customHeight="1">
      <c r="E639" s="59"/>
      <c r="F639" s="59"/>
      <c r="G639" s="59"/>
      <c r="H639" s="60"/>
      <c r="I639" s="59"/>
      <c r="J639" s="59"/>
      <c r="S639" s="60"/>
      <c r="W639" s="59"/>
      <c r="Z639" s="60"/>
      <c r="AC639" s="60"/>
      <c r="AD639" s="60"/>
    </row>
    <row r="640" ht="12.75" customHeight="1">
      <c r="E640" s="59"/>
      <c r="F640" s="59"/>
      <c r="G640" s="59"/>
      <c r="H640" s="60"/>
      <c r="I640" s="59"/>
      <c r="J640" s="59"/>
      <c r="S640" s="60"/>
      <c r="W640" s="59"/>
      <c r="Z640" s="60"/>
      <c r="AC640" s="60"/>
      <c r="AD640" s="60"/>
    </row>
    <row r="641" ht="12.75" customHeight="1">
      <c r="E641" s="59"/>
      <c r="F641" s="59"/>
      <c r="G641" s="59"/>
      <c r="H641" s="60"/>
      <c r="I641" s="59"/>
      <c r="J641" s="59"/>
      <c r="S641" s="60"/>
      <c r="W641" s="59"/>
      <c r="Z641" s="60"/>
      <c r="AC641" s="60"/>
      <c r="AD641" s="60"/>
    </row>
    <row r="642" ht="12.75" customHeight="1">
      <c r="E642" s="59"/>
      <c r="F642" s="59"/>
      <c r="G642" s="59"/>
      <c r="H642" s="60"/>
      <c r="I642" s="59"/>
      <c r="J642" s="59"/>
      <c r="S642" s="60"/>
      <c r="W642" s="59"/>
      <c r="Z642" s="60"/>
      <c r="AC642" s="60"/>
      <c r="AD642" s="60"/>
    </row>
    <row r="643" ht="12.75" customHeight="1">
      <c r="E643" s="59"/>
      <c r="F643" s="59"/>
      <c r="G643" s="59"/>
      <c r="H643" s="60"/>
      <c r="I643" s="59"/>
      <c r="J643" s="59"/>
      <c r="S643" s="60"/>
      <c r="W643" s="59"/>
      <c r="Z643" s="60"/>
      <c r="AC643" s="60"/>
      <c r="AD643" s="60"/>
    </row>
    <row r="644" ht="12.75" customHeight="1">
      <c r="E644" s="59"/>
      <c r="F644" s="59"/>
      <c r="G644" s="59"/>
      <c r="H644" s="60"/>
      <c r="I644" s="59"/>
      <c r="J644" s="59"/>
      <c r="S644" s="60"/>
      <c r="W644" s="59"/>
      <c r="Z644" s="60"/>
      <c r="AC644" s="60"/>
      <c r="AD644" s="60"/>
    </row>
    <row r="645" ht="12.75" customHeight="1">
      <c r="E645" s="59"/>
      <c r="F645" s="59"/>
      <c r="G645" s="59"/>
      <c r="H645" s="60"/>
      <c r="I645" s="59"/>
      <c r="J645" s="59"/>
      <c r="S645" s="60"/>
      <c r="W645" s="59"/>
      <c r="Z645" s="60"/>
      <c r="AC645" s="60"/>
      <c r="AD645" s="60"/>
    </row>
    <row r="646" ht="12.75" customHeight="1">
      <c r="E646" s="59"/>
      <c r="F646" s="59"/>
      <c r="G646" s="59"/>
      <c r="H646" s="60"/>
      <c r="I646" s="59"/>
      <c r="J646" s="59"/>
      <c r="S646" s="60"/>
      <c r="W646" s="59"/>
      <c r="Z646" s="60"/>
      <c r="AC646" s="60"/>
      <c r="AD646" s="60"/>
    </row>
    <row r="647" ht="12.75" customHeight="1">
      <c r="E647" s="59"/>
      <c r="F647" s="59"/>
      <c r="G647" s="59"/>
      <c r="H647" s="60"/>
      <c r="I647" s="59"/>
      <c r="J647" s="59"/>
      <c r="S647" s="60"/>
      <c r="W647" s="59"/>
      <c r="Z647" s="60"/>
      <c r="AC647" s="60"/>
      <c r="AD647" s="60"/>
    </row>
    <row r="648" ht="12.75" customHeight="1">
      <c r="E648" s="59"/>
      <c r="F648" s="59"/>
      <c r="G648" s="59"/>
      <c r="H648" s="60"/>
      <c r="I648" s="59"/>
      <c r="J648" s="59"/>
      <c r="S648" s="60"/>
      <c r="W648" s="59"/>
      <c r="Z648" s="60"/>
      <c r="AC648" s="60"/>
      <c r="AD648" s="60"/>
    </row>
    <row r="649" ht="12.75" customHeight="1">
      <c r="E649" s="59"/>
      <c r="F649" s="59"/>
      <c r="G649" s="59"/>
      <c r="H649" s="60"/>
      <c r="I649" s="59"/>
      <c r="J649" s="59"/>
      <c r="S649" s="60"/>
      <c r="W649" s="59"/>
      <c r="Z649" s="60"/>
      <c r="AC649" s="60"/>
      <c r="AD649" s="60"/>
    </row>
    <row r="650" ht="12.75" customHeight="1">
      <c r="E650" s="59"/>
      <c r="F650" s="59"/>
      <c r="G650" s="59"/>
      <c r="H650" s="60"/>
      <c r="I650" s="59"/>
      <c r="J650" s="59"/>
      <c r="S650" s="60"/>
      <c r="W650" s="59"/>
      <c r="Z650" s="60"/>
      <c r="AC650" s="60"/>
      <c r="AD650" s="60"/>
    </row>
    <row r="651" ht="12.75" customHeight="1">
      <c r="E651" s="59"/>
      <c r="F651" s="59"/>
      <c r="G651" s="59"/>
      <c r="H651" s="60"/>
      <c r="I651" s="59"/>
      <c r="J651" s="59"/>
      <c r="S651" s="60"/>
      <c r="W651" s="59"/>
      <c r="Z651" s="60"/>
      <c r="AC651" s="60"/>
      <c r="AD651" s="60"/>
    </row>
    <row r="652" ht="12.75" customHeight="1">
      <c r="E652" s="59"/>
      <c r="F652" s="59"/>
      <c r="G652" s="59"/>
      <c r="H652" s="60"/>
      <c r="I652" s="59"/>
      <c r="J652" s="59"/>
      <c r="S652" s="60"/>
      <c r="W652" s="59"/>
      <c r="Z652" s="60"/>
      <c r="AC652" s="60"/>
      <c r="AD652" s="60"/>
    </row>
    <row r="653" ht="12.75" customHeight="1">
      <c r="E653" s="59"/>
      <c r="F653" s="59"/>
      <c r="G653" s="59"/>
      <c r="H653" s="60"/>
      <c r="I653" s="59"/>
      <c r="J653" s="59"/>
      <c r="S653" s="60"/>
      <c r="W653" s="59"/>
      <c r="Z653" s="60"/>
      <c r="AC653" s="60"/>
      <c r="AD653" s="60"/>
    </row>
    <row r="654" ht="12.75" customHeight="1">
      <c r="E654" s="59"/>
      <c r="F654" s="59"/>
      <c r="G654" s="59"/>
      <c r="H654" s="60"/>
      <c r="I654" s="59"/>
      <c r="J654" s="59"/>
      <c r="S654" s="60"/>
      <c r="W654" s="59"/>
      <c r="Z654" s="60"/>
      <c r="AC654" s="60"/>
      <c r="AD654" s="60"/>
    </row>
    <row r="655" ht="12.75" customHeight="1">
      <c r="E655" s="59"/>
      <c r="F655" s="59"/>
      <c r="G655" s="59"/>
      <c r="H655" s="60"/>
      <c r="I655" s="59"/>
      <c r="J655" s="59"/>
      <c r="S655" s="60"/>
      <c r="W655" s="59"/>
      <c r="Z655" s="60"/>
      <c r="AC655" s="60"/>
      <c r="AD655" s="60"/>
    </row>
    <row r="656" ht="12.75" customHeight="1">
      <c r="E656" s="59"/>
      <c r="F656" s="59"/>
      <c r="G656" s="59"/>
      <c r="H656" s="60"/>
      <c r="I656" s="59"/>
      <c r="J656" s="59"/>
      <c r="S656" s="60"/>
      <c r="W656" s="59"/>
      <c r="Z656" s="60"/>
      <c r="AC656" s="60"/>
      <c r="AD656" s="60"/>
    </row>
    <row r="657" ht="12.75" customHeight="1">
      <c r="E657" s="59"/>
      <c r="F657" s="59"/>
      <c r="G657" s="59"/>
      <c r="H657" s="60"/>
      <c r="I657" s="59"/>
      <c r="J657" s="59"/>
      <c r="S657" s="60"/>
      <c r="W657" s="59"/>
      <c r="Z657" s="60"/>
      <c r="AC657" s="60"/>
      <c r="AD657" s="60"/>
    </row>
    <row r="658" ht="12.75" customHeight="1">
      <c r="E658" s="59"/>
      <c r="F658" s="59"/>
      <c r="G658" s="59"/>
      <c r="H658" s="60"/>
      <c r="I658" s="59"/>
      <c r="J658" s="59"/>
      <c r="S658" s="60"/>
      <c r="W658" s="59"/>
      <c r="Z658" s="60"/>
      <c r="AC658" s="60"/>
      <c r="AD658" s="60"/>
    </row>
    <row r="659" ht="12.75" customHeight="1">
      <c r="E659" s="59"/>
      <c r="F659" s="59"/>
      <c r="G659" s="59"/>
      <c r="H659" s="60"/>
      <c r="I659" s="59"/>
      <c r="J659" s="59"/>
      <c r="S659" s="60"/>
      <c r="W659" s="59"/>
      <c r="Z659" s="60"/>
      <c r="AC659" s="60"/>
      <c r="AD659" s="60"/>
    </row>
    <row r="660" ht="12.75" customHeight="1">
      <c r="E660" s="59"/>
      <c r="F660" s="59"/>
      <c r="G660" s="59"/>
      <c r="H660" s="60"/>
      <c r="I660" s="59"/>
      <c r="J660" s="59"/>
      <c r="S660" s="60"/>
      <c r="W660" s="59"/>
      <c r="Z660" s="60"/>
      <c r="AC660" s="60"/>
      <c r="AD660" s="60"/>
    </row>
    <row r="661" ht="12.75" customHeight="1">
      <c r="E661" s="59"/>
      <c r="F661" s="59"/>
      <c r="G661" s="59"/>
      <c r="H661" s="60"/>
      <c r="I661" s="59"/>
      <c r="J661" s="59"/>
      <c r="S661" s="60"/>
      <c r="W661" s="59"/>
      <c r="Z661" s="60"/>
      <c r="AC661" s="60"/>
      <c r="AD661" s="60"/>
    </row>
    <row r="662" ht="12.75" customHeight="1">
      <c r="E662" s="59"/>
      <c r="F662" s="59"/>
      <c r="G662" s="59"/>
      <c r="H662" s="60"/>
      <c r="I662" s="59"/>
      <c r="J662" s="59"/>
      <c r="S662" s="60"/>
      <c r="W662" s="59"/>
      <c r="Z662" s="60"/>
      <c r="AC662" s="60"/>
      <c r="AD662" s="60"/>
    </row>
    <row r="663" ht="12.75" customHeight="1">
      <c r="E663" s="59"/>
      <c r="F663" s="59"/>
      <c r="G663" s="59"/>
      <c r="H663" s="60"/>
      <c r="I663" s="59"/>
      <c r="J663" s="59"/>
      <c r="S663" s="60"/>
      <c r="W663" s="59"/>
      <c r="Z663" s="60"/>
      <c r="AC663" s="60"/>
      <c r="AD663" s="60"/>
    </row>
    <row r="664" ht="12.75" customHeight="1">
      <c r="E664" s="59"/>
      <c r="F664" s="59"/>
      <c r="G664" s="59"/>
      <c r="H664" s="60"/>
      <c r="I664" s="59"/>
      <c r="J664" s="59"/>
      <c r="S664" s="60"/>
      <c r="W664" s="59"/>
      <c r="Z664" s="60"/>
      <c r="AC664" s="60"/>
      <c r="AD664" s="60"/>
    </row>
    <row r="665" ht="12.75" customHeight="1">
      <c r="E665" s="59"/>
      <c r="F665" s="59"/>
      <c r="G665" s="59"/>
      <c r="H665" s="60"/>
      <c r="I665" s="59"/>
      <c r="J665" s="59"/>
      <c r="S665" s="60"/>
      <c r="W665" s="59"/>
      <c r="Z665" s="60"/>
      <c r="AC665" s="60"/>
      <c r="AD665" s="60"/>
    </row>
    <row r="666" ht="12.75" customHeight="1">
      <c r="E666" s="59"/>
      <c r="F666" s="59"/>
      <c r="G666" s="59"/>
      <c r="H666" s="60"/>
      <c r="I666" s="59"/>
      <c r="J666" s="59"/>
      <c r="S666" s="60"/>
      <c r="W666" s="59"/>
      <c r="Z666" s="60"/>
      <c r="AC666" s="60"/>
      <c r="AD666" s="60"/>
    </row>
    <row r="667" ht="12.75" customHeight="1">
      <c r="E667" s="59"/>
      <c r="F667" s="59"/>
      <c r="G667" s="59"/>
      <c r="H667" s="60"/>
      <c r="I667" s="59"/>
      <c r="J667" s="59"/>
      <c r="S667" s="60"/>
      <c r="W667" s="59"/>
      <c r="Z667" s="60"/>
      <c r="AC667" s="60"/>
      <c r="AD667" s="60"/>
    </row>
    <row r="668" ht="12.75" customHeight="1">
      <c r="E668" s="59"/>
      <c r="F668" s="59"/>
      <c r="G668" s="59"/>
      <c r="H668" s="60"/>
      <c r="I668" s="59"/>
      <c r="J668" s="59"/>
      <c r="S668" s="60"/>
      <c r="W668" s="59"/>
      <c r="Z668" s="60"/>
      <c r="AC668" s="60"/>
      <c r="AD668" s="60"/>
    </row>
    <row r="669" ht="12.75" customHeight="1">
      <c r="E669" s="59"/>
      <c r="F669" s="59"/>
      <c r="G669" s="59"/>
      <c r="H669" s="60"/>
      <c r="I669" s="59"/>
      <c r="J669" s="59"/>
      <c r="S669" s="60"/>
      <c r="W669" s="59"/>
      <c r="Z669" s="60"/>
      <c r="AC669" s="60"/>
      <c r="AD669" s="60"/>
    </row>
    <row r="670" ht="12.75" customHeight="1">
      <c r="E670" s="59"/>
      <c r="F670" s="59"/>
      <c r="G670" s="59"/>
      <c r="H670" s="60"/>
      <c r="I670" s="59"/>
      <c r="J670" s="59"/>
      <c r="S670" s="60"/>
      <c r="W670" s="59"/>
      <c r="Z670" s="60"/>
      <c r="AC670" s="60"/>
      <c r="AD670" s="60"/>
    </row>
    <row r="671" ht="12.75" customHeight="1">
      <c r="E671" s="59"/>
      <c r="F671" s="59"/>
      <c r="G671" s="59"/>
      <c r="H671" s="60"/>
      <c r="I671" s="59"/>
      <c r="J671" s="59"/>
      <c r="S671" s="60"/>
      <c r="W671" s="59"/>
      <c r="Z671" s="60"/>
      <c r="AC671" s="60"/>
      <c r="AD671" s="60"/>
    </row>
    <row r="672" ht="12.75" customHeight="1">
      <c r="E672" s="59"/>
      <c r="F672" s="59"/>
      <c r="G672" s="59"/>
      <c r="H672" s="60"/>
      <c r="I672" s="59"/>
      <c r="J672" s="59"/>
      <c r="S672" s="60"/>
      <c r="W672" s="59"/>
      <c r="Z672" s="60"/>
      <c r="AC672" s="60"/>
      <c r="AD672" s="60"/>
    </row>
    <row r="673" ht="12.75" customHeight="1">
      <c r="E673" s="59"/>
      <c r="F673" s="59"/>
      <c r="G673" s="59"/>
      <c r="H673" s="60"/>
      <c r="I673" s="59"/>
      <c r="J673" s="59"/>
      <c r="S673" s="60"/>
      <c r="W673" s="59"/>
      <c r="Z673" s="60"/>
      <c r="AC673" s="60"/>
      <c r="AD673" s="60"/>
    </row>
    <row r="674" ht="12.75" customHeight="1">
      <c r="E674" s="59"/>
      <c r="F674" s="59"/>
      <c r="G674" s="59"/>
      <c r="H674" s="60"/>
      <c r="I674" s="59"/>
      <c r="J674" s="59"/>
      <c r="S674" s="60"/>
      <c r="W674" s="59"/>
      <c r="Z674" s="60"/>
      <c r="AC674" s="60"/>
      <c r="AD674" s="60"/>
    </row>
    <row r="675" ht="12.75" customHeight="1">
      <c r="E675" s="59"/>
      <c r="F675" s="59"/>
      <c r="G675" s="59"/>
      <c r="H675" s="60"/>
      <c r="I675" s="59"/>
      <c r="J675" s="59"/>
      <c r="S675" s="60"/>
      <c r="W675" s="59"/>
      <c r="Z675" s="60"/>
      <c r="AC675" s="60"/>
      <c r="AD675" s="60"/>
    </row>
    <row r="676" ht="12.75" customHeight="1">
      <c r="E676" s="59"/>
      <c r="F676" s="59"/>
      <c r="G676" s="59"/>
      <c r="H676" s="60"/>
      <c r="I676" s="59"/>
      <c r="J676" s="59"/>
      <c r="S676" s="60"/>
      <c r="W676" s="59"/>
      <c r="Z676" s="60"/>
      <c r="AC676" s="60"/>
      <c r="AD676" s="60"/>
    </row>
    <row r="677" ht="12.75" customHeight="1">
      <c r="E677" s="59"/>
      <c r="F677" s="59"/>
      <c r="G677" s="59"/>
      <c r="H677" s="60"/>
      <c r="I677" s="59"/>
      <c r="J677" s="59"/>
      <c r="S677" s="60"/>
      <c r="W677" s="59"/>
      <c r="Z677" s="60"/>
      <c r="AC677" s="60"/>
      <c r="AD677" s="60"/>
    </row>
    <row r="678" ht="12.75" customHeight="1">
      <c r="E678" s="59"/>
      <c r="F678" s="59"/>
      <c r="G678" s="59"/>
      <c r="H678" s="60"/>
      <c r="I678" s="59"/>
      <c r="J678" s="59"/>
      <c r="S678" s="60"/>
      <c r="W678" s="59"/>
      <c r="Z678" s="60"/>
      <c r="AC678" s="60"/>
      <c r="AD678" s="60"/>
    </row>
    <row r="679" ht="12.75" customHeight="1">
      <c r="E679" s="59"/>
      <c r="F679" s="59"/>
      <c r="G679" s="59"/>
      <c r="H679" s="60"/>
      <c r="I679" s="59"/>
      <c r="J679" s="59"/>
      <c r="S679" s="60"/>
      <c r="W679" s="59"/>
      <c r="Z679" s="60"/>
      <c r="AC679" s="60"/>
      <c r="AD679" s="60"/>
    </row>
    <row r="680" ht="12.75" customHeight="1">
      <c r="E680" s="59"/>
      <c r="F680" s="59"/>
      <c r="G680" s="59"/>
      <c r="H680" s="60"/>
      <c r="I680" s="59"/>
      <c r="J680" s="59"/>
      <c r="S680" s="60"/>
      <c r="W680" s="59"/>
      <c r="Z680" s="60"/>
      <c r="AC680" s="60"/>
      <c r="AD680" s="60"/>
    </row>
    <row r="681" ht="12.75" customHeight="1">
      <c r="E681" s="59"/>
      <c r="F681" s="59"/>
      <c r="G681" s="59"/>
      <c r="H681" s="60"/>
      <c r="I681" s="59"/>
      <c r="J681" s="59"/>
      <c r="S681" s="60"/>
      <c r="W681" s="59"/>
      <c r="Z681" s="60"/>
      <c r="AC681" s="60"/>
      <c r="AD681" s="60"/>
    </row>
    <row r="682" ht="12.75" customHeight="1">
      <c r="E682" s="59"/>
      <c r="F682" s="59"/>
      <c r="G682" s="59"/>
      <c r="H682" s="60"/>
      <c r="I682" s="59"/>
      <c r="J682" s="59"/>
      <c r="S682" s="60"/>
      <c r="W682" s="59"/>
      <c r="Z682" s="60"/>
      <c r="AC682" s="60"/>
      <c r="AD682" s="60"/>
    </row>
    <row r="683" ht="12.75" customHeight="1">
      <c r="E683" s="59"/>
      <c r="F683" s="59"/>
      <c r="G683" s="59"/>
      <c r="H683" s="60"/>
      <c r="I683" s="59"/>
      <c r="J683" s="59"/>
      <c r="S683" s="60"/>
      <c r="W683" s="59"/>
      <c r="Z683" s="60"/>
      <c r="AC683" s="60"/>
      <c r="AD683" s="60"/>
    </row>
    <row r="684" ht="12.75" customHeight="1">
      <c r="E684" s="59"/>
      <c r="F684" s="59"/>
      <c r="G684" s="59"/>
      <c r="H684" s="60"/>
      <c r="I684" s="59"/>
      <c r="J684" s="59"/>
      <c r="S684" s="60"/>
      <c r="W684" s="59"/>
      <c r="Z684" s="60"/>
      <c r="AC684" s="60"/>
      <c r="AD684" s="60"/>
    </row>
    <row r="685" ht="12.75" customHeight="1">
      <c r="E685" s="59"/>
      <c r="F685" s="59"/>
      <c r="G685" s="59"/>
      <c r="H685" s="60"/>
      <c r="I685" s="59"/>
      <c r="J685" s="59"/>
      <c r="S685" s="60"/>
      <c r="W685" s="59"/>
      <c r="Z685" s="60"/>
      <c r="AC685" s="60"/>
      <c r="AD685" s="60"/>
    </row>
    <row r="686" ht="12.75" customHeight="1">
      <c r="E686" s="59"/>
      <c r="F686" s="59"/>
      <c r="G686" s="59"/>
      <c r="H686" s="60"/>
      <c r="I686" s="59"/>
      <c r="J686" s="59"/>
      <c r="S686" s="60"/>
      <c r="W686" s="59"/>
      <c r="Z686" s="60"/>
      <c r="AC686" s="60"/>
      <c r="AD686" s="60"/>
    </row>
    <row r="687" ht="12.75" customHeight="1">
      <c r="E687" s="59"/>
      <c r="F687" s="59"/>
      <c r="G687" s="59"/>
      <c r="H687" s="60"/>
      <c r="I687" s="59"/>
      <c r="J687" s="59"/>
      <c r="S687" s="60"/>
      <c r="W687" s="59"/>
      <c r="Z687" s="60"/>
      <c r="AC687" s="60"/>
      <c r="AD687" s="60"/>
    </row>
    <row r="688" ht="12.75" customHeight="1">
      <c r="E688" s="59"/>
      <c r="F688" s="59"/>
      <c r="G688" s="59"/>
      <c r="H688" s="60"/>
      <c r="I688" s="59"/>
      <c r="J688" s="59"/>
      <c r="S688" s="60"/>
      <c r="W688" s="59"/>
      <c r="Z688" s="60"/>
      <c r="AC688" s="60"/>
      <c r="AD688" s="60"/>
    </row>
    <row r="689" ht="12.75" customHeight="1">
      <c r="E689" s="59"/>
      <c r="F689" s="59"/>
      <c r="G689" s="59"/>
      <c r="H689" s="60"/>
      <c r="I689" s="59"/>
      <c r="J689" s="59"/>
      <c r="S689" s="60"/>
      <c r="W689" s="59"/>
      <c r="Z689" s="60"/>
      <c r="AC689" s="60"/>
      <c r="AD689" s="60"/>
    </row>
    <row r="690" ht="12.75" customHeight="1">
      <c r="E690" s="59"/>
      <c r="F690" s="59"/>
      <c r="G690" s="59"/>
      <c r="H690" s="60"/>
      <c r="I690" s="59"/>
      <c r="J690" s="59"/>
      <c r="S690" s="60"/>
      <c r="W690" s="59"/>
      <c r="Z690" s="60"/>
      <c r="AC690" s="60"/>
      <c r="AD690" s="60"/>
    </row>
    <row r="691" ht="12.75" customHeight="1">
      <c r="E691" s="59"/>
      <c r="F691" s="59"/>
      <c r="G691" s="59"/>
      <c r="H691" s="60"/>
      <c r="I691" s="59"/>
      <c r="J691" s="59"/>
      <c r="S691" s="60"/>
      <c r="W691" s="59"/>
      <c r="Z691" s="60"/>
      <c r="AC691" s="60"/>
      <c r="AD691" s="60"/>
    </row>
    <row r="692" ht="12.75" customHeight="1">
      <c r="E692" s="59"/>
      <c r="F692" s="59"/>
      <c r="G692" s="59"/>
      <c r="H692" s="60"/>
      <c r="I692" s="59"/>
      <c r="J692" s="59"/>
      <c r="S692" s="60"/>
      <c r="W692" s="59"/>
      <c r="Z692" s="60"/>
      <c r="AC692" s="60"/>
      <c r="AD692" s="60"/>
    </row>
    <row r="693" ht="12.75" customHeight="1">
      <c r="E693" s="59"/>
      <c r="F693" s="59"/>
      <c r="G693" s="59"/>
      <c r="H693" s="60"/>
      <c r="I693" s="59"/>
      <c r="J693" s="59"/>
      <c r="S693" s="60"/>
      <c r="W693" s="59"/>
      <c r="Z693" s="60"/>
      <c r="AC693" s="60"/>
      <c r="AD693" s="60"/>
    </row>
    <row r="694" ht="12.75" customHeight="1">
      <c r="E694" s="59"/>
      <c r="F694" s="59"/>
      <c r="G694" s="59"/>
      <c r="H694" s="60"/>
      <c r="I694" s="59"/>
      <c r="J694" s="59"/>
      <c r="S694" s="60"/>
      <c r="W694" s="59"/>
      <c r="Z694" s="60"/>
      <c r="AC694" s="60"/>
      <c r="AD694" s="60"/>
    </row>
    <row r="695" ht="12.75" customHeight="1">
      <c r="E695" s="59"/>
      <c r="F695" s="59"/>
      <c r="G695" s="59"/>
      <c r="H695" s="60"/>
      <c r="I695" s="59"/>
      <c r="J695" s="59"/>
      <c r="S695" s="60"/>
      <c r="W695" s="59"/>
      <c r="Z695" s="60"/>
      <c r="AC695" s="60"/>
      <c r="AD695" s="60"/>
    </row>
    <row r="696" ht="12.75" customHeight="1">
      <c r="E696" s="59"/>
      <c r="F696" s="59"/>
      <c r="G696" s="59"/>
      <c r="H696" s="60"/>
      <c r="I696" s="59"/>
      <c r="J696" s="59"/>
      <c r="S696" s="60"/>
      <c r="W696" s="59"/>
      <c r="Z696" s="60"/>
      <c r="AC696" s="60"/>
      <c r="AD696" s="60"/>
    </row>
    <row r="697" ht="12.75" customHeight="1">
      <c r="E697" s="59"/>
      <c r="F697" s="59"/>
      <c r="G697" s="59"/>
      <c r="H697" s="60"/>
      <c r="I697" s="59"/>
      <c r="J697" s="59"/>
      <c r="S697" s="60"/>
      <c r="W697" s="59"/>
      <c r="Z697" s="60"/>
      <c r="AC697" s="60"/>
      <c r="AD697" s="60"/>
    </row>
    <row r="698" ht="12.75" customHeight="1">
      <c r="E698" s="59"/>
      <c r="F698" s="59"/>
      <c r="G698" s="59"/>
      <c r="H698" s="60"/>
      <c r="I698" s="59"/>
      <c r="J698" s="59"/>
      <c r="S698" s="60"/>
      <c r="W698" s="59"/>
      <c r="Z698" s="60"/>
      <c r="AC698" s="60"/>
      <c r="AD698" s="60"/>
    </row>
    <row r="699" ht="12.75" customHeight="1">
      <c r="E699" s="59"/>
      <c r="F699" s="59"/>
      <c r="G699" s="59"/>
      <c r="H699" s="60"/>
      <c r="I699" s="59"/>
      <c r="J699" s="59"/>
      <c r="S699" s="60"/>
      <c r="W699" s="59"/>
      <c r="Z699" s="60"/>
      <c r="AC699" s="60"/>
      <c r="AD699" s="60"/>
    </row>
    <row r="700" ht="12.75" customHeight="1">
      <c r="E700" s="59"/>
      <c r="F700" s="59"/>
      <c r="G700" s="59"/>
      <c r="H700" s="60"/>
      <c r="I700" s="59"/>
      <c r="J700" s="59"/>
      <c r="S700" s="60"/>
      <c r="W700" s="59"/>
      <c r="Z700" s="60"/>
      <c r="AC700" s="60"/>
      <c r="AD700" s="60"/>
    </row>
    <row r="701" ht="12.75" customHeight="1">
      <c r="E701" s="59"/>
      <c r="F701" s="59"/>
      <c r="G701" s="59"/>
      <c r="H701" s="60"/>
      <c r="I701" s="59"/>
      <c r="J701" s="59"/>
      <c r="S701" s="60"/>
      <c r="W701" s="59"/>
      <c r="Z701" s="60"/>
      <c r="AC701" s="60"/>
      <c r="AD701" s="60"/>
    </row>
    <row r="702" ht="12.75" customHeight="1">
      <c r="E702" s="59"/>
      <c r="F702" s="59"/>
      <c r="G702" s="59"/>
      <c r="H702" s="60"/>
      <c r="I702" s="59"/>
      <c r="J702" s="59"/>
      <c r="S702" s="60"/>
      <c r="W702" s="59"/>
      <c r="Z702" s="60"/>
      <c r="AC702" s="60"/>
      <c r="AD702" s="60"/>
    </row>
    <row r="703" ht="12.75" customHeight="1">
      <c r="E703" s="59"/>
      <c r="F703" s="59"/>
      <c r="G703" s="59"/>
      <c r="H703" s="60"/>
      <c r="I703" s="59"/>
      <c r="J703" s="59"/>
      <c r="S703" s="60"/>
      <c r="W703" s="59"/>
      <c r="Z703" s="60"/>
      <c r="AC703" s="60"/>
      <c r="AD703" s="60"/>
    </row>
    <row r="704" ht="12.75" customHeight="1">
      <c r="E704" s="59"/>
      <c r="F704" s="59"/>
      <c r="G704" s="59"/>
      <c r="H704" s="60"/>
      <c r="I704" s="59"/>
      <c r="J704" s="59"/>
      <c r="S704" s="60"/>
      <c r="W704" s="59"/>
      <c r="Z704" s="60"/>
      <c r="AC704" s="60"/>
      <c r="AD704" s="60"/>
    </row>
    <row r="705" ht="12.75" customHeight="1">
      <c r="E705" s="59"/>
      <c r="F705" s="59"/>
      <c r="G705" s="59"/>
      <c r="H705" s="60"/>
      <c r="I705" s="59"/>
      <c r="J705" s="59"/>
      <c r="S705" s="60"/>
      <c r="W705" s="59"/>
      <c r="Z705" s="60"/>
      <c r="AC705" s="60"/>
      <c r="AD705" s="60"/>
    </row>
    <row r="706" ht="12.75" customHeight="1">
      <c r="E706" s="59"/>
      <c r="F706" s="59"/>
      <c r="G706" s="59"/>
      <c r="H706" s="60"/>
      <c r="I706" s="59"/>
      <c r="J706" s="59"/>
      <c r="S706" s="60"/>
      <c r="W706" s="59"/>
      <c r="Z706" s="60"/>
      <c r="AC706" s="60"/>
      <c r="AD706" s="60"/>
    </row>
    <row r="707" ht="12.75" customHeight="1">
      <c r="E707" s="59"/>
      <c r="F707" s="59"/>
      <c r="G707" s="59"/>
      <c r="H707" s="60"/>
      <c r="I707" s="59"/>
      <c r="J707" s="59"/>
      <c r="S707" s="60"/>
      <c r="W707" s="59"/>
      <c r="Z707" s="60"/>
      <c r="AC707" s="60"/>
      <c r="AD707" s="60"/>
    </row>
    <row r="708" ht="12.75" customHeight="1">
      <c r="E708" s="59"/>
      <c r="F708" s="59"/>
      <c r="G708" s="59"/>
      <c r="H708" s="60"/>
      <c r="I708" s="59"/>
      <c r="J708" s="59"/>
      <c r="S708" s="60"/>
      <c r="W708" s="59"/>
      <c r="Z708" s="60"/>
      <c r="AC708" s="60"/>
      <c r="AD708" s="60"/>
    </row>
    <row r="709" ht="12.75" customHeight="1">
      <c r="E709" s="59"/>
      <c r="F709" s="59"/>
      <c r="G709" s="59"/>
      <c r="H709" s="60"/>
      <c r="I709" s="59"/>
      <c r="J709" s="59"/>
      <c r="S709" s="60"/>
      <c r="W709" s="59"/>
      <c r="Z709" s="60"/>
      <c r="AC709" s="60"/>
      <c r="AD709" s="60"/>
    </row>
    <row r="710" ht="12.75" customHeight="1">
      <c r="E710" s="59"/>
      <c r="F710" s="59"/>
      <c r="G710" s="59"/>
      <c r="H710" s="60"/>
      <c r="I710" s="59"/>
      <c r="J710" s="59"/>
      <c r="S710" s="60"/>
      <c r="W710" s="59"/>
      <c r="Z710" s="60"/>
      <c r="AC710" s="60"/>
      <c r="AD710" s="60"/>
    </row>
    <row r="711" ht="12.75" customHeight="1">
      <c r="E711" s="59"/>
      <c r="F711" s="59"/>
      <c r="G711" s="59"/>
      <c r="H711" s="60"/>
      <c r="I711" s="59"/>
      <c r="J711" s="59"/>
      <c r="S711" s="60"/>
      <c r="W711" s="59"/>
      <c r="Z711" s="60"/>
      <c r="AC711" s="60"/>
      <c r="AD711" s="60"/>
    </row>
    <row r="712" ht="12.75" customHeight="1">
      <c r="E712" s="59"/>
      <c r="F712" s="59"/>
      <c r="G712" s="59"/>
      <c r="H712" s="60"/>
      <c r="I712" s="59"/>
      <c r="J712" s="59"/>
      <c r="S712" s="60"/>
      <c r="W712" s="59"/>
      <c r="Z712" s="60"/>
      <c r="AC712" s="60"/>
      <c r="AD712" s="60"/>
    </row>
    <row r="713" ht="12.75" customHeight="1">
      <c r="E713" s="59"/>
      <c r="F713" s="59"/>
      <c r="G713" s="59"/>
      <c r="H713" s="60"/>
      <c r="I713" s="59"/>
      <c r="J713" s="59"/>
      <c r="S713" s="60"/>
      <c r="W713" s="59"/>
      <c r="Z713" s="60"/>
      <c r="AC713" s="60"/>
      <c r="AD713" s="60"/>
    </row>
    <row r="714" ht="12.75" customHeight="1">
      <c r="E714" s="59"/>
      <c r="F714" s="59"/>
      <c r="G714" s="59"/>
      <c r="H714" s="60"/>
      <c r="I714" s="59"/>
      <c r="J714" s="59"/>
      <c r="S714" s="60"/>
      <c r="W714" s="59"/>
      <c r="Z714" s="60"/>
      <c r="AC714" s="60"/>
      <c r="AD714" s="60"/>
    </row>
    <row r="715" ht="12.75" customHeight="1">
      <c r="E715" s="59"/>
      <c r="F715" s="59"/>
      <c r="G715" s="59"/>
      <c r="H715" s="60"/>
      <c r="I715" s="59"/>
      <c r="J715" s="59"/>
      <c r="S715" s="60"/>
      <c r="W715" s="59"/>
      <c r="Z715" s="60"/>
      <c r="AC715" s="60"/>
      <c r="AD715" s="60"/>
    </row>
    <row r="716" ht="12.75" customHeight="1">
      <c r="E716" s="59"/>
      <c r="F716" s="59"/>
      <c r="G716" s="59"/>
      <c r="H716" s="60"/>
      <c r="I716" s="59"/>
      <c r="J716" s="59"/>
      <c r="S716" s="60"/>
      <c r="W716" s="59"/>
      <c r="Z716" s="60"/>
      <c r="AC716" s="60"/>
      <c r="AD716" s="60"/>
    </row>
    <row r="717" ht="12.75" customHeight="1">
      <c r="E717" s="59"/>
      <c r="F717" s="59"/>
      <c r="G717" s="59"/>
      <c r="H717" s="60"/>
      <c r="I717" s="59"/>
      <c r="J717" s="59"/>
      <c r="S717" s="60"/>
      <c r="W717" s="59"/>
      <c r="Z717" s="60"/>
      <c r="AC717" s="60"/>
      <c r="AD717" s="60"/>
    </row>
    <row r="718" ht="12.75" customHeight="1">
      <c r="E718" s="59"/>
      <c r="F718" s="59"/>
      <c r="G718" s="59"/>
      <c r="H718" s="60"/>
      <c r="I718" s="59"/>
      <c r="J718" s="59"/>
      <c r="S718" s="60"/>
      <c r="W718" s="59"/>
      <c r="Z718" s="60"/>
      <c r="AC718" s="60"/>
      <c r="AD718" s="60"/>
    </row>
    <row r="719" ht="12.75" customHeight="1">
      <c r="E719" s="59"/>
      <c r="F719" s="59"/>
      <c r="G719" s="59"/>
      <c r="H719" s="60"/>
      <c r="I719" s="59"/>
      <c r="J719" s="59"/>
      <c r="S719" s="60"/>
      <c r="W719" s="59"/>
      <c r="Z719" s="60"/>
      <c r="AC719" s="60"/>
      <c r="AD719" s="60"/>
    </row>
    <row r="720" ht="12.75" customHeight="1">
      <c r="E720" s="59"/>
      <c r="F720" s="59"/>
      <c r="G720" s="59"/>
      <c r="H720" s="60"/>
      <c r="I720" s="59"/>
      <c r="J720" s="59"/>
      <c r="S720" s="60"/>
      <c r="W720" s="59"/>
      <c r="Z720" s="60"/>
      <c r="AC720" s="60"/>
      <c r="AD720" s="60"/>
    </row>
    <row r="721" ht="12.75" customHeight="1">
      <c r="E721" s="59"/>
      <c r="F721" s="59"/>
      <c r="G721" s="59"/>
      <c r="H721" s="60"/>
      <c r="I721" s="59"/>
      <c r="J721" s="59"/>
      <c r="S721" s="60"/>
      <c r="W721" s="59"/>
      <c r="Z721" s="60"/>
      <c r="AC721" s="60"/>
      <c r="AD721" s="60"/>
    </row>
    <row r="722" ht="12.75" customHeight="1">
      <c r="E722" s="59"/>
      <c r="F722" s="59"/>
      <c r="G722" s="59"/>
      <c r="H722" s="60"/>
      <c r="I722" s="59"/>
      <c r="J722" s="59"/>
      <c r="S722" s="60"/>
      <c r="W722" s="59"/>
      <c r="Z722" s="60"/>
      <c r="AC722" s="60"/>
      <c r="AD722" s="60"/>
    </row>
    <row r="723" ht="12.75" customHeight="1">
      <c r="E723" s="59"/>
      <c r="F723" s="59"/>
      <c r="G723" s="59"/>
      <c r="H723" s="60"/>
      <c r="I723" s="59"/>
      <c r="J723" s="59"/>
      <c r="S723" s="60"/>
      <c r="W723" s="59"/>
      <c r="Z723" s="60"/>
      <c r="AC723" s="60"/>
      <c r="AD723" s="60"/>
    </row>
    <row r="724" ht="12.75" customHeight="1">
      <c r="E724" s="59"/>
      <c r="F724" s="59"/>
      <c r="G724" s="59"/>
      <c r="H724" s="60"/>
      <c r="I724" s="59"/>
      <c r="J724" s="59"/>
      <c r="S724" s="60"/>
      <c r="W724" s="59"/>
      <c r="Z724" s="60"/>
      <c r="AC724" s="60"/>
      <c r="AD724" s="60"/>
    </row>
    <row r="725" ht="12.75" customHeight="1">
      <c r="E725" s="59"/>
      <c r="F725" s="59"/>
      <c r="G725" s="59"/>
      <c r="H725" s="60"/>
      <c r="I725" s="59"/>
      <c r="J725" s="59"/>
      <c r="S725" s="60"/>
      <c r="W725" s="59"/>
      <c r="Z725" s="60"/>
      <c r="AC725" s="60"/>
      <c r="AD725" s="60"/>
    </row>
    <row r="726" ht="12.75" customHeight="1">
      <c r="E726" s="59"/>
      <c r="F726" s="59"/>
      <c r="G726" s="59"/>
      <c r="H726" s="60"/>
      <c r="I726" s="59"/>
      <c r="J726" s="59"/>
      <c r="S726" s="60"/>
      <c r="W726" s="59"/>
      <c r="Z726" s="60"/>
      <c r="AC726" s="60"/>
      <c r="AD726" s="60"/>
    </row>
    <row r="727" ht="12.75" customHeight="1">
      <c r="E727" s="59"/>
      <c r="F727" s="59"/>
      <c r="G727" s="59"/>
      <c r="H727" s="60"/>
      <c r="I727" s="59"/>
      <c r="J727" s="59"/>
      <c r="S727" s="60"/>
      <c r="W727" s="59"/>
      <c r="Z727" s="60"/>
      <c r="AC727" s="60"/>
      <c r="AD727" s="60"/>
    </row>
    <row r="728" ht="12.75" customHeight="1">
      <c r="E728" s="59"/>
      <c r="F728" s="59"/>
      <c r="G728" s="59"/>
      <c r="H728" s="60"/>
      <c r="I728" s="59"/>
      <c r="J728" s="59"/>
      <c r="S728" s="60"/>
      <c r="W728" s="59"/>
      <c r="Z728" s="60"/>
      <c r="AC728" s="60"/>
      <c r="AD728" s="60"/>
    </row>
    <row r="729" ht="12.75" customHeight="1">
      <c r="E729" s="59"/>
      <c r="F729" s="59"/>
      <c r="G729" s="59"/>
      <c r="H729" s="60"/>
      <c r="I729" s="59"/>
      <c r="J729" s="59"/>
      <c r="S729" s="60"/>
      <c r="W729" s="59"/>
      <c r="Z729" s="60"/>
      <c r="AC729" s="60"/>
      <c r="AD729" s="60"/>
    </row>
    <row r="730" ht="12.75" customHeight="1">
      <c r="E730" s="59"/>
      <c r="F730" s="59"/>
      <c r="G730" s="59"/>
      <c r="H730" s="60"/>
      <c r="I730" s="59"/>
      <c r="J730" s="59"/>
      <c r="S730" s="60"/>
      <c r="W730" s="59"/>
      <c r="Z730" s="60"/>
      <c r="AC730" s="60"/>
      <c r="AD730" s="60"/>
    </row>
    <row r="731" ht="12.75" customHeight="1">
      <c r="E731" s="59"/>
      <c r="F731" s="59"/>
      <c r="G731" s="59"/>
      <c r="H731" s="60"/>
      <c r="I731" s="59"/>
      <c r="J731" s="59"/>
      <c r="S731" s="60"/>
      <c r="W731" s="59"/>
      <c r="Z731" s="60"/>
      <c r="AC731" s="60"/>
      <c r="AD731" s="60"/>
    </row>
    <row r="732" ht="12.75" customHeight="1">
      <c r="E732" s="59"/>
      <c r="F732" s="59"/>
      <c r="G732" s="59"/>
      <c r="H732" s="60"/>
      <c r="I732" s="59"/>
      <c r="J732" s="59"/>
      <c r="S732" s="60"/>
      <c r="W732" s="59"/>
      <c r="Z732" s="60"/>
      <c r="AC732" s="60"/>
      <c r="AD732" s="60"/>
    </row>
    <row r="733" ht="12.75" customHeight="1">
      <c r="E733" s="59"/>
      <c r="F733" s="59"/>
      <c r="G733" s="59"/>
      <c r="H733" s="60"/>
      <c r="I733" s="59"/>
      <c r="J733" s="59"/>
      <c r="S733" s="60"/>
      <c r="W733" s="59"/>
      <c r="Z733" s="60"/>
      <c r="AC733" s="60"/>
      <c r="AD733" s="60"/>
    </row>
    <row r="734" ht="12.75" customHeight="1">
      <c r="E734" s="59"/>
      <c r="F734" s="59"/>
      <c r="G734" s="59"/>
      <c r="H734" s="60"/>
      <c r="I734" s="59"/>
      <c r="J734" s="59"/>
      <c r="S734" s="60"/>
      <c r="W734" s="59"/>
      <c r="Z734" s="60"/>
      <c r="AC734" s="60"/>
      <c r="AD734" s="60"/>
    </row>
    <row r="735" ht="12.75" customHeight="1">
      <c r="E735" s="59"/>
      <c r="F735" s="59"/>
      <c r="G735" s="59"/>
      <c r="H735" s="60"/>
      <c r="I735" s="59"/>
      <c r="J735" s="59"/>
      <c r="S735" s="60"/>
      <c r="W735" s="59"/>
      <c r="Z735" s="60"/>
      <c r="AC735" s="60"/>
      <c r="AD735" s="60"/>
    </row>
    <row r="736" ht="12.75" customHeight="1">
      <c r="E736" s="59"/>
      <c r="F736" s="59"/>
      <c r="G736" s="59"/>
      <c r="H736" s="60"/>
      <c r="I736" s="59"/>
      <c r="J736" s="59"/>
      <c r="S736" s="60"/>
      <c r="W736" s="59"/>
      <c r="Z736" s="60"/>
      <c r="AC736" s="60"/>
      <c r="AD736" s="60"/>
    </row>
    <row r="737" ht="12.75" customHeight="1">
      <c r="E737" s="59"/>
      <c r="F737" s="59"/>
      <c r="G737" s="59"/>
      <c r="H737" s="60"/>
      <c r="I737" s="59"/>
      <c r="J737" s="59"/>
      <c r="S737" s="60"/>
      <c r="W737" s="59"/>
      <c r="Z737" s="60"/>
      <c r="AC737" s="60"/>
      <c r="AD737" s="60"/>
    </row>
    <row r="738" ht="12.75" customHeight="1">
      <c r="E738" s="59"/>
      <c r="F738" s="59"/>
      <c r="G738" s="59"/>
      <c r="H738" s="60"/>
      <c r="I738" s="59"/>
      <c r="J738" s="59"/>
      <c r="S738" s="60"/>
      <c r="W738" s="59"/>
      <c r="Z738" s="60"/>
      <c r="AC738" s="60"/>
      <c r="AD738" s="60"/>
    </row>
    <row r="739" ht="12.75" customHeight="1">
      <c r="E739" s="59"/>
      <c r="F739" s="59"/>
      <c r="G739" s="59"/>
      <c r="H739" s="60"/>
      <c r="I739" s="59"/>
      <c r="J739" s="59"/>
      <c r="S739" s="60"/>
      <c r="W739" s="59"/>
      <c r="Z739" s="60"/>
      <c r="AC739" s="60"/>
      <c r="AD739" s="60"/>
    </row>
    <row r="740" ht="12.75" customHeight="1">
      <c r="E740" s="59"/>
      <c r="F740" s="59"/>
      <c r="G740" s="59"/>
      <c r="H740" s="60"/>
      <c r="I740" s="59"/>
      <c r="J740" s="59"/>
      <c r="S740" s="60"/>
      <c r="W740" s="59"/>
      <c r="Z740" s="60"/>
      <c r="AC740" s="60"/>
      <c r="AD740" s="60"/>
    </row>
    <row r="741" ht="12.75" customHeight="1">
      <c r="E741" s="59"/>
      <c r="F741" s="59"/>
      <c r="G741" s="59"/>
      <c r="H741" s="60"/>
      <c r="I741" s="59"/>
      <c r="J741" s="59"/>
      <c r="S741" s="60"/>
      <c r="W741" s="59"/>
      <c r="Z741" s="60"/>
      <c r="AC741" s="60"/>
      <c r="AD741" s="60"/>
    </row>
    <row r="742" ht="12.75" customHeight="1">
      <c r="E742" s="59"/>
      <c r="F742" s="59"/>
      <c r="G742" s="59"/>
      <c r="H742" s="60"/>
      <c r="I742" s="59"/>
      <c r="J742" s="59"/>
      <c r="S742" s="60"/>
      <c r="W742" s="59"/>
      <c r="Z742" s="60"/>
      <c r="AC742" s="60"/>
      <c r="AD742" s="60"/>
    </row>
    <row r="743" ht="12.75" customHeight="1">
      <c r="E743" s="59"/>
      <c r="F743" s="59"/>
      <c r="G743" s="59"/>
      <c r="H743" s="60"/>
      <c r="I743" s="59"/>
      <c r="J743" s="59"/>
      <c r="S743" s="60"/>
      <c r="W743" s="59"/>
      <c r="Z743" s="60"/>
      <c r="AC743" s="60"/>
      <c r="AD743" s="60"/>
    </row>
    <row r="744" ht="12.75" customHeight="1">
      <c r="E744" s="59"/>
      <c r="F744" s="59"/>
      <c r="G744" s="59"/>
      <c r="H744" s="60"/>
      <c r="I744" s="59"/>
      <c r="J744" s="59"/>
      <c r="S744" s="60"/>
      <c r="W744" s="59"/>
      <c r="Z744" s="60"/>
      <c r="AC744" s="60"/>
      <c r="AD744" s="60"/>
    </row>
    <row r="745" ht="12.75" customHeight="1">
      <c r="E745" s="59"/>
      <c r="F745" s="59"/>
      <c r="G745" s="59"/>
      <c r="H745" s="60"/>
      <c r="I745" s="59"/>
      <c r="J745" s="59"/>
      <c r="S745" s="60"/>
      <c r="W745" s="59"/>
      <c r="Z745" s="60"/>
      <c r="AC745" s="60"/>
      <c r="AD745" s="60"/>
    </row>
    <row r="746" ht="12.75" customHeight="1">
      <c r="E746" s="59"/>
      <c r="F746" s="59"/>
      <c r="G746" s="59"/>
      <c r="H746" s="60"/>
      <c r="I746" s="59"/>
      <c r="J746" s="59"/>
      <c r="S746" s="60"/>
      <c r="W746" s="59"/>
      <c r="Z746" s="60"/>
      <c r="AC746" s="60"/>
      <c r="AD746" s="60"/>
    </row>
    <row r="747" ht="12.75" customHeight="1">
      <c r="E747" s="59"/>
      <c r="F747" s="59"/>
      <c r="G747" s="59"/>
      <c r="H747" s="60"/>
      <c r="I747" s="59"/>
      <c r="J747" s="59"/>
      <c r="S747" s="60"/>
      <c r="W747" s="59"/>
      <c r="Z747" s="60"/>
      <c r="AC747" s="60"/>
      <c r="AD747" s="60"/>
    </row>
    <row r="748" ht="12.75" customHeight="1">
      <c r="E748" s="59"/>
      <c r="F748" s="59"/>
      <c r="G748" s="59"/>
      <c r="H748" s="60"/>
      <c r="I748" s="59"/>
      <c r="J748" s="59"/>
      <c r="S748" s="60"/>
      <c r="W748" s="59"/>
      <c r="Z748" s="60"/>
      <c r="AC748" s="60"/>
      <c r="AD748" s="60"/>
    </row>
    <row r="749" ht="12.75" customHeight="1">
      <c r="E749" s="59"/>
      <c r="F749" s="59"/>
      <c r="G749" s="59"/>
      <c r="H749" s="60"/>
      <c r="I749" s="59"/>
      <c r="J749" s="59"/>
      <c r="S749" s="60"/>
      <c r="W749" s="59"/>
      <c r="Z749" s="60"/>
      <c r="AC749" s="60"/>
      <c r="AD749" s="60"/>
    </row>
    <row r="750" ht="12.75" customHeight="1">
      <c r="E750" s="59"/>
      <c r="F750" s="59"/>
      <c r="G750" s="59"/>
      <c r="H750" s="60"/>
      <c r="I750" s="59"/>
      <c r="J750" s="59"/>
      <c r="S750" s="60"/>
      <c r="W750" s="59"/>
      <c r="Z750" s="60"/>
      <c r="AC750" s="60"/>
      <c r="AD750" s="60"/>
    </row>
    <row r="751" ht="12.75" customHeight="1">
      <c r="E751" s="59"/>
      <c r="F751" s="59"/>
      <c r="G751" s="59"/>
      <c r="H751" s="60"/>
      <c r="I751" s="59"/>
      <c r="J751" s="59"/>
      <c r="S751" s="60"/>
      <c r="W751" s="59"/>
      <c r="Z751" s="60"/>
      <c r="AC751" s="60"/>
      <c r="AD751" s="60"/>
    </row>
    <row r="752" ht="12.75" customHeight="1">
      <c r="E752" s="59"/>
      <c r="F752" s="59"/>
      <c r="G752" s="59"/>
      <c r="H752" s="60"/>
      <c r="I752" s="59"/>
      <c r="J752" s="59"/>
      <c r="S752" s="60"/>
      <c r="W752" s="59"/>
      <c r="Z752" s="60"/>
      <c r="AC752" s="60"/>
      <c r="AD752" s="60"/>
    </row>
    <row r="753" ht="12.75" customHeight="1">
      <c r="E753" s="59"/>
      <c r="F753" s="59"/>
      <c r="G753" s="59"/>
      <c r="H753" s="60"/>
      <c r="I753" s="59"/>
      <c r="J753" s="59"/>
      <c r="S753" s="60"/>
      <c r="W753" s="59"/>
      <c r="Z753" s="60"/>
      <c r="AC753" s="60"/>
      <c r="AD753" s="60"/>
    </row>
    <row r="754" ht="12.75" customHeight="1">
      <c r="E754" s="59"/>
      <c r="F754" s="59"/>
      <c r="G754" s="59"/>
      <c r="H754" s="60"/>
      <c r="I754" s="59"/>
      <c r="J754" s="59"/>
      <c r="S754" s="60"/>
      <c r="W754" s="59"/>
      <c r="Z754" s="60"/>
      <c r="AC754" s="60"/>
      <c r="AD754" s="60"/>
    </row>
    <row r="755" ht="12.75" customHeight="1">
      <c r="E755" s="59"/>
      <c r="F755" s="59"/>
      <c r="G755" s="59"/>
      <c r="H755" s="60"/>
      <c r="I755" s="59"/>
      <c r="J755" s="59"/>
      <c r="S755" s="60"/>
      <c r="W755" s="59"/>
      <c r="Z755" s="60"/>
      <c r="AC755" s="60"/>
      <c r="AD755" s="60"/>
    </row>
    <row r="756" ht="12.75" customHeight="1">
      <c r="E756" s="59"/>
      <c r="F756" s="59"/>
      <c r="G756" s="59"/>
      <c r="H756" s="60"/>
      <c r="I756" s="59"/>
      <c r="J756" s="59"/>
      <c r="S756" s="60"/>
      <c r="W756" s="59"/>
      <c r="Z756" s="60"/>
      <c r="AC756" s="60"/>
      <c r="AD756" s="60"/>
    </row>
    <row r="757" ht="12.75" customHeight="1">
      <c r="E757" s="59"/>
      <c r="F757" s="59"/>
      <c r="G757" s="59"/>
      <c r="H757" s="60"/>
      <c r="I757" s="59"/>
      <c r="J757" s="59"/>
      <c r="S757" s="60"/>
      <c r="W757" s="59"/>
      <c r="Z757" s="60"/>
      <c r="AC757" s="60"/>
      <c r="AD757" s="60"/>
    </row>
    <row r="758" ht="12.75" customHeight="1">
      <c r="E758" s="59"/>
      <c r="F758" s="59"/>
      <c r="G758" s="59"/>
      <c r="H758" s="60"/>
      <c r="I758" s="59"/>
      <c r="J758" s="59"/>
      <c r="S758" s="60"/>
      <c r="W758" s="59"/>
      <c r="Z758" s="60"/>
      <c r="AC758" s="60"/>
      <c r="AD758" s="60"/>
    </row>
    <row r="759" ht="12.75" customHeight="1">
      <c r="E759" s="59"/>
      <c r="F759" s="59"/>
      <c r="G759" s="59"/>
      <c r="H759" s="60"/>
      <c r="I759" s="59"/>
      <c r="J759" s="59"/>
      <c r="S759" s="60"/>
      <c r="W759" s="59"/>
      <c r="Z759" s="60"/>
      <c r="AC759" s="60"/>
      <c r="AD759" s="60"/>
    </row>
    <row r="760" ht="12.75" customHeight="1">
      <c r="E760" s="59"/>
      <c r="F760" s="59"/>
      <c r="G760" s="59"/>
      <c r="H760" s="60"/>
      <c r="I760" s="59"/>
      <c r="J760" s="59"/>
      <c r="S760" s="60"/>
      <c r="W760" s="59"/>
      <c r="Z760" s="60"/>
      <c r="AC760" s="60"/>
      <c r="AD760" s="60"/>
    </row>
    <row r="761" ht="12.75" customHeight="1">
      <c r="E761" s="59"/>
      <c r="F761" s="59"/>
      <c r="G761" s="59"/>
      <c r="H761" s="60"/>
      <c r="I761" s="59"/>
      <c r="J761" s="59"/>
      <c r="S761" s="60"/>
      <c r="W761" s="59"/>
      <c r="Z761" s="60"/>
      <c r="AC761" s="60"/>
      <c r="AD761" s="60"/>
    </row>
    <row r="762" ht="12.75" customHeight="1">
      <c r="E762" s="59"/>
      <c r="F762" s="59"/>
      <c r="G762" s="59"/>
      <c r="H762" s="60"/>
      <c r="I762" s="59"/>
      <c r="J762" s="59"/>
      <c r="S762" s="60"/>
      <c r="W762" s="59"/>
      <c r="Z762" s="60"/>
      <c r="AC762" s="60"/>
      <c r="AD762" s="60"/>
    </row>
    <row r="763" ht="12.75" customHeight="1">
      <c r="E763" s="59"/>
      <c r="F763" s="59"/>
      <c r="G763" s="59"/>
      <c r="H763" s="60"/>
      <c r="I763" s="59"/>
      <c r="J763" s="59"/>
      <c r="S763" s="60"/>
      <c r="W763" s="59"/>
      <c r="Z763" s="60"/>
      <c r="AC763" s="60"/>
      <c r="AD763" s="60"/>
    </row>
    <row r="764" ht="12.75" customHeight="1">
      <c r="E764" s="59"/>
      <c r="F764" s="59"/>
      <c r="G764" s="59"/>
      <c r="H764" s="60"/>
      <c r="I764" s="59"/>
      <c r="J764" s="59"/>
      <c r="S764" s="60"/>
      <c r="W764" s="59"/>
      <c r="Z764" s="60"/>
      <c r="AC764" s="60"/>
      <c r="AD764" s="60"/>
    </row>
    <row r="765" ht="12.75" customHeight="1">
      <c r="E765" s="59"/>
      <c r="F765" s="59"/>
      <c r="G765" s="59"/>
      <c r="H765" s="60"/>
      <c r="I765" s="59"/>
      <c r="J765" s="59"/>
      <c r="S765" s="60"/>
      <c r="W765" s="59"/>
      <c r="Z765" s="60"/>
      <c r="AC765" s="60"/>
      <c r="AD765" s="60"/>
    </row>
    <row r="766" ht="12.75" customHeight="1">
      <c r="E766" s="59"/>
      <c r="F766" s="59"/>
      <c r="G766" s="59"/>
      <c r="H766" s="60"/>
      <c r="I766" s="59"/>
      <c r="J766" s="59"/>
      <c r="S766" s="60"/>
      <c r="W766" s="59"/>
      <c r="Z766" s="60"/>
      <c r="AC766" s="60"/>
      <c r="AD766" s="60"/>
    </row>
    <row r="767" ht="12.75" customHeight="1">
      <c r="E767" s="59"/>
      <c r="F767" s="59"/>
      <c r="G767" s="59"/>
      <c r="H767" s="60"/>
      <c r="I767" s="59"/>
      <c r="J767" s="59"/>
      <c r="S767" s="60"/>
      <c r="W767" s="59"/>
      <c r="Z767" s="60"/>
      <c r="AC767" s="60"/>
      <c r="AD767" s="60"/>
    </row>
    <row r="768" ht="12.75" customHeight="1">
      <c r="E768" s="59"/>
      <c r="F768" s="59"/>
      <c r="G768" s="59"/>
      <c r="H768" s="60"/>
      <c r="I768" s="59"/>
      <c r="J768" s="59"/>
      <c r="S768" s="60"/>
      <c r="W768" s="59"/>
      <c r="Z768" s="60"/>
      <c r="AC768" s="60"/>
      <c r="AD768" s="60"/>
    </row>
    <row r="769" ht="12.75" customHeight="1">
      <c r="E769" s="59"/>
      <c r="F769" s="59"/>
      <c r="G769" s="59"/>
      <c r="H769" s="60"/>
      <c r="I769" s="59"/>
      <c r="J769" s="59"/>
      <c r="S769" s="60"/>
      <c r="W769" s="59"/>
      <c r="Z769" s="60"/>
      <c r="AC769" s="60"/>
      <c r="AD769" s="60"/>
    </row>
    <row r="770" ht="12.75" customHeight="1">
      <c r="E770" s="59"/>
      <c r="F770" s="59"/>
      <c r="G770" s="59"/>
      <c r="H770" s="60"/>
      <c r="I770" s="59"/>
      <c r="J770" s="59"/>
      <c r="S770" s="60"/>
      <c r="W770" s="59"/>
      <c r="Z770" s="60"/>
      <c r="AC770" s="60"/>
      <c r="AD770" s="60"/>
    </row>
    <row r="771" ht="12.75" customHeight="1">
      <c r="E771" s="59"/>
      <c r="F771" s="59"/>
      <c r="G771" s="59"/>
      <c r="H771" s="60"/>
      <c r="I771" s="59"/>
      <c r="J771" s="59"/>
      <c r="S771" s="60"/>
      <c r="W771" s="59"/>
      <c r="Z771" s="60"/>
      <c r="AC771" s="60"/>
      <c r="AD771" s="60"/>
    </row>
    <row r="772" ht="12.75" customHeight="1">
      <c r="E772" s="59"/>
      <c r="F772" s="59"/>
      <c r="G772" s="59"/>
      <c r="H772" s="60"/>
      <c r="I772" s="59"/>
      <c r="J772" s="59"/>
      <c r="S772" s="60"/>
      <c r="W772" s="59"/>
      <c r="Z772" s="60"/>
      <c r="AC772" s="60"/>
      <c r="AD772" s="60"/>
    </row>
    <row r="773" ht="12.75" customHeight="1">
      <c r="E773" s="59"/>
      <c r="F773" s="59"/>
      <c r="G773" s="59"/>
      <c r="H773" s="60"/>
      <c r="I773" s="59"/>
      <c r="J773" s="59"/>
      <c r="S773" s="60"/>
      <c r="W773" s="59"/>
      <c r="Z773" s="60"/>
      <c r="AC773" s="60"/>
      <c r="AD773" s="60"/>
    </row>
    <row r="774" ht="12.75" customHeight="1">
      <c r="E774" s="59"/>
      <c r="F774" s="59"/>
      <c r="G774" s="59"/>
      <c r="H774" s="60"/>
      <c r="I774" s="59"/>
      <c r="J774" s="59"/>
      <c r="S774" s="60"/>
      <c r="W774" s="59"/>
      <c r="Z774" s="60"/>
      <c r="AC774" s="60"/>
      <c r="AD774" s="60"/>
    </row>
    <row r="775" ht="12.75" customHeight="1">
      <c r="E775" s="59"/>
      <c r="F775" s="59"/>
      <c r="G775" s="59"/>
      <c r="H775" s="60"/>
      <c r="I775" s="59"/>
      <c r="J775" s="59"/>
      <c r="S775" s="60"/>
      <c r="W775" s="59"/>
      <c r="Z775" s="60"/>
      <c r="AC775" s="60"/>
      <c r="AD775" s="60"/>
    </row>
    <row r="776" ht="12.75" customHeight="1">
      <c r="E776" s="59"/>
      <c r="F776" s="59"/>
      <c r="G776" s="59"/>
      <c r="H776" s="60"/>
      <c r="I776" s="59"/>
      <c r="J776" s="59"/>
      <c r="S776" s="60"/>
      <c r="W776" s="59"/>
      <c r="Z776" s="60"/>
      <c r="AC776" s="60"/>
      <c r="AD776" s="60"/>
    </row>
    <row r="777" ht="12.75" customHeight="1">
      <c r="E777" s="59"/>
      <c r="F777" s="59"/>
      <c r="G777" s="59"/>
      <c r="H777" s="60"/>
      <c r="I777" s="59"/>
      <c r="J777" s="59"/>
      <c r="S777" s="60"/>
      <c r="W777" s="59"/>
      <c r="Z777" s="60"/>
      <c r="AC777" s="60"/>
      <c r="AD777" s="60"/>
    </row>
    <row r="778" ht="12.75" customHeight="1">
      <c r="E778" s="59"/>
      <c r="F778" s="59"/>
      <c r="G778" s="59"/>
      <c r="H778" s="60"/>
      <c r="I778" s="59"/>
      <c r="J778" s="59"/>
      <c r="S778" s="60"/>
      <c r="W778" s="59"/>
      <c r="Z778" s="60"/>
      <c r="AC778" s="60"/>
      <c r="AD778" s="60"/>
    </row>
    <row r="779" ht="12.75" customHeight="1">
      <c r="E779" s="59"/>
      <c r="F779" s="59"/>
      <c r="G779" s="59"/>
      <c r="H779" s="60"/>
      <c r="I779" s="59"/>
      <c r="J779" s="59"/>
      <c r="S779" s="60"/>
      <c r="W779" s="59"/>
      <c r="Z779" s="60"/>
      <c r="AC779" s="60"/>
      <c r="AD779" s="60"/>
    </row>
    <row r="780" ht="12.75" customHeight="1">
      <c r="E780" s="59"/>
      <c r="F780" s="59"/>
      <c r="G780" s="59"/>
      <c r="H780" s="60"/>
      <c r="I780" s="59"/>
      <c r="J780" s="59"/>
      <c r="S780" s="60"/>
      <c r="W780" s="59"/>
      <c r="Z780" s="60"/>
      <c r="AC780" s="60"/>
      <c r="AD780" s="60"/>
    </row>
    <row r="781" ht="12.75" customHeight="1">
      <c r="E781" s="59"/>
      <c r="F781" s="59"/>
      <c r="G781" s="59"/>
      <c r="H781" s="60"/>
      <c r="I781" s="59"/>
      <c r="J781" s="59"/>
      <c r="S781" s="60"/>
      <c r="W781" s="59"/>
      <c r="Z781" s="60"/>
      <c r="AC781" s="60"/>
      <c r="AD781" s="60"/>
    </row>
    <row r="782" ht="12.75" customHeight="1">
      <c r="E782" s="59"/>
      <c r="F782" s="59"/>
      <c r="G782" s="59"/>
      <c r="H782" s="60"/>
      <c r="I782" s="59"/>
      <c r="J782" s="59"/>
      <c r="S782" s="60"/>
      <c r="W782" s="59"/>
      <c r="Z782" s="60"/>
      <c r="AC782" s="60"/>
      <c r="AD782" s="60"/>
    </row>
    <row r="783" ht="12.75" customHeight="1">
      <c r="E783" s="59"/>
      <c r="F783" s="59"/>
      <c r="G783" s="59"/>
      <c r="H783" s="60"/>
      <c r="I783" s="59"/>
      <c r="J783" s="59"/>
      <c r="S783" s="60"/>
      <c r="W783" s="59"/>
      <c r="Z783" s="60"/>
      <c r="AC783" s="60"/>
      <c r="AD783" s="60"/>
    </row>
    <row r="784" ht="12.75" customHeight="1">
      <c r="E784" s="59"/>
      <c r="F784" s="59"/>
      <c r="G784" s="59"/>
      <c r="H784" s="60"/>
      <c r="I784" s="59"/>
      <c r="J784" s="59"/>
      <c r="S784" s="60"/>
      <c r="W784" s="59"/>
      <c r="Z784" s="60"/>
      <c r="AC784" s="60"/>
      <c r="AD784" s="60"/>
    </row>
    <row r="785" ht="12.75" customHeight="1">
      <c r="E785" s="59"/>
      <c r="F785" s="59"/>
      <c r="G785" s="59"/>
      <c r="H785" s="60"/>
      <c r="I785" s="59"/>
      <c r="J785" s="59"/>
      <c r="S785" s="60"/>
      <c r="W785" s="59"/>
      <c r="Z785" s="60"/>
      <c r="AC785" s="60"/>
      <c r="AD785" s="60"/>
    </row>
    <row r="786" ht="12.75" customHeight="1">
      <c r="E786" s="59"/>
      <c r="F786" s="59"/>
      <c r="G786" s="59"/>
      <c r="H786" s="60"/>
      <c r="I786" s="59"/>
      <c r="J786" s="59"/>
      <c r="S786" s="60"/>
      <c r="W786" s="59"/>
      <c r="Z786" s="60"/>
      <c r="AC786" s="60"/>
      <c r="AD786" s="60"/>
    </row>
    <row r="787" ht="12.75" customHeight="1">
      <c r="E787" s="59"/>
      <c r="F787" s="59"/>
      <c r="G787" s="59"/>
      <c r="H787" s="60"/>
      <c r="I787" s="59"/>
      <c r="J787" s="59"/>
      <c r="S787" s="60"/>
      <c r="W787" s="59"/>
      <c r="Z787" s="60"/>
      <c r="AC787" s="60"/>
      <c r="AD787" s="60"/>
    </row>
    <row r="788" ht="12.75" customHeight="1">
      <c r="E788" s="59"/>
      <c r="F788" s="59"/>
      <c r="G788" s="59"/>
      <c r="H788" s="60"/>
      <c r="I788" s="59"/>
      <c r="J788" s="59"/>
      <c r="S788" s="60"/>
      <c r="W788" s="59"/>
      <c r="Z788" s="60"/>
      <c r="AC788" s="60"/>
      <c r="AD788" s="60"/>
    </row>
    <row r="789" ht="12.75" customHeight="1">
      <c r="E789" s="59"/>
      <c r="F789" s="59"/>
      <c r="G789" s="59"/>
      <c r="H789" s="60"/>
      <c r="I789" s="59"/>
      <c r="J789" s="59"/>
      <c r="S789" s="60"/>
      <c r="W789" s="59"/>
      <c r="Z789" s="60"/>
      <c r="AC789" s="60"/>
      <c r="AD789" s="60"/>
    </row>
    <row r="790" ht="12.75" customHeight="1">
      <c r="E790" s="59"/>
      <c r="F790" s="59"/>
      <c r="G790" s="59"/>
      <c r="H790" s="60"/>
      <c r="I790" s="59"/>
      <c r="J790" s="59"/>
      <c r="S790" s="60"/>
      <c r="W790" s="59"/>
      <c r="Z790" s="60"/>
      <c r="AC790" s="60"/>
      <c r="AD790" s="60"/>
    </row>
    <row r="791" ht="12.75" customHeight="1">
      <c r="E791" s="59"/>
      <c r="F791" s="59"/>
      <c r="G791" s="59"/>
      <c r="H791" s="60"/>
      <c r="I791" s="59"/>
      <c r="J791" s="59"/>
      <c r="S791" s="60"/>
      <c r="W791" s="59"/>
      <c r="Z791" s="60"/>
      <c r="AC791" s="60"/>
      <c r="AD791" s="60"/>
    </row>
    <row r="792" ht="12.75" customHeight="1">
      <c r="E792" s="59"/>
      <c r="F792" s="59"/>
      <c r="G792" s="59"/>
      <c r="H792" s="60"/>
      <c r="I792" s="59"/>
      <c r="J792" s="59"/>
      <c r="S792" s="60"/>
      <c r="W792" s="59"/>
      <c r="Z792" s="60"/>
      <c r="AC792" s="60"/>
      <c r="AD792" s="60"/>
    </row>
    <row r="793" ht="12.75" customHeight="1">
      <c r="E793" s="59"/>
      <c r="F793" s="59"/>
      <c r="G793" s="59"/>
      <c r="H793" s="60"/>
      <c r="I793" s="59"/>
      <c r="J793" s="59"/>
      <c r="S793" s="60"/>
      <c r="W793" s="59"/>
      <c r="Z793" s="60"/>
      <c r="AC793" s="60"/>
      <c r="AD793" s="60"/>
    </row>
    <row r="794" ht="12.75" customHeight="1">
      <c r="E794" s="59"/>
      <c r="F794" s="59"/>
      <c r="G794" s="59"/>
      <c r="H794" s="60"/>
      <c r="I794" s="59"/>
      <c r="J794" s="59"/>
      <c r="S794" s="60"/>
      <c r="W794" s="59"/>
      <c r="Z794" s="60"/>
      <c r="AC794" s="60"/>
      <c r="AD794" s="60"/>
    </row>
    <row r="795" ht="12.75" customHeight="1">
      <c r="E795" s="59"/>
      <c r="F795" s="59"/>
      <c r="G795" s="59"/>
      <c r="H795" s="60"/>
      <c r="I795" s="59"/>
      <c r="J795" s="59"/>
      <c r="S795" s="60"/>
      <c r="W795" s="59"/>
      <c r="Z795" s="60"/>
      <c r="AC795" s="60"/>
      <c r="AD795" s="60"/>
    </row>
    <row r="796" ht="12.75" customHeight="1">
      <c r="E796" s="59"/>
      <c r="F796" s="59"/>
      <c r="G796" s="59"/>
      <c r="H796" s="60"/>
      <c r="I796" s="59"/>
      <c r="J796" s="59"/>
      <c r="S796" s="60"/>
      <c r="W796" s="59"/>
      <c r="Z796" s="60"/>
      <c r="AC796" s="60"/>
      <c r="AD796" s="60"/>
    </row>
    <row r="797" ht="12.75" customHeight="1">
      <c r="E797" s="59"/>
      <c r="F797" s="59"/>
      <c r="G797" s="59"/>
      <c r="H797" s="60"/>
      <c r="I797" s="59"/>
      <c r="J797" s="59"/>
      <c r="S797" s="60"/>
      <c r="W797" s="59"/>
      <c r="Z797" s="60"/>
      <c r="AC797" s="60"/>
      <c r="AD797" s="60"/>
    </row>
    <row r="798" ht="12.75" customHeight="1">
      <c r="E798" s="59"/>
      <c r="F798" s="59"/>
      <c r="G798" s="59"/>
      <c r="H798" s="60"/>
      <c r="I798" s="59"/>
      <c r="J798" s="59"/>
      <c r="S798" s="60"/>
      <c r="W798" s="59"/>
      <c r="Z798" s="60"/>
      <c r="AC798" s="60"/>
      <c r="AD798" s="60"/>
    </row>
    <row r="799" ht="12.75" customHeight="1">
      <c r="E799" s="59"/>
      <c r="F799" s="59"/>
      <c r="G799" s="59"/>
      <c r="H799" s="60"/>
      <c r="I799" s="59"/>
      <c r="J799" s="59"/>
      <c r="S799" s="60"/>
      <c r="W799" s="59"/>
      <c r="Z799" s="60"/>
      <c r="AC799" s="60"/>
      <c r="AD799" s="60"/>
    </row>
    <row r="800" ht="12.75" customHeight="1">
      <c r="E800" s="59"/>
      <c r="F800" s="59"/>
      <c r="G800" s="59"/>
      <c r="H800" s="60"/>
      <c r="I800" s="59"/>
      <c r="J800" s="59"/>
      <c r="S800" s="60"/>
      <c r="W800" s="59"/>
      <c r="Z800" s="60"/>
      <c r="AC800" s="60"/>
      <c r="AD800" s="60"/>
    </row>
    <row r="801" ht="12.75" customHeight="1">
      <c r="E801" s="59"/>
      <c r="F801" s="59"/>
      <c r="G801" s="59"/>
      <c r="H801" s="60"/>
      <c r="I801" s="59"/>
      <c r="J801" s="59"/>
      <c r="S801" s="60"/>
      <c r="W801" s="59"/>
      <c r="Z801" s="60"/>
      <c r="AC801" s="60"/>
      <c r="AD801" s="60"/>
    </row>
    <row r="802" ht="12.75" customHeight="1">
      <c r="E802" s="59"/>
      <c r="F802" s="59"/>
      <c r="G802" s="59"/>
      <c r="H802" s="60"/>
      <c r="I802" s="59"/>
      <c r="J802" s="59"/>
      <c r="S802" s="60"/>
      <c r="W802" s="59"/>
      <c r="Z802" s="60"/>
      <c r="AC802" s="60"/>
      <c r="AD802" s="60"/>
    </row>
    <row r="803" ht="12.75" customHeight="1">
      <c r="E803" s="59"/>
      <c r="F803" s="59"/>
      <c r="G803" s="59"/>
      <c r="H803" s="60"/>
      <c r="I803" s="59"/>
      <c r="J803" s="59"/>
      <c r="S803" s="60"/>
      <c r="W803" s="59"/>
      <c r="Z803" s="60"/>
      <c r="AC803" s="60"/>
      <c r="AD803" s="60"/>
    </row>
    <row r="804" ht="12.75" customHeight="1">
      <c r="E804" s="59"/>
      <c r="F804" s="59"/>
      <c r="G804" s="59"/>
      <c r="H804" s="60"/>
      <c r="I804" s="59"/>
      <c r="J804" s="59"/>
      <c r="S804" s="60"/>
      <c r="W804" s="59"/>
      <c r="Z804" s="60"/>
      <c r="AC804" s="60"/>
      <c r="AD804" s="60"/>
    </row>
    <row r="805" ht="12.75" customHeight="1">
      <c r="E805" s="59"/>
      <c r="F805" s="59"/>
      <c r="G805" s="59"/>
      <c r="H805" s="60"/>
      <c r="I805" s="59"/>
      <c r="J805" s="59"/>
      <c r="S805" s="60"/>
      <c r="W805" s="59"/>
      <c r="Z805" s="60"/>
      <c r="AC805" s="60"/>
      <c r="AD805" s="60"/>
    </row>
    <row r="806" ht="12.75" customHeight="1">
      <c r="E806" s="59"/>
      <c r="F806" s="59"/>
      <c r="G806" s="59"/>
      <c r="H806" s="60"/>
      <c r="I806" s="59"/>
      <c r="J806" s="59"/>
      <c r="S806" s="60"/>
      <c r="W806" s="59"/>
      <c r="Z806" s="60"/>
      <c r="AC806" s="60"/>
      <c r="AD806" s="60"/>
    </row>
    <row r="807" ht="12.75" customHeight="1">
      <c r="E807" s="59"/>
      <c r="F807" s="59"/>
      <c r="G807" s="59"/>
      <c r="H807" s="60"/>
      <c r="I807" s="59"/>
      <c r="J807" s="59"/>
      <c r="S807" s="60"/>
      <c r="W807" s="59"/>
      <c r="Z807" s="60"/>
      <c r="AC807" s="60"/>
      <c r="AD807" s="60"/>
    </row>
    <row r="808" ht="12.75" customHeight="1">
      <c r="E808" s="59"/>
      <c r="F808" s="59"/>
      <c r="G808" s="59"/>
      <c r="H808" s="60"/>
      <c r="I808" s="59"/>
      <c r="J808" s="59"/>
      <c r="S808" s="60"/>
      <c r="W808" s="59"/>
      <c r="Z808" s="60"/>
      <c r="AC808" s="60"/>
      <c r="AD808" s="60"/>
    </row>
    <row r="809" ht="12.75" customHeight="1">
      <c r="E809" s="59"/>
      <c r="F809" s="59"/>
      <c r="G809" s="59"/>
      <c r="H809" s="60"/>
      <c r="I809" s="59"/>
      <c r="J809" s="59"/>
      <c r="S809" s="60"/>
      <c r="W809" s="59"/>
      <c r="Z809" s="60"/>
      <c r="AC809" s="60"/>
      <c r="AD809" s="60"/>
    </row>
    <row r="810" ht="12.75" customHeight="1">
      <c r="E810" s="59"/>
      <c r="F810" s="59"/>
      <c r="G810" s="59"/>
      <c r="H810" s="60"/>
      <c r="I810" s="59"/>
      <c r="J810" s="59"/>
      <c r="S810" s="60"/>
      <c r="W810" s="59"/>
      <c r="Z810" s="60"/>
      <c r="AC810" s="60"/>
      <c r="AD810" s="60"/>
    </row>
    <row r="811" ht="12.75" customHeight="1">
      <c r="E811" s="59"/>
      <c r="F811" s="59"/>
      <c r="G811" s="59"/>
      <c r="H811" s="60"/>
      <c r="I811" s="59"/>
      <c r="J811" s="59"/>
      <c r="S811" s="60"/>
      <c r="W811" s="59"/>
      <c r="Z811" s="60"/>
      <c r="AC811" s="60"/>
      <c r="AD811" s="60"/>
    </row>
    <row r="812" ht="12.75" customHeight="1">
      <c r="E812" s="59"/>
      <c r="F812" s="59"/>
      <c r="G812" s="59"/>
      <c r="H812" s="60"/>
      <c r="I812" s="59"/>
      <c r="J812" s="59"/>
      <c r="S812" s="60"/>
      <c r="W812" s="59"/>
      <c r="Z812" s="60"/>
      <c r="AC812" s="60"/>
      <c r="AD812" s="60"/>
    </row>
    <row r="813" ht="12.75" customHeight="1">
      <c r="E813" s="59"/>
      <c r="F813" s="59"/>
      <c r="G813" s="59"/>
      <c r="H813" s="60"/>
      <c r="I813" s="59"/>
      <c r="J813" s="59"/>
      <c r="S813" s="60"/>
      <c r="W813" s="59"/>
      <c r="Z813" s="60"/>
      <c r="AC813" s="60"/>
      <c r="AD813" s="60"/>
    </row>
    <row r="814" ht="12.75" customHeight="1">
      <c r="E814" s="59"/>
      <c r="F814" s="59"/>
      <c r="G814" s="59"/>
      <c r="H814" s="60"/>
      <c r="I814" s="59"/>
      <c r="J814" s="59"/>
      <c r="S814" s="60"/>
      <c r="W814" s="59"/>
      <c r="Z814" s="60"/>
      <c r="AC814" s="60"/>
      <c r="AD814" s="60"/>
    </row>
    <row r="815" ht="12.75" customHeight="1">
      <c r="E815" s="59"/>
      <c r="F815" s="59"/>
      <c r="G815" s="59"/>
      <c r="H815" s="60"/>
      <c r="I815" s="59"/>
      <c r="J815" s="59"/>
      <c r="S815" s="60"/>
      <c r="W815" s="59"/>
      <c r="Z815" s="60"/>
      <c r="AC815" s="60"/>
      <c r="AD815" s="60"/>
    </row>
    <row r="816" ht="12.75" customHeight="1">
      <c r="E816" s="59"/>
      <c r="F816" s="59"/>
      <c r="G816" s="59"/>
      <c r="H816" s="60"/>
      <c r="I816" s="59"/>
      <c r="J816" s="59"/>
      <c r="S816" s="60"/>
      <c r="W816" s="59"/>
      <c r="Z816" s="60"/>
      <c r="AC816" s="60"/>
      <c r="AD816" s="60"/>
    </row>
    <row r="817" ht="12.75" customHeight="1">
      <c r="E817" s="59"/>
      <c r="F817" s="59"/>
      <c r="G817" s="59"/>
      <c r="H817" s="60"/>
      <c r="I817" s="59"/>
      <c r="J817" s="59"/>
      <c r="S817" s="60"/>
      <c r="W817" s="59"/>
      <c r="Z817" s="60"/>
      <c r="AC817" s="60"/>
      <c r="AD817" s="60"/>
    </row>
    <row r="818" ht="12.75" customHeight="1">
      <c r="E818" s="59"/>
      <c r="F818" s="59"/>
      <c r="G818" s="59"/>
      <c r="H818" s="60"/>
      <c r="I818" s="59"/>
      <c r="J818" s="59"/>
      <c r="S818" s="60"/>
      <c r="W818" s="59"/>
      <c r="Z818" s="60"/>
      <c r="AC818" s="60"/>
      <c r="AD818" s="60"/>
    </row>
    <row r="819" ht="12.75" customHeight="1">
      <c r="E819" s="59"/>
      <c r="F819" s="59"/>
      <c r="G819" s="59"/>
      <c r="H819" s="60"/>
      <c r="I819" s="59"/>
      <c r="J819" s="59"/>
      <c r="S819" s="60"/>
      <c r="W819" s="59"/>
      <c r="Z819" s="60"/>
      <c r="AC819" s="60"/>
      <c r="AD819" s="60"/>
    </row>
    <row r="820" ht="12.75" customHeight="1">
      <c r="E820" s="59"/>
      <c r="F820" s="59"/>
      <c r="G820" s="59"/>
      <c r="H820" s="60"/>
      <c r="I820" s="59"/>
      <c r="J820" s="59"/>
      <c r="S820" s="60"/>
      <c r="W820" s="59"/>
      <c r="Z820" s="60"/>
      <c r="AC820" s="60"/>
      <c r="AD820" s="60"/>
    </row>
    <row r="821" ht="12.75" customHeight="1">
      <c r="E821" s="59"/>
      <c r="F821" s="59"/>
      <c r="G821" s="59"/>
      <c r="H821" s="60"/>
      <c r="I821" s="59"/>
      <c r="J821" s="59"/>
      <c r="S821" s="60"/>
      <c r="W821" s="59"/>
      <c r="Z821" s="60"/>
      <c r="AC821" s="60"/>
      <c r="AD821" s="60"/>
    </row>
    <row r="822" ht="12.75" customHeight="1">
      <c r="E822" s="59"/>
      <c r="F822" s="59"/>
      <c r="G822" s="59"/>
      <c r="H822" s="60"/>
      <c r="I822" s="59"/>
      <c r="J822" s="59"/>
      <c r="S822" s="60"/>
      <c r="W822" s="59"/>
      <c r="Z822" s="60"/>
      <c r="AC822" s="60"/>
      <c r="AD822" s="60"/>
    </row>
    <row r="823" ht="12.75" customHeight="1">
      <c r="E823" s="59"/>
      <c r="F823" s="59"/>
      <c r="G823" s="59"/>
      <c r="H823" s="60"/>
      <c r="I823" s="59"/>
      <c r="J823" s="59"/>
      <c r="S823" s="60"/>
      <c r="W823" s="59"/>
      <c r="Z823" s="60"/>
      <c r="AC823" s="60"/>
      <c r="AD823" s="60"/>
    </row>
    <row r="824" ht="12.75" customHeight="1">
      <c r="E824" s="59"/>
      <c r="F824" s="59"/>
      <c r="G824" s="59"/>
      <c r="H824" s="60"/>
      <c r="I824" s="59"/>
      <c r="J824" s="59"/>
      <c r="S824" s="60"/>
      <c r="W824" s="59"/>
      <c r="Z824" s="60"/>
      <c r="AC824" s="60"/>
      <c r="AD824" s="60"/>
    </row>
    <row r="825" ht="12.75" customHeight="1">
      <c r="E825" s="59"/>
      <c r="F825" s="59"/>
      <c r="G825" s="59"/>
      <c r="H825" s="60"/>
      <c r="I825" s="59"/>
      <c r="J825" s="59"/>
      <c r="S825" s="60"/>
      <c r="W825" s="59"/>
      <c r="Z825" s="60"/>
      <c r="AC825" s="60"/>
      <c r="AD825" s="60"/>
    </row>
    <row r="826" ht="12.75" customHeight="1">
      <c r="E826" s="59"/>
      <c r="F826" s="59"/>
      <c r="G826" s="59"/>
      <c r="H826" s="60"/>
      <c r="I826" s="59"/>
      <c r="J826" s="59"/>
      <c r="S826" s="60"/>
      <c r="W826" s="59"/>
      <c r="Z826" s="60"/>
      <c r="AC826" s="60"/>
      <c r="AD826" s="60"/>
    </row>
    <row r="827" ht="12.75" customHeight="1">
      <c r="E827" s="59"/>
      <c r="F827" s="59"/>
      <c r="G827" s="59"/>
      <c r="H827" s="60"/>
      <c r="I827" s="59"/>
      <c r="J827" s="59"/>
      <c r="S827" s="60"/>
      <c r="W827" s="59"/>
      <c r="Z827" s="60"/>
      <c r="AC827" s="60"/>
      <c r="AD827" s="60"/>
    </row>
    <row r="828" ht="12.75" customHeight="1">
      <c r="E828" s="59"/>
      <c r="F828" s="59"/>
      <c r="G828" s="59"/>
      <c r="H828" s="60"/>
      <c r="I828" s="59"/>
      <c r="J828" s="59"/>
      <c r="S828" s="60"/>
      <c r="W828" s="59"/>
      <c r="Z828" s="60"/>
      <c r="AC828" s="60"/>
      <c r="AD828" s="60"/>
    </row>
    <row r="829" ht="12.75" customHeight="1">
      <c r="E829" s="59"/>
      <c r="F829" s="59"/>
      <c r="G829" s="59"/>
      <c r="H829" s="60"/>
      <c r="I829" s="59"/>
      <c r="J829" s="59"/>
      <c r="S829" s="60"/>
      <c r="W829" s="59"/>
      <c r="Z829" s="60"/>
      <c r="AC829" s="60"/>
      <c r="AD829" s="60"/>
    </row>
    <row r="830" ht="12.75" customHeight="1">
      <c r="E830" s="59"/>
      <c r="F830" s="59"/>
      <c r="G830" s="59"/>
      <c r="H830" s="60"/>
      <c r="I830" s="59"/>
      <c r="J830" s="59"/>
      <c r="S830" s="60"/>
      <c r="W830" s="59"/>
      <c r="Z830" s="60"/>
      <c r="AC830" s="60"/>
      <c r="AD830" s="60"/>
    </row>
    <row r="831" ht="12.75" customHeight="1">
      <c r="E831" s="59"/>
      <c r="F831" s="59"/>
      <c r="G831" s="59"/>
      <c r="H831" s="60"/>
      <c r="I831" s="59"/>
      <c r="J831" s="59"/>
      <c r="S831" s="60"/>
      <c r="W831" s="59"/>
      <c r="Z831" s="60"/>
      <c r="AC831" s="60"/>
      <c r="AD831" s="60"/>
    </row>
    <row r="832" ht="12.75" customHeight="1">
      <c r="E832" s="59"/>
      <c r="F832" s="59"/>
      <c r="G832" s="59"/>
      <c r="H832" s="60"/>
      <c r="I832" s="59"/>
      <c r="J832" s="59"/>
      <c r="S832" s="60"/>
      <c r="W832" s="59"/>
      <c r="Z832" s="60"/>
      <c r="AC832" s="60"/>
      <c r="AD832" s="60"/>
    </row>
    <row r="833" ht="12.75" customHeight="1">
      <c r="E833" s="59"/>
      <c r="F833" s="59"/>
      <c r="G833" s="59"/>
      <c r="H833" s="60"/>
      <c r="I833" s="59"/>
      <c r="J833" s="59"/>
      <c r="S833" s="60"/>
      <c r="W833" s="59"/>
      <c r="Z833" s="60"/>
      <c r="AC833" s="60"/>
      <c r="AD833" s="60"/>
    </row>
    <row r="834" ht="12.75" customHeight="1">
      <c r="E834" s="59"/>
      <c r="F834" s="59"/>
      <c r="G834" s="59"/>
      <c r="H834" s="60"/>
      <c r="I834" s="59"/>
      <c r="J834" s="59"/>
      <c r="S834" s="60"/>
      <c r="W834" s="59"/>
      <c r="Z834" s="60"/>
      <c r="AC834" s="60"/>
      <c r="AD834" s="60"/>
    </row>
    <row r="835" ht="12.75" customHeight="1">
      <c r="E835" s="59"/>
      <c r="F835" s="59"/>
      <c r="G835" s="59"/>
      <c r="H835" s="60"/>
      <c r="I835" s="59"/>
      <c r="J835" s="59"/>
      <c r="S835" s="60"/>
      <c r="W835" s="59"/>
      <c r="Z835" s="60"/>
      <c r="AC835" s="60"/>
      <c r="AD835" s="60"/>
    </row>
    <row r="836" ht="12.75" customHeight="1">
      <c r="E836" s="59"/>
      <c r="F836" s="59"/>
      <c r="G836" s="59"/>
      <c r="H836" s="60"/>
      <c r="I836" s="59"/>
      <c r="J836" s="59"/>
      <c r="S836" s="60"/>
      <c r="W836" s="59"/>
      <c r="Z836" s="60"/>
      <c r="AC836" s="60"/>
      <c r="AD836" s="60"/>
    </row>
    <row r="837" ht="12.75" customHeight="1">
      <c r="E837" s="59"/>
      <c r="F837" s="59"/>
      <c r="G837" s="59"/>
      <c r="H837" s="60"/>
      <c r="I837" s="59"/>
      <c r="J837" s="59"/>
      <c r="S837" s="60"/>
      <c r="W837" s="59"/>
      <c r="Z837" s="60"/>
      <c r="AC837" s="60"/>
      <c r="AD837" s="60"/>
    </row>
    <row r="838" ht="12.75" customHeight="1">
      <c r="E838" s="59"/>
      <c r="F838" s="59"/>
      <c r="G838" s="59"/>
      <c r="H838" s="60"/>
      <c r="I838" s="59"/>
      <c r="J838" s="59"/>
      <c r="S838" s="60"/>
      <c r="W838" s="59"/>
      <c r="Z838" s="60"/>
      <c r="AC838" s="60"/>
      <c r="AD838" s="60"/>
    </row>
    <row r="839" ht="12.75" customHeight="1">
      <c r="E839" s="59"/>
      <c r="F839" s="59"/>
      <c r="G839" s="59"/>
      <c r="H839" s="60"/>
      <c r="I839" s="59"/>
      <c r="J839" s="59"/>
      <c r="S839" s="60"/>
      <c r="W839" s="59"/>
      <c r="Z839" s="60"/>
      <c r="AC839" s="60"/>
      <c r="AD839" s="60"/>
    </row>
    <row r="840" ht="12.75" customHeight="1">
      <c r="E840" s="59"/>
      <c r="F840" s="59"/>
      <c r="G840" s="59"/>
      <c r="H840" s="60"/>
      <c r="I840" s="59"/>
      <c r="J840" s="59"/>
      <c r="S840" s="60"/>
      <c r="W840" s="59"/>
      <c r="Z840" s="60"/>
      <c r="AC840" s="60"/>
      <c r="AD840" s="60"/>
    </row>
    <row r="841" ht="12.75" customHeight="1">
      <c r="E841" s="59"/>
      <c r="F841" s="59"/>
      <c r="G841" s="59"/>
      <c r="H841" s="60"/>
      <c r="I841" s="59"/>
      <c r="J841" s="59"/>
      <c r="S841" s="60"/>
      <c r="W841" s="59"/>
      <c r="Z841" s="60"/>
      <c r="AC841" s="60"/>
      <c r="AD841" s="60"/>
    </row>
    <row r="842" ht="12.75" customHeight="1">
      <c r="E842" s="59"/>
      <c r="F842" s="59"/>
      <c r="G842" s="59"/>
      <c r="H842" s="60"/>
      <c r="I842" s="59"/>
      <c r="J842" s="59"/>
      <c r="S842" s="60"/>
      <c r="W842" s="59"/>
      <c r="Z842" s="60"/>
      <c r="AC842" s="60"/>
      <c r="AD842" s="60"/>
    </row>
    <row r="843" ht="12.75" customHeight="1">
      <c r="E843" s="59"/>
      <c r="F843" s="59"/>
      <c r="G843" s="59"/>
      <c r="H843" s="60"/>
      <c r="I843" s="59"/>
      <c r="J843" s="59"/>
      <c r="S843" s="60"/>
      <c r="W843" s="59"/>
      <c r="Z843" s="60"/>
      <c r="AC843" s="60"/>
      <c r="AD843" s="60"/>
    </row>
    <row r="844" ht="12.75" customHeight="1">
      <c r="E844" s="59"/>
      <c r="F844" s="59"/>
      <c r="G844" s="59"/>
      <c r="H844" s="60"/>
      <c r="I844" s="59"/>
      <c r="J844" s="59"/>
      <c r="S844" s="60"/>
      <c r="W844" s="59"/>
      <c r="Z844" s="60"/>
      <c r="AC844" s="60"/>
      <c r="AD844" s="60"/>
    </row>
    <row r="845" ht="12.75" customHeight="1">
      <c r="E845" s="59"/>
      <c r="F845" s="59"/>
      <c r="G845" s="59"/>
      <c r="H845" s="60"/>
      <c r="I845" s="59"/>
      <c r="J845" s="59"/>
      <c r="S845" s="60"/>
      <c r="W845" s="59"/>
      <c r="Z845" s="60"/>
      <c r="AC845" s="60"/>
      <c r="AD845" s="60"/>
    </row>
    <row r="846" ht="12.75" customHeight="1">
      <c r="E846" s="59"/>
      <c r="F846" s="59"/>
      <c r="G846" s="59"/>
      <c r="H846" s="60"/>
      <c r="I846" s="59"/>
      <c r="J846" s="59"/>
      <c r="S846" s="60"/>
      <c r="W846" s="59"/>
      <c r="Z846" s="60"/>
      <c r="AC846" s="60"/>
      <c r="AD846" s="60"/>
    </row>
    <row r="847" ht="12.75" customHeight="1">
      <c r="E847" s="59"/>
      <c r="F847" s="59"/>
      <c r="G847" s="59"/>
      <c r="H847" s="60"/>
      <c r="I847" s="59"/>
      <c r="J847" s="59"/>
      <c r="S847" s="60"/>
      <c r="W847" s="59"/>
      <c r="Z847" s="60"/>
      <c r="AC847" s="60"/>
      <c r="AD847" s="60"/>
    </row>
    <row r="848" ht="12.75" customHeight="1">
      <c r="E848" s="59"/>
      <c r="F848" s="59"/>
      <c r="G848" s="59"/>
      <c r="H848" s="60"/>
      <c r="I848" s="59"/>
      <c r="J848" s="59"/>
      <c r="S848" s="60"/>
      <c r="W848" s="59"/>
      <c r="Z848" s="60"/>
      <c r="AC848" s="60"/>
      <c r="AD848" s="60"/>
    </row>
    <row r="849" ht="12.75" customHeight="1">
      <c r="E849" s="59"/>
      <c r="F849" s="59"/>
      <c r="G849" s="59"/>
      <c r="H849" s="60"/>
      <c r="I849" s="59"/>
      <c r="J849" s="59"/>
      <c r="S849" s="60"/>
      <c r="W849" s="59"/>
      <c r="Z849" s="60"/>
      <c r="AC849" s="60"/>
      <c r="AD849" s="60"/>
    </row>
    <row r="850" ht="12.75" customHeight="1">
      <c r="E850" s="59"/>
      <c r="F850" s="59"/>
      <c r="G850" s="59"/>
      <c r="H850" s="60"/>
      <c r="I850" s="59"/>
      <c r="J850" s="59"/>
      <c r="S850" s="60"/>
      <c r="W850" s="59"/>
      <c r="Z850" s="60"/>
      <c r="AC850" s="60"/>
      <c r="AD850" s="60"/>
    </row>
    <row r="851" ht="12.75" customHeight="1">
      <c r="E851" s="59"/>
      <c r="F851" s="59"/>
      <c r="G851" s="59"/>
      <c r="H851" s="60"/>
      <c r="I851" s="59"/>
      <c r="J851" s="59"/>
      <c r="S851" s="60"/>
      <c r="W851" s="59"/>
      <c r="Z851" s="60"/>
      <c r="AC851" s="60"/>
      <c r="AD851" s="60"/>
    </row>
    <row r="852" ht="12.75" customHeight="1">
      <c r="E852" s="59"/>
      <c r="F852" s="59"/>
      <c r="G852" s="59"/>
      <c r="H852" s="60"/>
      <c r="I852" s="59"/>
      <c r="J852" s="59"/>
      <c r="S852" s="60"/>
      <c r="W852" s="59"/>
      <c r="Z852" s="60"/>
      <c r="AC852" s="60"/>
      <c r="AD852" s="60"/>
    </row>
    <row r="853" ht="12.75" customHeight="1">
      <c r="E853" s="59"/>
      <c r="F853" s="59"/>
      <c r="G853" s="59"/>
      <c r="H853" s="60"/>
      <c r="I853" s="59"/>
      <c r="J853" s="59"/>
      <c r="S853" s="60"/>
      <c r="W853" s="59"/>
      <c r="Z853" s="60"/>
      <c r="AC853" s="60"/>
      <c r="AD853" s="60"/>
    </row>
    <row r="854" ht="12.75" customHeight="1">
      <c r="E854" s="59"/>
      <c r="F854" s="59"/>
      <c r="G854" s="59"/>
      <c r="H854" s="60"/>
      <c r="I854" s="59"/>
      <c r="J854" s="59"/>
      <c r="S854" s="60"/>
      <c r="W854" s="59"/>
      <c r="Z854" s="60"/>
      <c r="AC854" s="60"/>
      <c r="AD854" s="60"/>
    </row>
    <row r="855" ht="12.75" customHeight="1">
      <c r="E855" s="59"/>
      <c r="F855" s="59"/>
      <c r="G855" s="59"/>
      <c r="H855" s="60"/>
      <c r="I855" s="59"/>
      <c r="J855" s="59"/>
      <c r="S855" s="60"/>
      <c r="W855" s="59"/>
      <c r="Z855" s="60"/>
      <c r="AC855" s="60"/>
      <c r="AD855" s="60"/>
    </row>
    <row r="856" ht="12.75" customHeight="1">
      <c r="E856" s="59"/>
      <c r="F856" s="59"/>
      <c r="G856" s="59"/>
      <c r="H856" s="60"/>
      <c r="I856" s="59"/>
      <c r="J856" s="59"/>
      <c r="S856" s="60"/>
      <c r="W856" s="59"/>
      <c r="Z856" s="60"/>
      <c r="AC856" s="60"/>
      <c r="AD856" s="60"/>
    </row>
    <row r="857" ht="12.75" customHeight="1">
      <c r="E857" s="59"/>
      <c r="F857" s="59"/>
      <c r="G857" s="59"/>
      <c r="H857" s="60"/>
      <c r="I857" s="59"/>
      <c r="J857" s="59"/>
      <c r="S857" s="60"/>
      <c r="W857" s="59"/>
      <c r="Z857" s="60"/>
      <c r="AC857" s="60"/>
      <c r="AD857" s="60"/>
    </row>
    <row r="858" ht="12.75" customHeight="1">
      <c r="E858" s="59"/>
      <c r="F858" s="59"/>
      <c r="G858" s="59"/>
      <c r="H858" s="60"/>
      <c r="I858" s="59"/>
      <c r="J858" s="59"/>
      <c r="S858" s="60"/>
      <c r="W858" s="59"/>
      <c r="Z858" s="60"/>
      <c r="AC858" s="60"/>
      <c r="AD858" s="60"/>
    </row>
    <row r="859" ht="12.75" customHeight="1">
      <c r="E859" s="59"/>
      <c r="F859" s="59"/>
      <c r="G859" s="59"/>
      <c r="H859" s="60"/>
      <c r="I859" s="59"/>
      <c r="J859" s="59"/>
      <c r="S859" s="60"/>
      <c r="W859" s="59"/>
      <c r="Z859" s="60"/>
      <c r="AC859" s="60"/>
      <c r="AD859" s="60"/>
    </row>
    <row r="860" ht="12.75" customHeight="1">
      <c r="E860" s="59"/>
      <c r="F860" s="59"/>
      <c r="G860" s="59"/>
      <c r="H860" s="60"/>
      <c r="I860" s="59"/>
      <c r="J860" s="59"/>
      <c r="S860" s="60"/>
      <c r="W860" s="59"/>
      <c r="Z860" s="60"/>
      <c r="AC860" s="60"/>
      <c r="AD860" s="60"/>
    </row>
    <row r="861" ht="12.75" customHeight="1">
      <c r="E861" s="59"/>
      <c r="F861" s="59"/>
      <c r="G861" s="59"/>
      <c r="H861" s="60"/>
      <c r="I861" s="59"/>
      <c r="J861" s="59"/>
      <c r="S861" s="60"/>
      <c r="W861" s="59"/>
      <c r="Z861" s="60"/>
      <c r="AC861" s="60"/>
      <c r="AD861" s="60"/>
    </row>
    <row r="862" ht="12.75" customHeight="1">
      <c r="E862" s="59"/>
      <c r="F862" s="59"/>
      <c r="G862" s="59"/>
      <c r="H862" s="60"/>
      <c r="I862" s="59"/>
      <c r="J862" s="59"/>
      <c r="S862" s="60"/>
      <c r="W862" s="59"/>
      <c r="Z862" s="60"/>
      <c r="AC862" s="60"/>
      <c r="AD862" s="60"/>
    </row>
    <row r="863" ht="12.75" customHeight="1">
      <c r="E863" s="59"/>
      <c r="F863" s="59"/>
      <c r="G863" s="59"/>
      <c r="H863" s="60"/>
      <c r="I863" s="59"/>
      <c r="J863" s="59"/>
      <c r="S863" s="60"/>
      <c r="W863" s="59"/>
      <c r="Z863" s="60"/>
      <c r="AC863" s="60"/>
      <c r="AD863" s="60"/>
    </row>
    <row r="864" ht="12.75" customHeight="1">
      <c r="E864" s="59"/>
      <c r="F864" s="59"/>
      <c r="G864" s="59"/>
      <c r="H864" s="60"/>
      <c r="I864" s="59"/>
      <c r="J864" s="59"/>
      <c r="S864" s="60"/>
      <c r="W864" s="59"/>
      <c r="Z864" s="60"/>
      <c r="AC864" s="60"/>
      <c r="AD864" s="60"/>
    </row>
    <row r="865" ht="12.75" customHeight="1">
      <c r="E865" s="59"/>
      <c r="F865" s="59"/>
      <c r="G865" s="59"/>
      <c r="H865" s="60"/>
      <c r="I865" s="59"/>
      <c r="J865" s="59"/>
      <c r="S865" s="60"/>
      <c r="W865" s="59"/>
      <c r="Z865" s="60"/>
      <c r="AC865" s="60"/>
      <c r="AD865" s="60"/>
    </row>
    <row r="866" ht="12.75" customHeight="1">
      <c r="E866" s="59"/>
      <c r="F866" s="59"/>
      <c r="G866" s="59"/>
      <c r="H866" s="60"/>
      <c r="I866" s="59"/>
      <c r="J866" s="59"/>
      <c r="S866" s="60"/>
      <c r="W866" s="59"/>
      <c r="Z866" s="60"/>
      <c r="AC866" s="60"/>
      <c r="AD866" s="60"/>
    </row>
    <row r="867" ht="12.75" customHeight="1">
      <c r="E867" s="59"/>
      <c r="F867" s="59"/>
      <c r="G867" s="59"/>
      <c r="H867" s="60"/>
      <c r="I867" s="59"/>
      <c r="J867" s="59"/>
      <c r="S867" s="60"/>
      <c r="W867" s="59"/>
      <c r="Z867" s="60"/>
      <c r="AC867" s="60"/>
      <c r="AD867" s="60"/>
    </row>
    <row r="868" ht="12.75" customHeight="1">
      <c r="E868" s="59"/>
      <c r="F868" s="59"/>
      <c r="G868" s="59"/>
      <c r="H868" s="60"/>
      <c r="I868" s="59"/>
      <c r="J868" s="59"/>
      <c r="S868" s="60"/>
      <c r="W868" s="59"/>
      <c r="Z868" s="60"/>
      <c r="AC868" s="60"/>
      <c r="AD868" s="60"/>
    </row>
    <row r="869" ht="12.75" customHeight="1">
      <c r="E869" s="59"/>
      <c r="F869" s="59"/>
      <c r="G869" s="59"/>
      <c r="H869" s="60"/>
      <c r="I869" s="59"/>
      <c r="J869" s="59"/>
      <c r="S869" s="60"/>
      <c r="W869" s="59"/>
      <c r="Z869" s="60"/>
      <c r="AC869" s="60"/>
      <c r="AD869" s="60"/>
    </row>
    <row r="870" ht="12.75" customHeight="1">
      <c r="E870" s="59"/>
      <c r="F870" s="59"/>
      <c r="G870" s="59"/>
      <c r="H870" s="60"/>
      <c r="I870" s="59"/>
      <c r="J870" s="59"/>
      <c r="S870" s="60"/>
      <c r="W870" s="59"/>
      <c r="Z870" s="60"/>
      <c r="AC870" s="60"/>
      <c r="AD870" s="60"/>
    </row>
    <row r="871" ht="12.75" customHeight="1">
      <c r="E871" s="59"/>
      <c r="F871" s="59"/>
      <c r="G871" s="59"/>
      <c r="H871" s="60"/>
      <c r="I871" s="59"/>
      <c r="J871" s="59"/>
      <c r="S871" s="60"/>
      <c r="W871" s="59"/>
      <c r="Z871" s="60"/>
      <c r="AC871" s="60"/>
      <c r="AD871" s="60"/>
    </row>
    <row r="872" ht="12.75" customHeight="1">
      <c r="E872" s="59"/>
      <c r="F872" s="59"/>
      <c r="G872" s="59"/>
      <c r="H872" s="60"/>
      <c r="I872" s="59"/>
      <c r="J872" s="59"/>
      <c r="S872" s="60"/>
      <c r="W872" s="59"/>
      <c r="Z872" s="60"/>
      <c r="AC872" s="60"/>
      <c r="AD872" s="60"/>
    </row>
    <row r="873" ht="12.75" customHeight="1">
      <c r="E873" s="59"/>
      <c r="F873" s="59"/>
      <c r="G873" s="59"/>
      <c r="H873" s="60"/>
      <c r="I873" s="59"/>
      <c r="J873" s="59"/>
      <c r="S873" s="60"/>
      <c r="W873" s="59"/>
      <c r="Z873" s="60"/>
      <c r="AC873" s="60"/>
      <c r="AD873" s="60"/>
    </row>
    <row r="874" ht="12.75" customHeight="1">
      <c r="E874" s="59"/>
      <c r="F874" s="59"/>
      <c r="G874" s="59"/>
      <c r="H874" s="60"/>
      <c r="I874" s="59"/>
      <c r="J874" s="59"/>
      <c r="S874" s="60"/>
      <c r="W874" s="59"/>
      <c r="Z874" s="60"/>
      <c r="AC874" s="60"/>
      <c r="AD874" s="60"/>
    </row>
    <row r="875" ht="12.75" customHeight="1">
      <c r="E875" s="59"/>
      <c r="F875" s="59"/>
      <c r="G875" s="59"/>
      <c r="H875" s="60"/>
      <c r="I875" s="59"/>
      <c r="J875" s="59"/>
      <c r="S875" s="60"/>
      <c r="W875" s="59"/>
      <c r="Z875" s="60"/>
      <c r="AC875" s="60"/>
      <c r="AD875" s="60"/>
    </row>
    <row r="876" ht="12.75" customHeight="1">
      <c r="E876" s="59"/>
      <c r="F876" s="59"/>
      <c r="G876" s="59"/>
      <c r="H876" s="60"/>
      <c r="I876" s="59"/>
      <c r="J876" s="59"/>
      <c r="S876" s="60"/>
      <c r="W876" s="59"/>
      <c r="Z876" s="60"/>
      <c r="AC876" s="60"/>
      <c r="AD876" s="60"/>
    </row>
    <row r="877" ht="12.75" customHeight="1">
      <c r="E877" s="59"/>
      <c r="F877" s="59"/>
      <c r="G877" s="59"/>
      <c r="H877" s="60"/>
      <c r="I877" s="59"/>
      <c r="J877" s="59"/>
      <c r="S877" s="60"/>
      <c r="W877" s="59"/>
      <c r="Z877" s="60"/>
      <c r="AC877" s="60"/>
      <c r="AD877" s="60"/>
    </row>
    <row r="878" ht="12.75" customHeight="1">
      <c r="E878" s="59"/>
      <c r="F878" s="59"/>
      <c r="G878" s="59"/>
      <c r="H878" s="60"/>
      <c r="I878" s="59"/>
      <c r="J878" s="59"/>
      <c r="S878" s="60"/>
      <c r="W878" s="59"/>
      <c r="Z878" s="60"/>
      <c r="AC878" s="60"/>
      <c r="AD878" s="60"/>
    </row>
    <row r="879" ht="12.75" customHeight="1">
      <c r="E879" s="59"/>
      <c r="F879" s="59"/>
      <c r="G879" s="59"/>
      <c r="H879" s="60"/>
      <c r="I879" s="59"/>
      <c r="J879" s="59"/>
      <c r="S879" s="60"/>
      <c r="W879" s="59"/>
      <c r="Z879" s="60"/>
      <c r="AC879" s="60"/>
      <c r="AD879" s="60"/>
    </row>
    <row r="880" ht="12.75" customHeight="1">
      <c r="E880" s="59"/>
      <c r="F880" s="59"/>
      <c r="G880" s="59"/>
      <c r="H880" s="60"/>
      <c r="I880" s="59"/>
      <c r="J880" s="59"/>
      <c r="S880" s="60"/>
      <c r="W880" s="59"/>
      <c r="Z880" s="60"/>
      <c r="AC880" s="60"/>
      <c r="AD880" s="60"/>
    </row>
    <row r="881" ht="12.75" customHeight="1">
      <c r="E881" s="59"/>
      <c r="F881" s="59"/>
      <c r="G881" s="59"/>
      <c r="H881" s="60"/>
      <c r="I881" s="59"/>
      <c r="J881" s="59"/>
      <c r="S881" s="60"/>
      <c r="W881" s="59"/>
      <c r="Z881" s="60"/>
      <c r="AC881" s="60"/>
      <c r="AD881" s="60"/>
    </row>
    <row r="882" ht="12.75" customHeight="1">
      <c r="E882" s="59"/>
      <c r="F882" s="59"/>
      <c r="G882" s="59"/>
      <c r="H882" s="60"/>
      <c r="I882" s="59"/>
      <c r="J882" s="59"/>
      <c r="S882" s="60"/>
      <c r="W882" s="59"/>
      <c r="Z882" s="60"/>
      <c r="AC882" s="60"/>
      <c r="AD882" s="60"/>
    </row>
    <row r="883" ht="12.75" customHeight="1">
      <c r="E883" s="59"/>
      <c r="F883" s="59"/>
      <c r="G883" s="59"/>
      <c r="H883" s="60"/>
      <c r="I883" s="59"/>
      <c r="J883" s="59"/>
      <c r="S883" s="60"/>
      <c r="W883" s="59"/>
      <c r="Z883" s="60"/>
      <c r="AC883" s="60"/>
      <c r="AD883" s="60"/>
    </row>
    <row r="884" ht="12.75" customHeight="1">
      <c r="E884" s="59"/>
      <c r="F884" s="59"/>
      <c r="G884" s="59"/>
      <c r="H884" s="60"/>
      <c r="I884" s="59"/>
      <c r="J884" s="59"/>
      <c r="S884" s="60"/>
      <c r="W884" s="59"/>
      <c r="Z884" s="60"/>
      <c r="AC884" s="60"/>
      <c r="AD884" s="60"/>
    </row>
    <row r="885" ht="12.75" customHeight="1">
      <c r="E885" s="59"/>
      <c r="F885" s="59"/>
      <c r="G885" s="59"/>
      <c r="H885" s="60"/>
      <c r="I885" s="59"/>
      <c r="J885" s="59"/>
      <c r="S885" s="60"/>
      <c r="W885" s="59"/>
      <c r="Z885" s="60"/>
      <c r="AC885" s="60"/>
      <c r="AD885" s="60"/>
    </row>
    <row r="886" ht="12.75" customHeight="1">
      <c r="E886" s="59"/>
      <c r="F886" s="59"/>
      <c r="G886" s="59"/>
      <c r="H886" s="60"/>
      <c r="I886" s="59"/>
      <c r="J886" s="59"/>
      <c r="S886" s="60"/>
      <c r="W886" s="59"/>
      <c r="Z886" s="60"/>
      <c r="AC886" s="60"/>
      <c r="AD886" s="60"/>
    </row>
    <row r="887" ht="12.75" customHeight="1">
      <c r="E887" s="59"/>
      <c r="F887" s="59"/>
      <c r="G887" s="59"/>
      <c r="H887" s="60"/>
      <c r="I887" s="59"/>
      <c r="J887" s="59"/>
      <c r="S887" s="60"/>
      <c r="W887" s="59"/>
      <c r="Z887" s="60"/>
      <c r="AC887" s="60"/>
      <c r="AD887" s="60"/>
    </row>
    <row r="888" ht="12.75" customHeight="1">
      <c r="E888" s="59"/>
      <c r="F888" s="59"/>
      <c r="G888" s="59"/>
      <c r="H888" s="60"/>
      <c r="I888" s="59"/>
      <c r="J888" s="59"/>
      <c r="S888" s="60"/>
      <c r="W888" s="59"/>
      <c r="Z888" s="60"/>
      <c r="AC888" s="60"/>
      <c r="AD888" s="60"/>
    </row>
    <row r="889" ht="12.75" customHeight="1">
      <c r="E889" s="59"/>
      <c r="F889" s="59"/>
      <c r="G889" s="59"/>
      <c r="H889" s="60"/>
      <c r="I889" s="59"/>
      <c r="J889" s="59"/>
      <c r="S889" s="60"/>
      <c r="W889" s="59"/>
      <c r="Z889" s="60"/>
      <c r="AC889" s="60"/>
      <c r="AD889" s="60"/>
    </row>
    <row r="890" ht="12.75" customHeight="1">
      <c r="E890" s="59"/>
      <c r="F890" s="59"/>
      <c r="G890" s="59"/>
      <c r="H890" s="60"/>
      <c r="I890" s="59"/>
      <c r="J890" s="59"/>
      <c r="S890" s="60"/>
      <c r="W890" s="59"/>
      <c r="Z890" s="60"/>
      <c r="AC890" s="60"/>
      <c r="AD890" s="60"/>
    </row>
    <row r="891" ht="12.75" customHeight="1">
      <c r="E891" s="59"/>
      <c r="F891" s="59"/>
      <c r="G891" s="59"/>
      <c r="H891" s="60"/>
      <c r="I891" s="59"/>
      <c r="J891" s="59"/>
      <c r="S891" s="60"/>
      <c r="W891" s="59"/>
      <c r="Z891" s="60"/>
      <c r="AC891" s="60"/>
      <c r="AD891" s="60"/>
    </row>
    <row r="892" ht="12.75" customHeight="1">
      <c r="E892" s="59"/>
      <c r="F892" s="59"/>
      <c r="G892" s="59"/>
      <c r="H892" s="60"/>
      <c r="I892" s="59"/>
      <c r="J892" s="59"/>
      <c r="S892" s="60"/>
      <c r="W892" s="59"/>
      <c r="Z892" s="60"/>
      <c r="AC892" s="60"/>
      <c r="AD892" s="60"/>
    </row>
    <row r="893" ht="12.75" customHeight="1">
      <c r="E893" s="59"/>
      <c r="F893" s="59"/>
      <c r="G893" s="59"/>
      <c r="H893" s="60"/>
      <c r="I893" s="59"/>
      <c r="J893" s="59"/>
      <c r="S893" s="60"/>
      <c r="W893" s="59"/>
      <c r="Z893" s="60"/>
      <c r="AC893" s="60"/>
      <c r="AD893" s="60"/>
    </row>
    <row r="894" ht="12.75" customHeight="1">
      <c r="E894" s="59"/>
      <c r="F894" s="59"/>
      <c r="G894" s="59"/>
      <c r="H894" s="60"/>
      <c r="I894" s="59"/>
      <c r="J894" s="59"/>
      <c r="S894" s="60"/>
      <c r="W894" s="59"/>
      <c r="Z894" s="60"/>
      <c r="AC894" s="60"/>
      <c r="AD894" s="60"/>
    </row>
    <row r="895" ht="12.75" customHeight="1">
      <c r="E895" s="59"/>
      <c r="F895" s="59"/>
      <c r="G895" s="59"/>
      <c r="H895" s="60"/>
      <c r="I895" s="59"/>
      <c r="J895" s="59"/>
      <c r="S895" s="60"/>
      <c r="W895" s="59"/>
      <c r="Z895" s="60"/>
      <c r="AC895" s="60"/>
      <c r="AD895" s="60"/>
    </row>
    <row r="896" ht="12.75" customHeight="1">
      <c r="E896" s="59"/>
      <c r="F896" s="59"/>
      <c r="G896" s="59"/>
      <c r="H896" s="60"/>
      <c r="I896" s="59"/>
      <c r="J896" s="59"/>
      <c r="S896" s="60"/>
      <c r="W896" s="59"/>
      <c r="Z896" s="60"/>
      <c r="AC896" s="60"/>
      <c r="AD896" s="60"/>
    </row>
    <row r="897" ht="12.75" customHeight="1">
      <c r="E897" s="59"/>
      <c r="F897" s="59"/>
      <c r="G897" s="59"/>
      <c r="H897" s="60"/>
      <c r="I897" s="59"/>
      <c r="J897" s="59"/>
      <c r="S897" s="60"/>
      <c r="W897" s="59"/>
      <c r="Z897" s="60"/>
      <c r="AC897" s="60"/>
      <c r="AD897" s="60"/>
    </row>
    <row r="898" ht="12.75" customHeight="1">
      <c r="E898" s="59"/>
      <c r="F898" s="59"/>
      <c r="G898" s="59"/>
      <c r="H898" s="60"/>
      <c r="I898" s="59"/>
      <c r="J898" s="59"/>
      <c r="S898" s="60"/>
      <c r="W898" s="59"/>
      <c r="Z898" s="60"/>
      <c r="AC898" s="60"/>
      <c r="AD898" s="60"/>
    </row>
    <row r="899" ht="12.75" customHeight="1">
      <c r="E899" s="59"/>
      <c r="F899" s="59"/>
      <c r="G899" s="59"/>
      <c r="H899" s="60"/>
      <c r="I899" s="59"/>
      <c r="J899" s="59"/>
      <c r="S899" s="60"/>
      <c r="W899" s="59"/>
      <c r="Z899" s="60"/>
      <c r="AC899" s="60"/>
      <c r="AD899" s="60"/>
    </row>
    <row r="900" ht="12.75" customHeight="1">
      <c r="E900" s="59"/>
      <c r="F900" s="59"/>
      <c r="G900" s="59"/>
      <c r="H900" s="60"/>
      <c r="I900" s="59"/>
      <c r="J900" s="59"/>
      <c r="S900" s="60"/>
      <c r="W900" s="59"/>
      <c r="Z900" s="60"/>
      <c r="AC900" s="60"/>
      <c r="AD900" s="60"/>
    </row>
    <row r="901" ht="12.75" customHeight="1">
      <c r="E901" s="59"/>
      <c r="F901" s="59"/>
      <c r="G901" s="59"/>
      <c r="H901" s="60"/>
      <c r="I901" s="59"/>
      <c r="J901" s="59"/>
      <c r="S901" s="60"/>
      <c r="W901" s="59"/>
      <c r="Z901" s="60"/>
      <c r="AC901" s="60"/>
      <c r="AD901" s="60"/>
    </row>
    <row r="902" ht="12.75" customHeight="1">
      <c r="E902" s="59"/>
      <c r="F902" s="59"/>
      <c r="G902" s="59"/>
      <c r="H902" s="60"/>
      <c r="I902" s="59"/>
      <c r="J902" s="59"/>
      <c r="S902" s="60"/>
      <c r="W902" s="59"/>
      <c r="Z902" s="60"/>
      <c r="AC902" s="60"/>
      <c r="AD902" s="60"/>
    </row>
    <row r="903" ht="12.75" customHeight="1">
      <c r="E903" s="59"/>
      <c r="F903" s="59"/>
      <c r="G903" s="59"/>
      <c r="H903" s="60"/>
      <c r="I903" s="59"/>
      <c r="J903" s="59"/>
      <c r="S903" s="60"/>
      <c r="W903" s="59"/>
      <c r="Z903" s="60"/>
      <c r="AC903" s="60"/>
      <c r="AD903" s="60"/>
    </row>
    <row r="904" ht="12.75" customHeight="1">
      <c r="E904" s="59"/>
      <c r="F904" s="59"/>
      <c r="G904" s="59"/>
      <c r="H904" s="60"/>
      <c r="I904" s="59"/>
      <c r="J904" s="59"/>
      <c r="S904" s="60"/>
      <c r="W904" s="59"/>
      <c r="Z904" s="60"/>
      <c r="AC904" s="60"/>
      <c r="AD904" s="60"/>
    </row>
    <row r="905" ht="12.75" customHeight="1">
      <c r="E905" s="59"/>
      <c r="F905" s="59"/>
      <c r="G905" s="59"/>
      <c r="H905" s="60"/>
      <c r="I905" s="59"/>
      <c r="J905" s="59"/>
      <c r="S905" s="60"/>
      <c r="W905" s="59"/>
      <c r="Z905" s="60"/>
      <c r="AC905" s="60"/>
      <c r="AD905" s="60"/>
    </row>
    <row r="906" ht="12.75" customHeight="1">
      <c r="E906" s="59"/>
      <c r="F906" s="59"/>
      <c r="G906" s="59"/>
      <c r="H906" s="60"/>
      <c r="I906" s="59"/>
      <c r="J906" s="59"/>
      <c r="S906" s="60"/>
      <c r="W906" s="59"/>
      <c r="Z906" s="60"/>
      <c r="AC906" s="60"/>
      <c r="AD906" s="60"/>
    </row>
    <row r="907" ht="12.75" customHeight="1">
      <c r="E907" s="59"/>
      <c r="F907" s="59"/>
      <c r="G907" s="59"/>
      <c r="H907" s="60"/>
      <c r="I907" s="59"/>
      <c r="J907" s="59"/>
      <c r="S907" s="60"/>
      <c r="W907" s="59"/>
      <c r="Z907" s="60"/>
      <c r="AC907" s="60"/>
      <c r="AD907" s="60"/>
    </row>
    <row r="908" ht="12.75" customHeight="1">
      <c r="E908" s="59"/>
      <c r="F908" s="59"/>
      <c r="G908" s="59"/>
      <c r="H908" s="60"/>
      <c r="I908" s="59"/>
      <c r="J908" s="59"/>
      <c r="S908" s="60"/>
      <c r="W908" s="59"/>
      <c r="Z908" s="60"/>
      <c r="AC908" s="60"/>
      <c r="AD908" s="60"/>
    </row>
    <row r="909" ht="12.75" customHeight="1">
      <c r="E909" s="59"/>
      <c r="F909" s="59"/>
      <c r="G909" s="59"/>
      <c r="H909" s="60"/>
      <c r="I909" s="59"/>
      <c r="J909" s="59"/>
      <c r="S909" s="60"/>
      <c r="W909" s="59"/>
      <c r="Z909" s="60"/>
      <c r="AC909" s="60"/>
      <c r="AD909" s="60"/>
    </row>
    <row r="910" ht="12.75" customHeight="1">
      <c r="E910" s="59"/>
      <c r="F910" s="59"/>
      <c r="G910" s="59"/>
      <c r="H910" s="60"/>
      <c r="I910" s="59"/>
      <c r="J910" s="59"/>
      <c r="S910" s="60"/>
      <c r="W910" s="59"/>
      <c r="Z910" s="60"/>
      <c r="AC910" s="60"/>
      <c r="AD910" s="60"/>
    </row>
    <row r="911" ht="12.75" customHeight="1">
      <c r="E911" s="59"/>
      <c r="F911" s="59"/>
      <c r="G911" s="59"/>
      <c r="H911" s="60"/>
      <c r="I911" s="59"/>
      <c r="J911" s="59"/>
      <c r="S911" s="60"/>
      <c r="W911" s="59"/>
      <c r="Z911" s="60"/>
      <c r="AC911" s="60"/>
      <c r="AD911" s="60"/>
    </row>
    <row r="912" ht="12.75" customHeight="1">
      <c r="E912" s="59"/>
      <c r="F912" s="59"/>
      <c r="G912" s="59"/>
      <c r="H912" s="60"/>
      <c r="I912" s="59"/>
      <c r="J912" s="59"/>
      <c r="S912" s="60"/>
      <c r="W912" s="59"/>
      <c r="Z912" s="60"/>
      <c r="AC912" s="60"/>
      <c r="AD912" s="60"/>
    </row>
    <row r="913" ht="12.75" customHeight="1">
      <c r="E913" s="59"/>
      <c r="F913" s="59"/>
      <c r="G913" s="59"/>
      <c r="H913" s="60"/>
      <c r="I913" s="59"/>
      <c r="J913" s="59"/>
      <c r="S913" s="60"/>
      <c r="W913" s="59"/>
      <c r="Z913" s="60"/>
      <c r="AC913" s="60"/>
      <c r="AD913" s="60"/>
    </row>
    <row r="914" ht="12.75" customHeight="1">
      <c r="E914" s="59"/>
      <c r="F914" s="59"/>
      <c r="G914" s="59"/>
      <c r="H914" s="60"/>
      <c r="I914" s="59"/>
      <c r="J914" s="59"/>
      <c r="S914" s="60"/>
      <c r="W914" s="59"/>
      <c r="Z914" s="60"/>
      <c r="AC914" s="60"/>
      <c r="AD914" s="60"/>
    </row>
    <row r="915" ht="12.75" customHeight="1">
      <c r="E915" s="59"/>
      <c r="F915" s="59"/>
      <c r="G915" s="59"/>
      <c r="H915" s="60"/>
      <c r="I915" s="59"/>
      <c r="J915" s="59"/>
      <c r="S915" s="60"/>
      <c r="W915" s="59"/>
      <c r="Z915" s="60"/>
      <c r="AC915" s="60"/>
      <c r="AD915" s="60"/>
    </row>
    <row r="916" ht="12.75" customHeight="1">
      <c r="E916" s="59"/>
      <c r="F916" s="59"/>
      <c r="G916" s="59"/>
      <c r="H916" s="60"/>
      <c r="I916" s="59"/>
      <c r="J916" s="59"/>
      <c r="S916" s="60"/>
      <c r="W916" s="59"/>
      <c r="Z916" s="60"/>
      <c r="AC916" s="60"/>
      <c r="AD916" s="60"/>
    </row>
    <row r="917" ht="12.75" customHeight="1">
      <c r="E917" s="59"/>
      <c r="F917" s="59"/>
      <c r="G917" s="59"/>
      <c r="H917" s="60"/>
      <c r="I917" s="59"/>
      <c r="J917" s="59"/>
      <c r="S917" s="60"/>
      <c r="W917" s="59"/>
      <c r="Z917" s="60"/>
      <c r="AC917" s="60"/>
      <c r="AD917" s="60"/>
    </row>
    <row r="918" ht="12.75" customHeight="1">
      <c r="E918" s="59"/>
      <c r="F918" s="59"/>
      <c r="G918" s="59"/>
      <c r="H918" s="60"/>
      <c r="I918" s="59"/>
      <c r="J918" s="59"/>
      <c r="S918" s="60"/>
      <c r="W918" s="59"/>
      <c r="Z918" s="60"/>
      <c r="AC918" s="60"/>
      <c r="AD918" s="60"/>
    </row>
    <row r="919" ht="12.75" customHeight="1">
      <c r="E919" s="59"/>
      <c r="F919" s="59"/>
      <c r="G919" s="59"/>
      <c r="H919" s="60"/>
      <c r="I919" s="59"/>
      <c r="J919" s="59"/>
      <c r="S919" s="60"/>
      <c r="W919" s="59"/>
      <c r="Z919" s="60"/>
      <c r="AC919" s="60"/>
      <c r="AD919" s="60"/>
    </row>
    <row r="920" ht="12.75" customHeight="1">
      <c r="E920" s="59"/>
      <c r="F920" s="59"/>
      <c r="G920" s="59"/>
      <c r="H920" s="60"/>
      <c r="I920" s="59"/>
      <c r="J920" s="59"/>
      <c r="S920" s="60"/>
      <c r="W920" s="59"/>
      <c r="Z920" s="60"/>
      <c r="AC920" s="60"/>
      <c r="AD920" s="60"/>
    </row>
    <row r="921" ht="12.75" customHeight="1">
      <c r="E921" s="59"/>
      <c r="F921" s="59"/>
      <c r="G921" s="59"/>
      <c r="H921" s="60"/>
      <c r="I921" s="59"/>
      <c r="J921" s="59"/>
      <c r="S921" s="60"/>
      <c r="W921" s="59"/>
      <c r="Z921" s="60"/>
      <c r="AC921" s="60"/>
      <c r="AD921" s="60"/>
    </row>
    <row r="922" ht="12.75" customHeight="1">
      <c r="E922" s="59"/>
      <c r="F922" s="59"/>
      <c r="G922" s="59"/>
      <c r="H922" s="60"/>
      <c r="I922" s="59"/>
      <c r="J922" s="59"/>
      <c r="S922" s="60"/>
      <c r="W922" s="59"/>
      <c r="Z922" s="60"/>
      <c r="AC922" s="60"/>
      <c r="AD922" s="60"/>
    </row>
    <row r="923" ht="12.75" customHeight="1">
      <c r="E923" s="59"/>
      <c r="F923" s="59"/>
      <c r="G923" s="59"/>
      <c r="H923" s="60"/>
      <c r="I923" s="59"/>
      <c r="J923" s="59"/>
      <c r="S923" s="60"/>
      <c r="W923" s="59"/>
      <c r="Z923" s="60"/>
      <c r="AC923" s="60"/>
      <c r="AD923" s="60"/>
    </row>
    <row r="924" ht="12.75" customHeight="1">
      <c r="E924" s="59"/>
      <c r="F924" s="59"/>
      <c r="G924" s="59"/>
      <c r="H924" s="60"/>
      <c r="I924" s="59"/>
      <c r="J924" s="59"/>
      <c r="S924" s="60"/>
      <c r="W924" s="59"/>
      <c r="Z924" s="60"/>
      <c r="AC924" s="60"/>
      <c r="AD924" s="60"/>
    </row>
    <row r="925" ht="12.75" customHeight="1">
      <c r="E925" s="59"/>
      <c r="F925" s="59"/>
      <c r="G925" s="59"/>
      <c r="H925" s="60"/>
      <c r="I925" s="59"/>
      <c r="J925" s="59"/>
      <c r="S925" s="60"/>
      <c r="W925" s="59"/>
      <c r="Z925" s="60"/>
      <c r="AC925" s="60"/>
      <c r="AD925" s="60"/>
    </row>
    <row r="926" ht="12.75" customHeight="1">
      <c r="E926" s="59"/>
      <c r="F926" s="59"/>
      <c r="G926" s="59"/>
      <c r="H926" s="60"/>
      <c r="I926" s="59"/>
      <c r="J926" s="59"/>
      <c r="S926" s="60"/>
      <c r="W926" s="59"/>
      <c r="Z926" s="60"/>
      <c r="AC926" s="60"/>
      <c r="AD926" s="60"/>
    </row>
    <row r="927" ht="12.75" customHeight="1">
      <c r="E927" s="59"/>
      <c r="F927" s="59"/>
      <c r="G927" s="59"/>
      <c r="H927" s="60"/>
      <c r="I927" s="59"/>
      <c r="J927" s="59"/>
      <c r="S927" s="60"/>
      <c r="W927" s="59"/>
      <c r="Z927" s="60"/>
      <c r="AC927" s="60"/>
      <c r="AD927" s="60"/>
    </row>
    <row r="928" ht="12.75" customHeight="1">
      <c r="E928" s="59"/>
      <c r="F928" s="59"/>
      <c r="G928" s="59"/>
      <c r="H928" s="60"/>
      <c r="I928" s="59"/>
      <c r="J928" s="59"/>
      <c r="S928" s="60"/>
      <c r="W928" s="59"/>
      <c r="Z928" s="60"/>
      <c r="AC928" s="60"/>
      <c r="AD928" s="60"/>
    </row>
    <row r="929" ht="12.75" customHeight="1">
      <c r="E929" s="59"/>
      <c r="F929" s="59"/>
      <c r="G929" s="59"/>
      <c r="H929" s="60"/>
      <c r="I929" s="59"/>
      <c r="J929" s="59"/>
      <c r="S929" s="60"/>
      <c r="W929" s="59"/>
      <c r="Z929" s="60"/>
      <c r="AC929" s="60"/>
      <c r="AD929" s="60"/>
    </row>
    <row r="930" ht="12.75" customHeight="1">
      <c r="E930" s="59"/>
      <c r="F930" s="59"/>
      <c r="G930" s="59"/>
      <c r="H930" s="60"/>
      <c r="I930" s="59"/>
      <c r="J930" s="59"/>
      <c r="S930" s="60"/>
      <c r="W930" s="59"/>
      <c r="Z930" s="60"/>
      <c r="AC930" s="60"/>
      <c r="AD930" s="60"/>
    </row>
    <row r="931" ht="12.75" customHeight="1">
      <c r="E931" s="59"/>
      <c r="F931" s="59"/>
      <c r="G931" s="59"/>
      <c r="H931" s="60"/>
      <c r="I931" s="59"/>
      <c r="J931" s="59"/>
      <c r="S931" s="60"/>
      <c r="W931" s="59"/>
      <c r="Z931" s="60"/>
      <c r="AC931" s="60"/>
      <c r="AD931" s="60"/>
    </row>
    <row r="932" ht="12.75" customHeight="1">
      <c r="E932" s="59"/>
      <c r="F932" s="59"/>
      <c r="G932" s="59"/>
      <c r="H932" s="60"/>
      <c r="I932" s="59"/>
      <c r="J932" s="59"/>
      <c r="S932" s="60"/>
      <c r="W932" s="59"/>
      <c r="Z932" s="60"/>
      <c r="AC932" s="60"/>
      <c r="AD932" s="60"/>
    </row>
    <row r="933" ht="12.75" customHeight="1">
      <c r="E933" s="59"/>
      <c r="F933" s="59"/>
      <c r="G933" s="59"/>
      <c r="H933" s="60"/>
      <c r="I933" s="59"/>
      <c r="J933" s="59"/>
      <c r="S933" s="60"/>
      <c r="W933" s="59"/>
      <c r="Z933" s="60"/>
      <c r="AC933" s="60"/>
      <c r="AD933" s="60"/>
    </row>
    <row r="934" ht="12.75" customHeight="1">
      <c r="E934" s="59"/>
      <c r="F934" s="59"/>
      <c r="G934" s="59"/>
      <c r="H934" s="60"/>
      <c r="I934" s="59"/>
      <c r="J934" s="59"/>
      <c r="S934" s="60"/>
      <c r="W934" s="59"/>
      <c r="Z934" s="60"/>
      <c r="AC934" s="60"/>
      <c r="AD934" s="60"/>
    </row>
    <row r="935" ht="12.75" customHeight="1">
      <c r="E935" s="59"/>
      <c r="F935" s="59"/>
      <c r="G935" s="59"/>
      <c r="H935" s="60"/>
      <c r="I935" s="59"/>
      <c r="J935" s="59"/>
      <c r="S935" s="60"/>
      <c r="W935" s="59"/>
      <c r="Z935" s="60"/>
      <c r="AC935" s="60"/>
      <c r="AD935" s="60"/>
    </row>
    <row r="936" ht="12.75" customHeight="1">
      <c r="E936" s="59"/>
      <c r="F936" s="59"/>
      <c r="G936" s="59"/>
      <c r="H936" s="60"/>
      <c r="I936" s="59"/>
      <c r="J936" s="59"/>
      <c r="S936" s="60"/>
      <c r="W936" s="59"/>
      <c r="Z936" s="60"/>
      <c r="AC936" s="60"/>
      <c r="AD936" s="60"/>
    </row>
    <row r="937" ht="12.75" customHeight="1">
      <c r="E937" s="59"/>
      <c r="F937" s="59"/>
      <c r="G937" s="59"/>
      <c r="H937" s="60"/>
      <c r="I937" s="59"/>
      <c r="J937" s="59"/>
      <c r="S937" s="60"/>
      <c r="W937" s="59"/>
      <c r="Z937" s="60"/>
      <c r="AC937" s="60"/>
      <c r="AD937" s="60"/>
    </row>
    <row r="938" ht="12.75" customHeight="1">
      <c r="E938" s="59"/>
      <c r="F938" s="59"/>
      <c r="G938" s="59"/>
      <c r="H938" s="60"/>
      <c r="I938" s="59"/>
      <c r="J938" s="59"/>
      <c r="S938" s="60"/>
      <c r="W938" s="59"/>
      <c r="Z938" s="60"/>
      <c r="AC938" s="60"/>
      <c r="AD938" s="60"/>
    </row>
    <row r="939" ht="12.75" customHeight="1">
      <c r="E939" s="59"/>
      <c r="F939" s="59"/>
      <c r="G939" s="59"/>
      <c r="H939" s="60"/>
      <c r="I939" s="59"/>
      <c r="J939" s="59"/>
      <c r="S939" s="60"/>
      <c r="W939" s="59"/>
      <c r="Z939" s="60"/>
      <c r="AC939" s="60"/>
      <c r="AD939" s="60"/>
    </row>
    <row r="940" ht="12.75" customHeight="1">
      <c r="E940" s="59"/>
      <c r="F940" s="59"/>
      <c r="G940" s="59"/>
      <c r="H940" s="60"/>
      <c r="I940" s="59"/>
      <c r="J940" s="59"/>
      <c r="S940" s="60"/>
      <c r="W940" s="59"/>
      <c r="Z940" s="60"/>
      <c r="AC940" s="60"/>
      <c r="AD940" s="60"/>
    </row>
    <row r="941" ht="12.75" customHeight="1">
      <c r="E941" s="59"/>
      <c r="F941" s="59"/>
      <c r="G941" s="59"/>
      <c r="H941" s="60"/>
      <c r="I941" s="59"/>
      <c r="J941" s="59"/>
      <c r="S941" s="60"/>
      <c r="W941" s="59"/>
      <c r="Z941" s="60"/>
      <c r="AC941" s="60"/>
      <c r="AD941" s="60"/>
    </row>
    <row r="942" ht="12.75" customHeight="1">
      <c r="E942" s="59"/>
      <c r="F942" s="59"/>
      <c r="G942" s="59"/>
      <c r="H942" s="60"/>
      <c r="I942" s="59"/>
      <c r="J942" s="59"/>
      <c r="S942" s="60"/>
      <c r="W942" s="59"/>
      <c r="Z942" s="60"/>
      <c r="AC942" s="60"/>
      <c r="AD942" s="60"/>
    </row>
    <row r="943" ht="12.75" customHeight="1">
      <c r="E943" s="59"/>
      <c r="F943" s="59"/>
      <c r="G943" s="59"/>
      <c r="H943" s="60"/>
      <c r="I943" s="59"/>
      <c r="J943" s="59"/>
      <c r="S943" s="60"/>
      <c r="W943" s="59"/>
      <c r="Z943" s="60"/>
      <c r="AC943" s="60"/>
      <c r="AD943" s="60"/>
    </row>
    <row r="944" ht="12.75" customHeight="1">
      <c r="E944" s="59"/>
      <c r="F944" s="59"/>
      <c r="G944" s="59"/>
      <c r="H944" s="60"/>
      <c r="I944" s="59"/>
      <c r="J944" s="59"/>
      <c r="S944" s="60"/>
      <c r="W944" s="59"/>
      <c r="Z944" s="60"/>
      <c r="AC944" s="60"/>
      <c r="AD944" s="60"/>
    </row>
    <row r="945" ht="12.75" customHeight="1">
      <c r="E945" s="59"/>
      <c r="F945" s="59"/>
      <c r="G945" s="59"/>
      <c r="H945" s="60"/>
      <c r="I945" s="59"/>
      <c r="J945" s="59"/>
      <c r="S945" s="60"/>
      <c r="W945" s="59"/>
      <c r="Z945" s="60"/>
      <c r="AC945" s="60"/>
      <c r="AD945" s="60"/>
    </row>
    <row r="946" ht="12.75" customHeight="1">
      <c r="E946" s="59"/>
      <c r="F946" s="59"/>
      <c r="G946" s="59"/>
      <c r="H946" s="60"/>
      <c r="I946" s="59"/>
      <c r="J946" s="59"/>
      <c r="S946" s="60"/>
      <c r="W946" s="59"/>
      <c r="Z946" s="60"/>
      <c r="AC946" s="60"/>
      <c r="AD946" s="60"/>
    </row>
    <row r="947" ht="12.75" customHeight="1">
      <c r="E947" s="59"/>
      <c r="F947" s="59"/>
      <c r="G947" s="59"/>
      <c r="H947" s="60"/>
      <c r="I947" s="59"/>
      <c r="J947" s="59"/>
      <c r="S947" s="60"/>
      <c r="W947" s="59"/>
      <c r="Z947" s="60"/>
      <c r="AC947" s="60"/>
      <c r="AD947" s="60"/>
    </row>
    <row r="948" ht="12.75" customHeight="1">
      <c r="E948" s="59"/>
      <c r="F948" s="59"/>
      <c r="G948" s="59"/>
      <c r="H948" s="60"/>
      <c r="I948" s="59"/>
      <c r="J948" s="59"/>
      <c r="S948" s="60"/>
      <c r="W948" s="59"/>
      <c r="Z948" s="60"/>
      <c r="AC948" s="60"/>
      <c r="AD948" s="60"/>
    </row>
    <row r="949" ht="12.75" customHeight="1">
      <c r="E949" s="59"/>
      <c r="F949" s="59"/>
      <c r="G949" s="59"/>
      <c r="H949" s="60"/>
      <c r="I949" s="59"/>
      <c r="J949" s="59"/>
      <c r="S949" s="60"/>
      <c r="W949" s="59"/>
      <c r="Z949" s="60"/>
      <c r="AC949" s="60"/>
      <c r="AD949" s="60"/>
    </row>
    <row r="950" ht="12.75" customHeight="1">
      <c r="E950" s="59"/>
      <c r="F950" s="59"/>
      <c r="G950" s="59"/>
      <c r="H950" s="60"/>
      <c r="I950" s="59"/>
      <c r="J950" s="59"/>
      <c r="S950" s="60"/>
      <c r="W950" s="59"/>
      <c r="Z950" s="60"/>
      <c r="AC950" s="60"/>
      <c r="AD950" s="60"/>
    </row>
    <row r="951" ht="12.75" customHeight="1">
      <c r="E951" s="59"/>
      <c r="F951" s="59"/>
      <c r="G951" s="59"/>
      <c r="H951" s="60"/>
      <c r="I951" s="59"/>
      <c r="J951" s="59"/>
      <c r="S951" s="60"/>
      <c r="W951" s="59"/>
      <c r="Z951" s="60"/>
      <c r="AC951" s="60"/>
      <c r="AD951" s="60"/>
    </row>
    <row r="952" ht="12.75" customHeight="1">
      <c r="E952" s="59"/>
      <c r="F952" s="59"/>
      <c r="G952" s="59"/>
      <c r="H952" s="60"/>
      <c r="I952" s="59"/>
      <c r="J952" s="59"/>
      <c r="S952" s="60"/>
      <c r="W952" s="59"/>
      <c r="Z952" s="60"/>
      <c r="AC952" s="60"/>
      <c r="AD952" s="60"/>
    </row>
    <row r="953" ht="12.75" customHeight="1">
      <c r="E953" s="59"/>
      <c r="F953" s="59"/>
      <c r="G953" s="59"/>
      <c r="H953" s="60"/>
      <c r="I953" s="59"/>
      <c r="J953" s="59"/>
      <c r="S953" s="60"/>
      <c r="W953" s="59"/>
      <c r="Z953" s="60"/>
      <c r="AC953" s="60"/>
      <c r="AD953" s="60"/>
    </row>
    <row r="954" ht="12.75" customHeight="1">
      <c r="E954" s="59"/>
      <c r="F954" s="59"/>
      <c r="G954" s="59"/>
      <c r="H954" s="60"/>
      <c r="I954" s="59"/>
      <c r="J954" s="59"/>
      <c r="S954" s="60"/>
      <c r="W954" s="59"/>
      <c r="Z954" s="60"/>
      <c r="AC954" s="60"/>
      <c r="AD954" s="60"/>
    </row>
    <row r="955" ht="12.75" customHeight="1">
      <c r="E955" s="59"/>
      <c r="F955" s="59"/>
      <c r="G955" s="59"/>
      <c r="H955" s="60"/>
      <c r="I955" s="59"/>
      <c r="J955" s="59"/>
      <c r="S955" s="60"/>
      <c r="W955" s="59"/>
      <c r="Z955" s="60"/>
      <c r="AC955" s="60"/>
      <c r="AD955" s="60"/>
    </row>
    <row r="956" ht="12.75" customHeight="1">
      <c r="E956" s="59"/>
      <c r="F956" s="59"/>
      <c r="G956" s="59"/>
      <c r="H956" s="60"/>
      <c r="I956" s="59"/>
      <c r="J956" s="59"/>
      <c r="S956" s="60"/>
      <c r="W956" s="59"/>
      <c r="Z956" s="60"/>
      <c r="AC956" s="60"/>
      <c r="AD956" s="60"/>
    </row>
    <row r="957" ht="12.75" customHeight="1">
      <c r="E957" s="59"/>
      <c r="F957" s="59"/>
      <c r="G957" s="59"/>
      <c r="H957" s="60"/>
      <c r="I957" s="59"/>
      <c r="J957" s="59"/>
      <c r="S957" s="60"/>
      <c r="W957" s="59"/>
      <c r="Z957" s="60"/>
      <c r="AC957" s="60"/>
      <c r="AD957" s="60"/>
    </row>
    <row r="958" ht="12.75" customHeight="1">
      <c r="E958" s="59"/>
      <c r="F958" s="59"/>
      <c r="G958" s="59"/>
      <c r="H958" s="60"/>
      <c r="I958" s="59"/>
      <c r="J958" s="59"/>
      <c r="S958" s="60"/>
      <c r="W958" s="59"/>
      <c r="Z958" s="60"/>
      <c r="AC958" s="60"/>
      <c r="AD958" s="60"/>
    </row>
    <row r="959" ht="12.75" customHeight="1">
      <c r="E959" s="59"/>
      <c r="F959" s="59"/>
      <c r="G959" s="59"/>
      <c r="H959" s="60"/>
      <c r="I959" s="59"/>
      <c r="J959" s="59"/>
      <c r="S959" s="60"/>
      <c r="W959" s="59"/>
      <c r="Z959" s="60"/>
      <c r="AC959" s="60"/>
      <c r="AD959" s="60"/>
    </row>
    <row r="960" ht="12.75" customHeight="1">
      <c r="E960" s="59"/>
      <c r="F960" s="59"/>
      <c r="G960" s="59"/>
      <c r="H960" s="60"/>
      <c r="I960" s="59"/>
      <c r="J960" s="59"/>
      <c r="S960" s="60"/>
      <c r="W960" s="59"/>
      <c r="Z960" s="60"/>
      <c r="AC960" s="60"/>
      <c r="AD960" s="60"/>
    </row>
    <row r="961" ht="12.75" customHeight="1">
      <c r="E961" s="59"/>
      <c r="F961" s="59"/>
      <c r="G961" s="59"/>
      <c r="H961" s="60"/>
      <c r="I961" s="59"/>
      <c r="J961" s="59"/>
      <c r="S961" s="60"/>
      <c r="W961" s="59"/>
      <c r="Z961" s="60"/>
      <c r="AC961" s="60"/>
      <c r="AD961" s="60"/>
    </row>
    <row r="962" ht="12.75" customHeight="1">
      <c r="E962" s="59"/>
      <c r="F962" s="59"/>
      <c r="G962" s="59"/>
      <c r="H962" s="60"/>
      <c r="I962" s="59"/>
      <c r="J962" s="59"/>
      <c r="S962" s="60"/>
      <c r="W962" s="59"/>
      <c r="Z962" s="60"/>
      <c r="AC962" s="60"/>
      <c r="AD962" s="60"/>
    </row>
    <row r="963" ht="12.75" customHeight="1">
      <c r="E963" s="59"/>
      <c r="F963" s="59"/>
      <c r="G963" s="59"/>
      <c r="H963" s="60"/>
      <c r="I963" s="59"/>
      <c r="J963" s="59"/>
      <c r="S963" s="60"/>
      <c r="W963" s="59"/>
      <c r="Z963" s="60"/>
      <c r="AC963" s="60"/>
      <c r="AD963" s="60"/>
    </row>
    <row r="964" ht="12.75" customHeight="1">
      <c r="E964" s="59"/>
      <c r="F964" s="59"/>
      <c r="G964" s="59"/>
      <c r="H964" s="60"/>
      <c r="I964" s="59"/>
      <c r="J964" s="59"/>
      <c r="S964" s="60"/>
      <c r="W964" s="59"/>
      <c r="Z964" s="60"/>
      <c r="AC964" s="60"/>
      <c r="AD964" s="60"/>
    </row>
    <row r="965" ht="12.75" customHeight="1">
      <c r="E965" s="59"/>
      <c r="F965" s="59"/>
      <c r="G965" s="59"/>
      <c r="H965" s="60"/>
      <c r="I965" s="59"/>
      <c r="J965" s="59"/>
      <c r="S965" s="60"/>
      <c r="W965" s="59"/>
      <c r="Z965" s="60"/>
      <c r="AC965" s="60"/>
      <c r="AD965" s="60"/>
    </row>
    <row r="966" ht="12.75" customHeight="1">
      <c r="E966" s="59"/>
      <c r="F966" s="59"/>
      <c r="G966" s="59"/>
      <c r="H966" s="60"/>
      <c r="I966" s="59"/>
      <c r="J966" s="59"/>
      <c r="S966" s="60"/>
      <c r="W966" s="59"/>
      <c r="Z966" s="60"/>
      <c r="AC966" s="60"/>
      <c r="AD966" s="60"/>
    </row>
    <row r="967" ht="12.75" customHeight="1">
      <c r="E967" s="59"/>
      <c r="F967" s="59"/>
      <c r="G967" s="59"/>
      <c r="H967" s="60"/>
      <c r="I967" s="59"/>
      <c r="J967" s="59"/>
      <c r="S967" s="60"/>
      <c r="W967" s="59"/>
      <c r="Z967" s="60"/>
      <c r="AC967" s="60"/>
      <c r="AD967" s="60"/>
    </row>
    <row r="968" ht="12.75" customHeight="1">
      <c r="E968" s="59"/>
      <c r="F968" s="59"/>
      <c r="G968" s="59"/>
      <c r="H968" s="60"/>
      <c r="I968" s="59"/>
      <c r="J968" s="59"/>
      <c r="S968" s="60"/>
      <c r="W968" s="59"/>
      <c r="Z968" s="60"/>
      <c r="AC968" s="60"/>
      <c r="AD968" s="60"/>
    </row>
    <row r="969" ht="12.75" customHeight="1">
      <c r="E969" s="59"/>
      <c r="F969" s="59"/>
      <c r="G969" s="59"/>
      <c r="H969" s="60"/>
      <c r="I969" s="59"/>
      <c r="J969" s="59"/>
      <c r="S969" s="60"/>
      <c r="W969" s="59"/>
      <c r="Z969" s="60"/>
      <c r="AC969" s="60"/>
      <c r="AD969" s="60"/>
    </row>
    <row r="970" ht="12.75" customHeight="1">
      <c r="E970" s="59"/>
      <c r="F970" s="59"/>
      <c r="G970" s="59"/>
      <c r="H970" s="60"/>
      <c r="I970" s="59"/>
      <c r="J970" s="59"/>
      <c r="S970" s="60"/>
      <c r="W970" s="59"/>
      <c r="Z970" s="60"/>
      <c r="AC970" s="60"/>
      <c r="AD970" s="60"/>
    </row>
    <row r="971" ht="12.75" customHeight="1">
      <c r="E971" s="59"/>
      <c r="F971" s="59"/>
      <c r="G971" s="59"/>
      <c r="H971" s="60"/>
      <c r="I971" s="59"/>
      <c r="J971" s="59"/>
      <c r="S971" s="60"/>
      <c r="W971" s="59"/>
      <c r="Z971" s="60"/>
      <c r="AC971" s="60"/>
      <c r="AD971" s="60"/>
    </row>
    <row r="972" ht="12.75" customHeight="1">
      <c r="E972" s="59"/>
      <c r="F972" s="59"/>
      <c r="G972" s="59"/>
      <c r="H972" s="60"/>
      <c r="I972" s="59"/>
      <c r="J972" s="59"/>
      <c r="S972" s="60"/>
      <c r="W972" s="59"/>
      <c r="Z972" s="60"/>
      <c r="AC972" s="60"/>
      <c r="AD972" s="60"/>
    </row>
    <row r="973" ht="12.75" customHeight="1">
      <c r="E973" s="59"/>
      <c r="F973" s="59"/>
      <c r="G973" s="59"/>
      <c r="H973" s="60"/>
      <c r="I973" s="59"/>
      <c r="J973" s="59"/>
      <c r="S973" s="60"/>
      <c r="W973" s="59"/>
      <c r="Z973" s="60"/>
      <c r="AC973" s="60"/>
      <c r="AD973" s="60"/>
    </row>
    <row r="974" ht="12.75" customHeight="1">
      <c r="E974" s="59"/>
      <c r="F974" s="59"/>
      <c r="G974" s="59"/>
      <c r="H974" s="60"/>
      <c r="I974" s="59"/>
      <c r="J974" s="59"/>
      <c r="S974" s="60"/>
      <c r="W974" s="59"/>
      <c r="Z974" s="60"/>
      <c r="AC974" s="60"/>
      <c r="AD974" s="60"/>
    </row>
    <row r="975" ht="12.75" customHeight="1">
      <c r="E975" s="59"/>
      <c r="F975" s="59"/>
      <c r="G975" s="59"/>
      <c r="H975" s="60"/>
      <c r="I975" s="59"/>
      <c r="J975" s="59"/>
      <c r="S975" s="60"/>
      <c r="W975" s="59"/>
      <c r="Z975" s="60"/>
      <c r="AC975" s="60"/>
      <c r="AD975" s="60"/>
    </row>
    <row r="976" ht="12.75" customHeight="1">
      <c r="E976" s="59"/>
      <c r="F976" s="59"/>
      <c r="G976" s="59"/>
      <c r="H976" s="60"/>
      <c r="I976" s="59"/>
      <c r="J976" s="59"/>
      <c r="S976" s="60"/>
      <c r="W976" s="59"/>
      <c r="Z976" s="60"/>
      <c r="AC976" s="60"/>
      <c r="AD976" s="60"/>
    </row>
    <row r="977" ht="12.75" customHeight="1">
      <c r="E977" s="59"/>
      <c r="F977" s="59"/>
      <c r="G977" s="59"/>
      <c r="H977" s="60"/>
      <c r="I977" s="59"/>
      <c r="J977" s="59"/>
      <c r="S977" s="60"/>
      <c r="W977" s="59"/>
      <c r="Z977" s="60"/>
      <c r="AC977" s="60"/>
      <c r="AD977" s="60"/>
    </row>
    <row r="978" ht="12.75" customHeight="1">
      <c r="E978" s="59"/>
      <c r="F978" s="59"/>
      <c r="G978" s="59"/>
      <c r="H978" s="60"/>
      <c r="I978" s="59"/>
      <c r="J978" s="59"/>
      <c r="S978" s="60"/>
      <c r="W978" s="59"/>
      <c r="Z978" s="60"/>
      <c r="AC978" s="60"/>
      <c r="AD978" s="60"/>
    </row>
    <row r="979" ht="12.75" customHeight="1">
      <c r="E979" s="59"/>
      <c r="F979" s="59"/>
      <c r="G979" s="59"/>
      <c r="H979" s="60"/>
      <c r="I979" s="59"/>
      <c r="J979" s="59"/>
      <c r="S979" s="60"/>
      <c r="W979" s="59"/>
      <c r="Z979" s="60"/>
      <c r="AC979" s="60"/>
      <c r="AD979" s="60"/>
    </row>
    <row r="980" ht="12.75" customHeight="1">
      <c r="E980" s="59"/>
      <c r="F980" s="59"/>
      <c r="G980" s="59"/>
      <c r="H980" s="60"/>
      <c r="I980" s="59"/>
      <c r="J980" s="59"/>
      <c r="S980" s="60"/>
      <c r="W980" s="59"/>
      <c r="Z980" s="60"/>
      <c r="AC980" s="60"/>
      <c r="AD980" s="60"/>
    </row>
    <row r="981" ht="12.75" customHeight="1">
      <c r="E981" s="59"/>
      <c r="F981" s="59"/>
      <c r="G981" s="59"/>
      <c r="H981" s="60"/>
      <c r="I981" s="59"/>
      <c r="J981" s="59"/>
      <c r="S981" s="60"/>
      <c r="W981" s="59"/>
      <c r="Z981" s="60"/>
      <c r="AC981" s="60"/>
      <c r="AD981" s="60"/>
    </row>
    <row r="982" ht="12.75" customHeight="1">
      <c r="E982" s="59"/>
      <c r="F982" s="59"/>
      <c r="G982" s="59"/>
      <c r="H982" s="60"/>
      <c r="I982" s="59"/>
      <c r="J982" s="59"/>
      <c r="S982" s="60"/>
      <c r="W982" s="59"/>
      <c r="Z982" s="60"/>
      <c r="AC982" s="60"/>
      <c r="AD982" s="60"/>
    </row>
    <row r="983" ht="12.75" customHeight="1">
      <c r="E983" s="59"/>
      <c r="F983" s="59"/>
      <c r="G983" s="59"/>
      <c r="H983" s="60"/>
      <c r="I983" s="59"/>
      <c r="J983" s="59"/>
      <c r="S983" s="60"/>
      <c r="W983" s="59"/>
      <c r="Z983" s="60"/>
      <c r="AC983" s="60"/>
      <c r="AD983" s="60"/>
    </row>
    <row r="984" ht="12.75" customHeight="1">
      <c r="E984" s="59"/>
      <c r="F984" s="59"/>
      <c r="G984" s="59"/>
      <c r="H984" s="60"/>
      <c r="I984" s="59"/>
      <c r="J984" s="59"/>
      <c r="S984" s="60"/>
      <c r="W984" s="59"/>
      <c r="Z984" s="60"/>
      <c r="AC984" s="60"/>
      <c r="AD984" s="60"/>
    </row>
    <row r="985" ht="12.75" customHeight="1">
      <c r="E985" s="59"/>
      <c r="F985" s="59"/>
      <c r="G985" s="59"/>
      <c r="H985" s="60"/>
      <c r="I985" s="59"/>
      <c r="J985" s="59"/>
      <c r="S985" s="60"/>
      <c r="W985" s="59"/>
      <c r="Z985" s="60"/>
      <c r="AC985" s="60"/>
      <c r="AD985" s="60"/>
    </row>
    <row r="986" ht="12.75" customHeight="1">
      <c r="E986" s="59"/>
      <c r="F986" s="59"/>
      <c r="G986" s="59"/>
      <c r="H986" s="60"/>
      <c r="I986" s="59"/>
      <c r="J986" s="59"/>
      <c r="S986" s="60"/>
      <c r="W986" s="59"/>
      <c r="Z986" s="60"/>
      <c r="AC986" s="60"/>
      <c r="AD986" s="60"/>
    </row>
    <row r="987" ht="12.75" customHeight="1">
      <c r="E987" s="59"/>
      <c r="F987" s="59"/>
      <c r="G987" s="59"/>
      <c r="H987" s="60"/>
      <c r="I987" s="59"/>
      <c r="J987" s="59"/>
      <c r="S987" s="60"/>
      <c r="W987" s="59"/>
      <c r="Z987" s="60"/>
      <c r="AC987" s="60"/>
      <c r="AD987" s="60"/>
    </row>
    <row r="988" ht="12.75" customHeight="1">
      <c r="E988" s="59"/>
      <c r="F988" s="59"/>
      <c r="G988" s="59"/>
      <c r="H988" s="60"/>
      <c r="I988" s="59"/>
      <c r="J988" s="59"/>
      <c r="S988" s="60"/>
      <c r="W988" s="59"/>
      <c r="Z988" s="60"/>
      <c r="AC988" s="60"/>
      <c r="AD988" s="60"/>
    </row>
    <row r="989" ht="12.75" customHeight="1">
      <c r="E989" s="59"/>
      <c r="F989" s="59"/>
      <c r="G989" s="59"/>
      <c r="H989" s="60"/>
      <c r="I989" s="59"/>
      <c r="J989" s="59"/>
      <c r="S989" s="60"/>
      <c r="W989" s="59"/>
      <c r="Z989" s="60"/>
      <c r="AC989" s="60"/>
      <c r="AD989" s="60"/>
    </row>
    <row r="990" ht="12.75" customHeight="1">
      <c r="E990" s="59"/>
      <c r="F990" s="59"/>
      <c r="G990" s="59"/>
      <c r="H990" s="60"/>
      <c r="I990" s="59"/>
      <c r="J990" s="59"/>
      <c r="S990" s="60"/>
      <c r="W990" s="59"/>
      <c r="Z990" s="60"/>
      <c r="AC990" s="60"/>
      <c r="AD990" s="60"/>
    </row>
    <row r="991" ht="12.75" customHeight="1">
      <c r="E991" s="59"/>
      <c r="F991" s="59"/>
      <c r="G991" s="59"/>
      <c r="H991" s="60"/>
      <c r="I991" s="59"/>
      <c r="J991" s="59"/>
      <c r="S991" s="60"/>
      <c r="W991" s="59"/>
      <c r="Z991" s="60"/>
      <c r="AC991" s="60"/>
      <c r="AD991" s="60"/>
    </row>
    <row r="992" ht="12.75" customHeight="1">
      <c r="E992" s="59"/>
      <c r="F992" s="59"/>
      <c r="G992" s="59"/>
      <c r="H992" s="60"/>
      <c r="I992" s="59"/>
      <c r="J992" s="59"/>
      <c r="S992" s="60"/>
      <c r="W992" s="59"/>
      <c r="Z992" s="60"/>
      <c r="AC992" s="60"/>
      <c r="AD992" s="60"/>
    </row>
    <row r="993" ht="12.75" customHeight="1">
      <c r="E993" s="59"/>
      <c r="F993" s="59"/>
      <c r="G993" s="59"/>
      <c r="H993" s="60"/>
      <c r="I993" s="59"/>
      <c r="J993" s="59"/>
      <c r="S993" s="60"/>
      <c r="W993" s="59"/>
      <c r="Z993" s="60"/>
      <c r="AC993" s="60"/>
      <c r="AD993" s="60"/>
    </row>
    <row r="994" ht="12.75" customHeight="1">
      <c r="E994" s="59"/>
      <c r="F994" s="59"/>
      <c r="G994" s="59"/>
      <c r="H994" s="60"/>
      <c r="I994" s="59"/>
      <c r="J994" s="59"/>
      <c r="S994" s="60"/>
      <c r="W994" s="59"/>
      <c r="Z994" s="60"/>
      <c r="AC994" s="60"/>
      <c r="AD994" s="60"/>
    </row>
    <row r="995" ht="12.75" customHeight="1">
      <c r="E995" s="59"/>
      <c r="F995" s="59"/>
      <c r="G995" s="59"/>
      <c r="H995" s="60"/>
      <c r="I995" s="59"/>
      <c r="J995" s="59"/>
      <c r="S995" s="60"/>
      <c r="W995" s="59"/>
      <c r="Z995" s="60"/>
      <c r="AC995" s="60"/>
      <c r="AD995" s="60"/>
    </row>
    <row r="996" ht="12.75" customHeight="1">
      <c r="E996" s="59"/>
      <c r="F996" s="59"/>
      <c r="G996" s="59"/>
      <c r="H996" s="60"/>
      <c r="I996" s="59"/>
      <c r="J996" s="59"/>
      <c r="S996" s="60"/>
      <c r="W996" s="59"/>
      <c r="Z996" s="60"/>
      <c r="AC996" s="60"/>
      <c r="AD996" s="60"/>
    </row>
    <row r="997" ht="12.75" customHeight="1">
      <c r="E997" s="59"/>
      <c r="F997" s="59"/>
      <c r="G997" s="59"/>
      <c r="H997" s="60"/>
      <c r="I997" s="59"/>
      <c r="J997" s="59"/>
      <c r="S997" s="60"/>
      <c r="W997" s="59"/>
      <c r="Z997" s="60"/>
      <c r="AC997" s="60"/>
      <c r="AD997" s="60"/>
    </row>
    <row r="998" ht="12.75" customHeight="1">
      <c r="E998" s="59"/>
      <c r="F998" s="59"/>
      <c r="G998" s="59"/>
      <c r="H998" s="60"/>
      <c r="I998" s="59"/>
      <c r="J998" s="59"/>
      <c r="S998" s="60"/>
      <c r="W998" s="59"/>
      <c r="Z998" s="60"/>
      <c r="AC998" s="60"/>
      <c r="AD998" s="60"/>
    </row>
    <row r="999" ht="12.75" customHeight="1">
      <c r="E999" s="59"/>
      <c r="F999" s="59"/>
      <c r="G999" s="59"/>
      <c r="H999" s="60"/>
      <c r="I999" s="59"/>
      <c r="J999" s="59"/>
      <c r="S999" s="60"/>
      <c r="W999" s="59"/>
      <c r="Z999" s="60"/>
      <c r="AC999" s="60"/>
      <c r="AD999" s="60"/>
    </row>
    <row r="1000" ht="12.75" customHeight="1">
      <c r="E1000" s="59"/>
      <c r="F1000" s="59"/>
      <c r="G1000" s="59"/>
      <c r="H1000" s="60"/>
      <c r="I1000" s="59"/>
      <c r="J1000" s="59"/>
      <c r="S1000" s="60"/>
      <c r="W1000" s="59"/>
      <c r="Z1000" s="60"/>
      <c r="AC1000" s="60"/>
      <c r="AD1000" s="60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29"/>
    <col customWidth="1" min="5" max="26" width="8.71"/>
  </cols>
  <sheetData>
    <row r="1" ht="12.75" customHeight="1">
      <c r="A1" s="1" t="s">
        <v>4</v>
      </c>
      <c r="B1" s="1" t="s">
        <v>7</v>
      </c>
      <c r="C1" s="1" t="s">
        <v>8</v>
      </c>
      <c r="D1" s="1" t="s">
        <v>37</v>
      </c>
      <c r="E1" s="1" t="s">
        <v>81</v>
      </c>
      <c r="F1" s="1" t="s">
        <v>14</v>
      </c>
      <c r="G1" s="1" t="s">
        <v>82</v>
      </c>
      <c r="H1" s="1" t="s">
        <v>83</v>
      </c>
      <c r="I1" s="1" t="s">
        <v>84</v>
      </c>
      <c r="J1" s="1" t="s">
        <v>1</v>
      </c>
      <c r="K1" s="1" t="s">
        <v>2</v>
      </c>
    </row>
    <row r="2" ht="12.75" customHeight="1">
      <c r="A2" s="1">
        <v>1.0</v>
      </c>
      <c r="B2" s="1" t="s">
        <v>36</v>
      </c>
      <c r="C2" s="1">
        <v>2021.0</v>
      </c>
      <c r="D2" s="1">
        <v>27.65326000341081</v>
      </c>
      <c r="E2" s="1">
        <v>28.829548597517803</v>
      </c>
      <c r="F2" s="1">
        <v>0.08220305695848325</v>
      </c>
      <c r="G2" s="1">
        <v>1.4898317218162618</v>
      </c>
      <c r="H2" s="1">
        <v>1.4565429820954967</v>
      </c>
      <c r="I2" s="1">
        <v>0.05700483653069907</v>
      </c>
      <c r="J2" s="61">
        <f>VLOOKUP(C2,'biến ngoại sinh'!$A$2:$C$18,2,FALSE)</f>
        <v>0.02561551142</v>
      </c>
      <c r="K2" s="1">
        <f>VLOOKUP(C2,'biến ngoại sinh'!$A$2:$C$18,3,FALSE)</f>
        <v>32</v>
      </c>
    </row>
    <row r="3" ht="12.75" customHeight="1">
      <c r="A3" s="1">
        <v>2.0</v>
      </c>
      <c r="B3" s="1" t="s">
        <v>36</v>
      </c>
      <c r="C3" s="1">
        <v>2020.0</v>
      </c>
      <c r="D3" s="1">
        <v>27.47198194183914</v>
      </c>
      <c r="E3" s="1">
        <v>28.725560773937286</v>
      </c>
      <c r="F3" s="1">
        <v>0.0980719063797122</v>
      </c>
      <c r="G3" s="1">
        <v>1.4380912582040124</v>
      </c>
      <c r="H3" s="1">
        <v>1.6285607138331328</v>
      </c>
      <c r="I3" s="1">
        <v>0.1913046245763954</v>
      </c>
      <c r="J3" s="61">
        <f>VLOOKUP(C3,'biến ngoại sinh'!$A$2:$C$18,2,FALSE)</f>
        <v>0.02865411946</v>
      </c>
      <c r="K3" s="1">
        <f>VLOOKUP(C3,'biến ngoại sinh'!$A$2:$C$18,3,FALSE)</f>
        <v>32</v>
      </c>
    </row>
    <row r="4" ht="12.75" customHeight="1">
      <c r="A4" s="1">
        <v>3.0</v>
      </c>
      <c r="B4" s="1" t="s">
        <v>36</v>
      </c>
      <c r="C4" s="1">
        <v>2019.0</v>
      </c>
      <c r="D4" s="1">
        <v>27.27001069985475</v>
      </c>
      <c r="E4" s="1">
        <v>28.57472061178039</v>
      </c>
      <c r="F4" s="1">
        <v>0.094375710904673</v>
      </c>
      <c r="G4" s="1">
        <v>1.4135614559976921</v>
      </c>
      <c r="H4" s="1">
        <v>1.6029993949197718</v>
      </c>
      <c r="I4" s="1">
        <v>0.17648772791510564</v>
      </c>
      <c r="J4" s="61">
        <f>VLOOKUP(C4,'biến ngoại sinh'!$A$2:$C$18,2,FALSE)</f>
        <v>0.07359281</v>
      </c>
      <c r="K4" s="1">
        <f>VLOOKUP(C4,'biến ngoại sinh'!$A$2:$C$18,3,FALSE)</f>
        <v>31</v>
      </c>
    </row>
    <row r="5" ht="12.75" customHeight="1">
      <c r="A5" s="1">
        <v>4.0</v>
      </c>
      <c r="B5" s="1" t="s">
        <v>36</v>
      </c>
      <c r="C5" s="1">
        <v>2018.0</v>
      </c>
      <c r="D5" s="1">
        <v>27.02986699902676</v>
      </c>
      <c r="E5" s="1">
        <v>28.391877054730625</v>
      </c>
      <c r="F5" s="1">
        <v>0.0802755800804561</v>
      </c>
      <c r="G5" s="1">
        <v>1.3914810006917095</v>
      </c>
      <c r="H5" s="1">
        <v>1.6216758573001033</v>
      </c>
      <c r="I5" s="1">
        <v>0.2283843212090628</v>
      </c>
      <c r="J5" s="61">
        <f>VLOOKUP(C5,'biến ngoại sinh'!$A$2:$C$18,2,FALSE)</f>
        <v>0.07464991257</v>
      </c>
      <c r="K5" s="1">
        <f>VLOOKUP(C5,'biến ngoại sinh'!$A$2:$C$18,3,FALSE)</f>
        <v>31</v>
      </c>
    </row>
    <row r="6" ht="12.75" customHeight="1">
      <c r="A6" s="1">
        <v>5.0</v>
      </c>
      <c r="B6" s="1" t="s">
        <v>36</v>
      </c>
      <c r="C6" s="1">
        <v>2017.0</v>
      </c>
      <c r="D6" s="1">
        <v>26.928431517085663</v>
      </c>
      <c r="E6" s="1">
        <v>28.214194815223422</v>
      </c>
      <c r="F6" s="1">
        <v>0.07163980988073476</v>
      </c>
      <c r="G6" s="1">
        <v>1.4338954076039654</v>
      </c>
      <c r="H6" s="1">
        <v>1.5026251188622302</v>
      </c>
      <c r="I6" s="1">
        <v>0.08971349406314776</v>
      </c>
      <c r="J6" s="61">
        <f>VLOOKUP(C6,'biến ngoại sinh'!$A$2:$C$18,2,FALSE)</f>
        <v>0.06940187782</v>
      </c>
      <c r="K6" s="1">
        <f>VLOOKUP(C6,'biến ngoại sinh'!$A$2:$C$18,3,FALSE)</f>
        <v>30</v>
      </c>
    </row>
    <row r="7" ht="12.75" customHeight="1">
      <c r="A7" s="1">
        <v>6.0</v>
      </c>
      <c r="B7" s="1" t="s">
        <v>36</v>
      </c>
      <c r="C7" s="1">
        <v>2016.0</v>
      </c>
      <c r="D7" s="1">
        <v>26.773512706059375</v>
      </c>
      <c r="E7" s="1">
        <v>28.066329887960215</v>
      </c>
      <c r="F7" s="1">
        <v>0.07192030329976346</v>
      </c>
      <c r="G7" s="1">
        <v>1.4476787292727085</v>
      </c>
      <c r="H7" s="1">
        <v>1.5072893788180335</v>
      </c>
      <c r="I7" s="1">
        <v>0.3243780748981668</v>
      </c>
      <c r="J7" s="61">
        <f>VLOOKUP(C7,'biến ngoại sinh'!$A$2:$C$18,2,FALSE)</f>
        <v>0.06690009213</v>
      </c>
      <c r="K7" s="1">
        <f>VLOOKUP(C7,'biến ngoại sinh'!$A$2:$C$18,3,FALSE)</f>
        <v>30</v>
      </c>
    </row>
    <row r="8" ht="12.75" customHeight="1">
      <c r="A8" s="1">
        <v>7.0</v>
      </c>
      <c r="B8" s="1" t="s">
        <v>36</v>
      </c>
      <c r="C8" s="1">
        <v>2015.0</v>
      </c>
      <c r="D8" s="1">
        <v>25.938733126435775</v>
      </c>
      <c r="E8" s="1">
        <v>27.888305630201963</v>
      </c>
      <c r="F8" s="1">
        <v>0.06326481893597294</v>
      </c>
      <c r="G8" s="1">
        <v>1.2483924686945014</v>
      </c>
      <c r="H8" s="1">
        <v>1.2294618582143413</v>
      </c>
      <c r="I8" s="1">
        <v>0.2574924905377707</v>
      </c>
      <c r="J8" s="61">
        <f>VLOOKUP(C8,'biến ngoại sinh'!$A$2:$C$18,2,FALSE)</f>
        <v>0.06987166724</v>
      </c>
      <c r="K8" s="1">
        <f>VLOOKUP(C8,'biến ngoại sinh'!$A$2:$C$18,3,FALSE)</f>
        <v>30</v>
      </c>
    </row>
    <row r="9" ht="12.75" customHeight="1">
      <c r="A9" s="1">
        <v>8.0</v>
      </c>
      <c r="B9" s="1" t="s">
        <v>36</v>
      </c>
      <c r="C9" s="1">
        <v>2014.0</v>
      </c>
      <c r="D9" s="1">
        <v>26.711221683010837</v>
      </c>
      <c r="E9" s="1">
        <v>27.766660273554038</v>
      </c>
      <c r="F9" s="1">
        <v>0.10061907309459922</v>
      </c>
      <c r="G9" s="1">
        <v>1.6497522840047718</v>
      </c>
      <c r="H9" s="1">
        <v>1.0244386910546326</v>
      </c>
      <c r="I9" s="1">
        <v>0.22390490134878935</v>
      </c>
      <c r="J9" s="61">
        <f>VLOOKUP(C9,'biến ngoại sinh'!$A$2:$C$18,2,FALSE)</f>
        <v>0.06422246656</v>
      </c>
      <c r="K9" s="1">
        <f>VLOOKUP(C9,'biến ngoại sinh'!$A$2:$C$18,3,FALSE)</f>
        <v>30</v>
      </c>
    </row>
    <row r="10" ht="12.75" customHeight="1">
      <c r="A10" s="1">
        <v>9.0</v>
      </c>
      <c r="B10" s="1" t="s">
        <v>36</v>
      </c>
      <c r="C10" s="1">
        <v>2013.0</v>
      </c>
      <c r="D10" s="1">
        <v>27.243277888732106</v>
      </c>
      <c r="E10" s="1">
        <v>27.597336461165582</v>
      </c>
      <c r="F10" s="1">
        <v>0.05452728542985437</v>
      </c>
      <c r="G10" s="1">
        <v>5.147516659383733</v>
      </c>
      <c r="H10" s="1">
        <v>0.9594160363611518</v>
      </c>
      <c r="I10" s="1">
        <v>0.2352682265024033</v>
      </c>
      <c r="J10" s="61">
        <f>VLOOKUP(C10,'biến ngoại sinh'!$A$2:$C$18,2,FALSE)</f>
        <v>0.05553500245</v>
      </c>
      <c r="K10" s="1">
        <f>VLOOKUP(C10,'biến ngoại sinh'!$A$2:$C$18,3,FALSE)</f>
        <v>29</v>
      </c>
    </row>
    <row r="11" ht="12.75" customHeight="1">
      <c r="A11" s="1">
        <v>10.0</v>
      </c>
      <c r="B11" s="1" t="s">
        <v>36</v>
      </c>
      <c r="C11" s="1">
        <v>2012.0</v>
      </c>
      <c r="D11" s="1">
        <v>27.196079330376357</v>
      </c>
      <c r="E11" s="1">
        <v>27.50874237370295</v>
      </c>
      <c r="F11" s="1">
        <v>0.0781920955122899</v>
      </c>
      <c r="G11" s="1">
        <v>6.027005344373187</v>
      </c>
      <c r="H11" s="1">
        <v>0.782935798639987</v>
      </c>
      <c r="I11" s="1">
        <v>0.15527208590949973</v>
      </c>
      <c r="J11" s="61">
        <f>VLOOKUP(C11,'biến ngoại sinh'!$A$2:$C$18,2,FALSE)</f>
        <v>0.0550454562</v>
      </c>
      <c r="K11" s="1">
        <f>VLOOKUP(C11,'biến ngoại sinh'!$A$2:$C$18,3,FALSE)</f>
        <v>29</v>
      </c>
    </row>
    <row r="12" ht="12.75" customHeight="1">
      <c r="A12" s="1">
        <v>11.0</v>
      </c>
      <c r="B12" s="1" t="s">
        <v>36</v>
      </c>
      <c r="C12" s="1">
        <v>2011.0</v>
      </c>
      <c r="D12" s="1">
        <v>27.907635377364638</v>
      </c>
      <c r="E12" s="1">
        <v>28.078465874611986</v>
      </c>
      <c r="F12" s="1">
        <v>0.03472189463799168</v>
      </c>
      <c r="G12" s="1">
        <v>9.206604382740112</v>
      </c>
      <c r="H12" s="1">
        <v>0.7134056824346219</v>
      </c>
      <c r="I12" s="1">
        <v>0.22953401358852524</v>
      </c>
      <c r="J12" s="61">
        <f>VLOOKUP(C12,'biến ngoại sinh'!$A$2:$C$18,2,FALSE)</f>
        <v>0.06413177689</v>
      </c>
      <c r="K12" s="1">
        <f>VLOOKUP(C12,'biến ngoại sinh'!$A$2:$C$18,3,FALSE)</f>
        <v>29</v>
      </c>
    </row>
    <row r="13" ht="12.75" customHeight="1">
      <c r="A13" s="1">
        <v>12.0</v>
      </c>
      <c r="B13" s="1" t="s">
        <v>36</v>
      </c>
      <c r="C13" s="1">
        <v>2010.0</v>
      </c>
      <c r="D13" s="1">
        <v>27.08843694990103</v>
      </c>
      <c r="E13" s="1">
        <v>27.398804899190367</v>
      </c>
      <c r="F13" s="1">
        <v>0.04690802864100085</v>
      </c>
      <c r="G13" s="1">
        <v>5.539542792093876</v>
      </c>
      <c r="H13" s="1">
        <v>0.6092907951049726</v>
      </c>
      <c r="I13" s="1">
        <v>0.6402219224304403</v>
      </c>
      <c r="J13" s="61">
        <f>VLOOKUP(C13,'biến ngoại sinh'!$A$2:$C$18,2,FALSE)</f>
        <v>0.06423238217</v>
      </c>
      <c r="K13" s="1">
        <f>VLOOKUP(C13,'biến ngoại sinh'!$A$2:$C$18,3,FALSE)</f>
        <v>29</v>
      </c>
    </row>
    <row r="14" ht="12.75" customHeight="1">
      <c r="A14" s="1">
        <v>13.0</v>
      </c>
      <c r="B14" s="1" t="s">
        <v>36</v>
      </c>
      <c r="C14" s="1">
        <v>2009.0</v>
      </c>
      <c r="D14" s="1">
        <v>26.77276113688533</v>
      </c>
      <c r="E14" s="1">
        <v>27.108050954837488</v>
      </c>
      <c r="F14" s="1">
        <v>0.015551049166685212</v>
      </c>
      <c r="G14" s="1">
        <v>8.094871719276991</v>
      </c>
      <c r="H14" s="1">
        <v>0.3981904142733572</v>
      </c>
      <c r="I14" s="1">
        <v>2.0767981410456513</v>
      </c>
      <c r="J14" s="61">
        <f>VLOOKUP(C14,'biến ngoại sinh'!$A$2:$C$18,2,FALSE)</f>
        <v>0.05397897543</v>
      </c>
      <c r="K14" s="1">
        <f>VLOOKUP(C14,'biến ngoại sinh'!$A$2:$C$18,3,FALSE)</f>
        <v>28</v>
      </c>
    </row>
    <row r="15" ht="12.75" customHeight="1">
      <c r="A15" s="1">
        <v>14.0</v>
      </c>
      <c r="B15" s="1" t="s">
        <v>36</v>
      </c>
      <c r="C15" s="1">
        <v>2008.0</v>
      </c>
      <c r="D15" s="1">
        <v>25.32195500812555</v>
      </c>
      <c r="E15" s="1">
        <v>26.916731035825183</v>
      </c>
      <c r="F15" s="1">
        <v>0.01894358109678753</v>
      </c>
      <c r="G15" s="1">
        <v>3.257863749672006</v>
      </c>
      <c r="H15" s="1">
        <v>0.12943887970181858</v>
      </c>
      <c r="I15" s="1">
        <v>4.393652972656049</v>
      </c>
      <c r="J15" s="61">
        <f>VLOOKUP(C15,'biến ngoại sinh'!$A$2:$C$18,2,FALSE)</f>
        <v>0.05661771208</v>
      </c>
      <c r="K15" s="1">
        <f>VLOOKUP(C15,'biến ngoại sinh'!$A$2:$C$18,3,FALSE)</f>
        <v>27</v>
      </c>
    </row>
    <row r="16" ht="12.75" customHeight="1">
      <c r="A16" s="1">
        <v>15.0</v>
      </c>
      <c r="B16" s="1" t="s">
        <v>36</v>
      </c>
      <c r="C16" s="1">
        <v>2007.0</v>
      </c>
      <c r="D16" s="1">
        <v>24.888602530208008</v>
      </c>
      <c r="E16" s="1">
        <v>26.70242913116309</v>
      </c>
      <c r="F16" s="1">
        <v>0.0012516993735838778</v>
      </c>
      <c r="G16" s="1">
        <v>16.377855720503465</v>
      </c>
      <c r="H16" s="1">
        <v>0.024495917071971254</v>
      </c>
      <c r="J16" s="61">
        <f>VLOOKUP(C16,'biến ngoại sinh'!$A$2:$C$18,2,FALSE)</f>
        <v>0.07129504484</v>
      </c>
      <c r="K16" s="1">
        <f>VLOOKUP(C16,'biến ngoại sinh'!$A$2:$C$18,3,FALSE)</f>
        <v>22</v>
      </c>
    </row>
    <row r="17" ht="12.75" customHeight="1">
      <c r="A17" s="1">
        <v>16.0</v>
      </c>
      <c r="B17" s="1" t="s">
        <v>40</v>
      </c>
      <c r="C17" s="1">
        <v>2021.0</v>
      </c>
      <c r="D17" s="1">
        <v>28.185360983702253</v>
      </c>
      <c r="E17" s="1">
        <v>29.43016559558522</v>
      </c>
      <c r="F17" s="1">
        <v>0.06619491639746468</v>
      </c>
      <c r="G17" s="1">
        <v>1.5031846710732186</v>
      </c>
      <c r="H17" s="1">
        <v>0.7529664935347328</v>
      </c>
      <c r="I17" s="1">
        <v>0.14924266483503468</v>
      </c>
      <c r="J17" s="61">
        <f>VLOOKUP(C17,'biến ngoại sinh'!$A$2:$C$18,2,FALSE)</f>
        <v>0.02561551142</v>
      </c>
      <c r="K17" s="1">
        <f>VLOOKUP(C17,'biến ngoại sinh'!$A$2:$C$18,3,FALSE)</f>
        <v>32</v>
      </c>
    </row>
    <row r="18" ht="12.75" customHeight="1">
      <c r="A18" s="1">
        <v>17.0</v>
      </c>
      <c r="B18" s="1" t="s">
        <v>40</v>
      </c>
      <c r="C18" s="1">
        <v>2020.0</v>
      </c>
      <c r="D18" s="1">
        <v>27.98835004701686</v>
      </c>
      <c r="E18" s="1">
        <v>29.390793298750665</v>
      </c>
      <c r="F18" s="1">
        <v>0.051221321259695876</v>
      </c>
      <c r="G18" s="1">
        <v>1.4215116623748296</v>
      </c>
      <c r="H18" s="1">
        <v>0.6979689829181154</v>
      </c>
      <c r="I18" s="1">
        <v>0.1566564907865586</v>
      </c>
      <c r="J18" s="61">
        <f>VLOOKUP(C18,'biến ngoại sinh'!$A$2:$C$18,2,FALSE)</f>
        <v>0.02865411946</v>
      </c>
      <c r="K18" s="1">
        <f>VLOOKUP(C18,'biến ngoại sinh'!$A$2:$C$18,3,FALSE)</f>
        <v>32</v>
      </c>
    </row>
    <row r="19" ht="12.75" customHeight="1">
      <c r="A19" s="1">
        <v>18.0</v>
      </c>
      <c r="B19" s="1" t="s">
        <v>40</v>
      </c>
      <c r="C19" s="1">
        <v>2019.0</v>
      </c>
      <c r="D19" s="1">
        <v>27.599668321178584</v>
      </c>
      <c r="E19" s="1">
        <v>29.334976088954882</v>
      </c>
      <c r="F19" s="1">
        <v>0.038451730531253996</v>
      </c>
      <c r="G19" s="1">
        <v>1.2978217684289075</v>
      </c>
      <c r="H19" s="1">
        <v>0.6509121158506128</v>
      </c>
      <c r="I19" s="1">
        <v>0.11677749348514402</v>
      </c>
      <c r="J19" s="61">
        <f>VLOOKUP(C19,'biến ngoại sinh'!$A$2:$C$18,2,FALSE)</f>
        <v>0.07359281</v>
      </c>
      <c r="K19" s="1">
        <f>VLOOKUP(C19,'biến ngoại sinh'!$A$2:$C$18,3,FALSE)</f>
        <v>31</v>
      </c>
    </row>
    <row r="20" ht="12.75" customHeight="1">
      <c r="A20" s="1">
        <v>19.0</v>
      </c>
      <c r="B20" s="1" t="s">
        <v>40</v>
      </c>
      <c r="C20" s="1">
        <v>2018.0</v>
      </c>
      <c r="D20" s="1">
        <v>28.152992809299178</v>
      </c>
      <c r="E20" s="1">
        <v>29.267751402205256</v>
      </c>
      <c r="F20" s="1">
        <v>0.03077329278958013</v>
      </c>
      <c r="G20" s="1">
        <v>1.5626232441113883</v>
      </c>
      <c r="H20" s="1">
        <v>0.6097746937401312</v>
      </c>
      <c r="I20" s="1">
        <v>0.08516819197367191</v>
      </c>
      <c r="J20" s="61">
        <f>VLOOKUP(C20,'biến ngoại sinh'!$A$2:$C$18,2,FALSE)</f>
        <v>0.07464991257</v>
      </c>
      <c r="K20" s="1">
        <f>VLOOKUP(C20,'biến ngoại sinh'!$A$2:$C$18,3,FALSE)</f>
        <v>31</v>
      </c>
    </row>
    <row r="21" ht="12.75" customHeight="1">
      <c r="A21" s="1">
        <v>20.0</v>
      </c>
      <c r="B21" s="1" t="s">
        <v>40</v>
      </c>
      <c r="C21" s="1">
        <v>2017.0</v>
      </c>
      <c r="D21" s="1">
        <v>28.052290271876366</v>
      </c>
      <c r="E21" s="1">
        <v>29.182086817061556</v>
      </c>
      <c r="F21" s="1">
        <v>0.03036785556085927</v>
      </c>
      <c r="G21" s="1">
        <v>1.581596340898295</v>
      </c>
      <c r="H21" s="1">
        <v>0.5745673002252213</v>
      </c>
      <c r="I21" s="1">
        <v>0.14217866908130716</v>
      </c>
      <c r="J21" s="61">
        <f>VLOOKUP(C21,'biến ngoại sinh'!$A$2:$C$18,2,FALSE)</f>
        <v>0.06940187782</v>
      </c>
      <c r="K21" s="1">
        <f>VLOOKUP(C21,'biến ngoại sinh'!$A$2:$C$18,3,FALSE)</f>
        <v>30</v>
      </c>
    </row>
    <row r="22" ht="12.75" customHeight="1">
      <c r="A22" s="1">
        <v>21.0</v>
      </c>
      <c r="B22" s="1" t="s">
        <v>40</v>
      </c>
      <c r="C22" s="1">
        <v>2016.0</v>
      </c>
      <c r="D22" s="1">
        <v>28.042450879070213</v>
      </c>
      <c r="E22" s="1">
        <v>29.12942424026928</v>
      </c>
      <c r="F22" s="1">
        <v>0.030048045811751828</v>
      </c>
      <c r="G22" s="1">
        <v>1.6328329637612773</v>
      </c>
      <c r="H22" s="1">
        <v>0.5059627519161857</v>
      </c>
      <c r="I22" s="1">
        <v>0.16387231548469092</v>
      </c>
      <c r="J22" s="61">
        <f>VLOOKUP(C22,'biến ngoại sinh'!$A$2:$C$18,2,FALSE)</f>
        <v>0.06690009213</v>
      </c>
      <c r="K22" s="1">
        <f>VLOOKUP(C22,'biến ngoại sinh'!$A$2:$C$18,3,FALSE)</f>
        <v>30</v>
      </c>
    </row>
    <row r="23" ht="12.75" customHeight="1">
      <c r="A23" s="1">
        <v>22.0</v>
      </c>
      <c r="B23" s="1" t="s">
        <v>40</v>
      </c>
      <c r="C23" s="1">
        <v>2015.0</v>
      </c>
      <c r="D23" s="1">
        <v>27.958861465957938</v>
      </c>
      <c r="E23" s="1">
        <v>29.099874110781776</v>
      </c>
      <c r="F23" s="1">
        <v>0.028611485501413157</v>
      </c>
      <c r="G23" s="1">
        <v>1.6020570624585968</v>
      </c>
      <c r="H23" s="1">
        <v>0.4457478041597601</v>
      </c>
      <c r="I23" s="1">
        <v>0.2867787479536267</v>
      </c>
      <c r="J23" s="61">
        <f>VLOOKUP(C23,'biến ngoại sinh'!$A$2:$C$18,2,FALSE)</f>
        <v>0.06987166724</v>
      </c>
      <c r="K23" s="1">
        <f>VLOOKUP(C23,'biến ngoại sinh'!$A$2:$C$18,3,FALSE)</f>
        <v>30</v>
      </c>
    </row>
    <row r="24" ht="12.75" customHeight="1">
      <c r="A24" s="1">
        <v>23.0</v>
      </c>
      <c r="B24" s="1" t="s">
        <v>40</v>
      </c>
      <c r="C24" s="1">
        <v>2014.0</v>
      </c>
      <c r="D24" s="1">
        <v>26.987029459831547</v>
      </c>
      <c r="E24" s="1">
        <v>28.75164278906381</v>
      </c>
      <c r="F24" s="1">
        <v>0.03499560862574015</v>
      </c>
      <c r="G24" s="1">
        <v>1.2475413939000086</v>
      </c>
      <c r="H24" s="1">
        <v>0.777268344992003</v>
      </c>
      <c r="I24" s="1">
        <v>0.30778464215906304</v>
      </c>
      <c r="J24" s="61">
        <f>VLOOKUP(C24,'biến ngoại sinh'!$A$2:$C$18,2,FALSE)</f>
        <v>0.06422246656</v>
      </c>
      <c r="K24" s="1">
        <f>VLOOKUP(C24,'biến ngoại sinh'!$A$2:$C$18,3,FALSE)</f>
        <v>30</v>
      </c>
    </row>
    <row r="25" ht="12.75" customHeight="1">
      <c r="A25" s="1">
        <v>24.0</v>
      </c>
      <c r="B25" s="1" t="s">
        <v>40</v>
      </c>
      <c r="C25" s="1">
        <v>2013.0</v>
      </c>
      <c r="D25" s="1">
        <v>27.639752264058618</v>
      </c>
      <c r="E25" s="1">
        <v>28.19392801679653</v>
      </c>
      <c r="F25" s="1">
        <v>0.0549057539052998</v>
      </c>
      <c r="G25" s="1">
        <v>3.2152318807214413</v>
      </c>
      <c r="H25" s="1">
        <v>0.6794951132703076</v>
      </c>
      <c r="I25" s="1">
        <v>0.2400568102104169</v>
      </c>
      <c r="J25" s="61">
        <f>VLOOKUP(C25,'biến ngoại sinh'!$A$2:$C$18,2,FALSE)</f>
        <v>0.05553500245</v>
      </c>
      <c r="K25" s="1">
        <f>VLOOKUP(C25,'biến ngoại sinh'!$A$2:$C$18,3,FALSE)</f>
        <v>29</v>
      </c>
    </row>
    <row r="26" ht="12.75" customHeight="1">
      <c r="A26" s="1">
        <v>25.0</v>
      </c>
      <c r="B26" s="1" t="s">
        <v>40</v>
      </c>
      <c r="C26" s="1">
        <v>2012.0</v>
      </c>
      <c r="D26" s="1">
        <v>27.473255092531797</v>
      </c>
      <c r="E26" s="1">
        <v>27.969361039639466</v>
      </c>
      <c r="F26" s="1">
        <v>0.06001506590352755</v>
      </c>
      <c r="G26" s="1">
        <v>4.103861530947921</v>
      </c>
      <c r="H26" s="1">
        <v>0.5721641507450141</v>
      </c>
      <c r="I26" s="1">
        <v>0.1604606869202436</v>
      </c>
      <c r="J26" s="61">
        <f>VLOOKUP(C26,'biến ngoại sinh'!$A$2:$C$18,2,FALSE)</f>
        <v>0.0550454562</v>
      </c>
      <c r="K26" s="1">
        <f>VLOOKUP(C26,'biến ngoại sinh'!$A$2:$C$18,3,FALSE)</f>
        <v>29</v>
      </c>
    </row>
    <row r="27" ht="12.75" customHeight="1">
      <c r="A27" s="1">
        <v>26.0</v>
      </c>
      <c r="B27" s="1" t="s">
        <v>40</v>
      </c>
      <c r="C27" s="1">
        <v>2011.0</v>
      </c>
      <c r="D27" s="1">
        <v>27.539266631951325</v>
      </c>
      <c r="E27" s="1">
        <v>28.256965671496072</v>
      </c>
      <c r="F27" s="1">
        <v>0.04228076382773071</v>
      </c>
      <c r="G27" s="1">
        <v>2.1106064162376157</v>
      </c>
      <c r="H27" s="1">
        <v>0.4986567739908011</v>
      </c>
      <c r="I27" s="1">
        <v>0.436955420626528</v>
      </c>
      <c r="J27" s="61">
        <f>VLOOKUP(C27,'biến ngoại sinh'!$A$2:$C$18,2,FALSE)</f>
        <v>0.06413177689</v>
      </c>
      <c r="K27" s="1">
        <f>VLOOKUP(C27,'biến ngoại sinh'!$A$2:$C$18,3,FALSE)</f>
        <v>29</v>
      </c>
    </row>
    <row r="28" ht="12.75" customHeight="1">
      <c r="A28" s="1">
        <v>27.0</v>
      </c>
      <c r="B28" s="1" t="s">
        <v>40</v>
      </c>
      <c r="C28" s="1">
        <v>2010.0</v>
      </c>
      <c r="D28" s="1">
        <v>27.29163873191949</v>
      </c>
      <c r="E28" s="1">
        <v>28.54772852329421</v>
      </c>
      <c r="F28" s="1">
        <v>0.009208927258577308</v>
      </c>
      <c r="G28" s="1">
        <v>1.4541148029858308</v>
      </c>
      <c r="H28" s="1">
        <v>0.38254037927057777</v>
      </c>
      <c r="I28" s="1">
        <v>0.5659352169318378</v>
      </c>
      <c r="J28" s="61">
        <f>VLOOKUP(C28,'biến ngoại sinh'!$A$2:$C$18,2,FALSE)</f>
        <v>0.06423238217</v>
      </c>
      <c r="K28" s="1">
        <f>VLOOKUP(C28,'biến ngoại sinh'!$A$2:$C$18,3,FALSE)</f>
        <v>29</v>
      </c>
    </row>
    <row r="29" ht="12.75" customHeight="1">
      <c r="A29" s="1">
        <v>28.0</v>
      </c>
      <c r="B29" s="1" t="s">
        <v>40</v>
      </c>
      <c r="C29" s="1">
        <v>2009.0</v>
      </c>
      <c r="D29" s="1">
        <v>26.8425037869572</v>
      </c>
      <c r="E29" s="1">
        <v>28.226012310133758</v>
      </c>
      <c r="F29" s="1">
        <v>0.043026736662356735</v>
      </c>
      <c r="G29" s="1">
        <v>1.4069001588327055</v>
      </c>
      <c r="H29" s="1">
        <v>0.3204793064924507</v>
      </c>
      <c r="I29" s="1">
        <v>0.2998259456640233</v>
      </c>
      <c r="J29" s="61">
        <f>VLOOKUP(C29,'biến ngoại sinh'!$A$2:$C$18,2,FALSE)</f>
        <v>0.05397897543</v>
      </c>
      <c r="K29" s="1">
        <f>VLOOKUP(C29,'biến ngoại sinh'!$A$2:$C$18,3,FALSE)</f>
        <v>28</v>
      </c>
    </row>
    <row r="30" ht="12.75" customHeight="1">
      <c r="A30" s="1">
        <v>29.0</v>
      </c>
      <c r="B30" s="1" t="s">
        <v>40</v>
      </c>
      <c r="C30" s="1">
        <v>2008.0</v>
      </c>
      <c r="D30" s="1">
        <v>26.4474760753557</v>
      </c>
      <c r="E30" s="1">
        <v>28.188409697180607</v>
      </c>
      <c r="F30" s="1">
        <v>-0.04402897591840967</v>
      </c>
      <c r="G30" s="1">
        <v>1.2677295325108704</v>
      </c>
      <c r="H30" s="1">
        <v>0.28901925424405783</v>
      </c>
      <c r="I30" s="1">
        <v>1.6764100551089134</v>
      </c>
      <c r="J30" s="61">
        <f>VLOOKUP(C30,'biến ngoại sinh'!$A$2:$C$18,2,FALSE)</f>
        <v>0.05661771208</v>
      </c>
      <c r="K30" s="1">
        <f>VLOOKUP(C30,'biến ngoại sinh'!$A$2:$C$18,3,FALSE)</f>
        <v>27</v>
      </c>
    </row>
    <row r="31" ht="12.75" customHeight="1">
      <c r="A31" s="1">
        <v>30.0</v>
      </c>
      <c r="B31" s="1" t="s">
        <v>40</v>
      </c>
      <c r="C31" s="1">
        <v>2007.0</v>
      </c>
      <c r="D31" s="1">
        <v>26.70588585600066</v>
      </c>
      <c r="E31" s="1">
        <v>27.302544939262017</v>
      </c>
      <c r="F31" s="1">
        <v>0.019549436122095</v>
      </c>
      <c r="G31" s="1">
        <v>4.73295775662869</v>
      </c>
      <c r="H31" s="1">
        <v>0.09183756541103776</v>
      </c>
      <c r="I31" s="1">
        <v>0.8356725670181533</v>
      </c>
      <c r="J31" s="61">
        <f>VLOOKUP(C31,'biến ngoại sinh'!$A$2:$C$18,2,FALSE)</f>
        <v>0.07129504484</v>
      </c>
      <c r="K31" s="1">
        <f>VLOOKUP(C31,'biến ngoại sinh'!$A$2:$C$18,3,FALSE)</f>
        <v>22</v>
      </c>
    </row>
    <row r="32" ht="12.75" customHeight="1">
      <c r="A32" s="1">
        <v>31.0</v>
      </c>
      <c r="B32" s="1" t="s">
        <v>40</v>
      </c>
      <c r="C32" s="1">
        <v>2006.0</v>
      </c>
      <c r="D32" s="1">
        <v>25.99192272333388</v>
      </c>
      <c r="E32" s="1">
        <v>26.482105990628675</v>
      </c>
      <c r="F32" s="1">
        <v>0.030947272848834563</v>
      </c>
      <c r="G32" s="1">
        <v>3.8975987876574765</v>
      </c>
      <c r="H32" s="1">
        <v>0.12371179580382793</v>
      </c>
      <c r="I32" s="1">
        <v>0.3953839531167121</v>
      </c>
      <c r="J32" s="61">
        <f>VLOOKUP(C32,'biến ngoại sinh'!$A$2:$C$18,2,FALSE)</f>
        <v>0.06977954812</v>
      </c>
      <c r="K32" s="1">
        <f>VLOOKUP(C32,'biến ngoại sinh'!$A$2:$C$18,3,FALSE)</f>
        <v>21</v>
      </c>
    </row>
    <row r="33" ht="12.75" customHeight="1">
      <c r="A33" s="1">
        <v>32.0</v>
      </c>
      <c r="B33" s="1" t="s">
        <v>40</v>
      </c>
      <c r="C33" s="1">
        <v>2005.0</v>
      </c>
      <c r="D33" s="1">
        <v>25.122000315009082</v>
      </c>
      <c r="E33" s="1">
        <v>25.464091650274057</v>
      </c>
      <c r="F33" s="1">
        <v>-0.030227032442214374</v>
      </c>
      <c r="G33" s="1">
        <v>9.955270136485877</v>
      </c>
      <c r="H33" s="1">
        <v>0.261366611343341</v>
      </c>
      <c r="J33" s="61">
        <f>VLOOKUP(C33,'biến ngoại sinh'!$A$2:$C$18,2,FALSE)</f>
        <v>0.07547247727</v>
      </c>
      <c r="K33" s="1">
        <f>VLOOKUP(C33,'biến ngoại sinh'!$A$2:$C$18,3,FALSE)</f>
        <v>16</v>
      </c>
    </row>
    <row r="34" ht="12.75" customHeight="1">
      <c r="A34" s="1">
        <v>33.0</v>
      </c>
      <c r="B34" s="1" t="s">
        <v>42</v>
      </c>
      <c r="C34" s="1">
        <v>2021.0</v>
      </c>
      <c r="D34" s="1">
        <v>27.03057474883941</v>
      </c>
      <c r="E34" s="1">
        <v>28.459823755266417</v>
      </c>
      <c r="F34" s="1">
        <v>0.036221150859709526</v>
      </c>
      <c r="G34" s="1">
        <v>1.3524581217951936</v>
      </c>
      <c r="H34" s="1">
        <v>1.2710714713533182</v>
      </c>
      <c r="I34" s="1">
        <v>0.21949440862598227</v>
      </c>
      <c r="J34" s="61">
        <f>VLOOKUP(C34,'biến ngoại sinh'!$A$2:$C$18,2,FALSE)</f>
        <v>0.02561551142</v>
      </c>
      <c r="K34" s="1">
        <f>VLOOKUP(C34,'biến ngoại sinh'!$A$2:$C$18,3,FALSE)</f>
        <v>32</v>
      </c>
    </row>
    <row r="35" ht="12.75" customHeight="1">
      <c r="A35" s="1">
        <v>34.0</v>
      </c>
      <c r="B35" s="1" t="s">
        <v>42</v>
      </c>
      <c r="C35" s="1">
        <v>2020.0</v>
      </c>
      <c r="D35" s="1">
        <v>26.574969619676665</v>
      </c>
      <c r="E35" s="1">
        <v>28.455931432331187</v>
      </c>
      <c r="F35" s="1">
        <v>0.029184694492483298</v>
      </c>
      <c r="G35" s="1">
        <v>1.221001147620042</v>
      </c>
      <c r="H35" s="1">
        <v>1.0807045760393799</v>
      </c>
      <c r="I35" s="1">
        <v>0.05917344491640747</v>
      </c>
      <c r="J35" s="61">
        <f>VLOOKUP(C35,'biến ngoại sinh'!$A$2:$C$18,2,FALSE)</f>
        <v>0.02865411946</v>
      </c>
      <c r="K35" s="1">
        <f>VLOOKUP(C35,'biến ngoại sinh'!$A$2:$C$18,3,FALSE)</f>
        <v>32</v>
      </c>
    </row>
    <row r="36" ht="12.75" customHeight="1">
      <c r="A36" s="1">
        <v>35.0</v>
      </c>
      <c r="B36" s="1" t="s">
        <v>42</v>
      </c>
      <c r="C36" s="1">
        <v>2019.0</v>
      </c>
      <c r="D36" s="1">
        <v>26.79271329475347</v>
      </c>
      <c r="E36" s="1">
        <v>28.322264275853094</v>
      </c>
      <c r="F36" s="1">
        <v>0.020812713337497162</v>
      </c>
      <c r="G36" s="1">
        <v>1.3277924638770688</v>
      </c>
      <c r="H36" s="1">
        <v>1.0672798551115497</v>
      </c>
      <c r="I36" s="1">
        <v>-0.02308508998567069</v>
      </c>
      <c r="J36" s="61">
        <f>VLOOKUP(C36,'biến ngoại sinh'!$A$2:$C$18,2,FALSE)</f>
        <v>0.07359281</v>
      </c>
      <c r="K36" s="1">
        <f>VLOOKUP(C36,'biến ngoại sinh'!$A$2:$C$18,3,FALSE)</f>
        <v>31</v>
      </c>
    </row>
    <row r="37" ht="12.75" customHeight="1">
      <c r="A37" s="1">
        <v>36.0</v>
      </c>
      <c r="B37" s="1" t="s">
        <v>42</v>
      </c>
      <c r="C37" s="1">
        <v>2018.0</v>
      </c>
      <c r="D37" s="1">
        <v>26.555864318113617</v>
      </c>
      <c r="E37" s="1">
        <v>28.230753866754455</v>
      </c>
      <c r="F37" s="1">
        <v>0.021123882466804973</v>
      </c>
      <c r="G37" s="1">
        <v>1.2958719430652448</v>
      </c>
      <c r="H37" s="1">
        <v>1.106705355892667</v>
      </c>
      <c r="I37" s="1">
        <v>-0.014659400231954164</v>
      </c>
      <c r="J37" s="61">
        <f>VLOOKUP(C37,'biến ngoại sinh'!$A$2:$C$18,2,FALSE)</f>
        <v>0.07464991257</v>
      </c>
      <c r="K37" s="1">
        <f>VLOOKUP(C37,'biến ngoại sinh'!$A$2:$C$18,3,FALSE)</f>
        <v>31</v>
      </c>
    </row>
    <row r="38" ht="12.75" customHeight="1">
      <c r="A38" s="1">
        <v>37.0</v>
      </c>
      <c r="B38" s="1" t="s">
        <v>42</v>
      </c>
      <c r="C38" s="1">
        <v>2017.0</v>
      </c>
      <c r="D38" s="1">
        <v>26.50039567189398</v>
      </c>
      <c r="E38" s="1">
        <v>28.13905951965605</v>
      </c>
      <c r="F38" s="1">
        <v>0.013237089292868593</v>
      </c>
      <c r="G38" s="1">
        <v>1.318107050278908</v>
      </c>
      <c r="H38" s="1">
        <v>1.1590979100197847</v>
      </c>
      <c r="I38" s="1">
        <v>0.3131371449836931</v>
      </c>
      <c r="J38" s="61">
        <f>VLOOKUP(C38,'biến ngoại sinh'!$A$2:$C$18,2,FALSE)</f>
        <v>0.06940187782</v>
      </c>
      <c r="K38" s="1">
        <f>VLOOKUP(C38,'biến ngoại sinh'!$A$2:$C$18,3,FALSE)</f>
        <v>30</v>
      </c>
    </row>
    <row r="39" ht="12.75" customHeight="1">
      <c r="A39" s="1">
        <v>38.0</v>
      </c>
      <c r="B39" s="1" t="s">
        <v>42</v>
      </c>
      <c r="C39" s="1">
        <v>2016.0</v>
      </c>
      <c r="E39" s="1">
        <v>27.888541011859257</v>
      </c>
      <c r="F39" s="1">
        <v>0.009278274937158298</v>
      </c>
      <c r="G39" s="1">
        <v>0.8754045344404032</v>
      </c>
      <c r="H39" s="1">
        <v>1.0364254604689793</v>
      </c>
      <c r="I39" s="1">
        <v>0.23286568754294246</v>
      </c>
      <c r="J39" s="61">
        <f>VLOOKUP(C39,'biến ngoại sinh'!$A$2:$C$18,2,FALSE)</f>
        <v>0.06690009213</v>
      </c>
      <c r="K39" s="1">
        <f>VLOOKUP(C39,'biến ngoại sinh'!$A$2:$C$18,3,FALSE)</f>
        <v>30</v>
      </c>
    </row>
    <row r="40" ht="12.75" customHeight="1">
      <c r="A40" s="1">
        <v>39.0</v>
      </c>
      <c r="B40" s="1" t="s">
        <v>42</v>
      </c>
      <c r="C40" s="1">
        <v>2015.0</v>
      </c>
      <c r="D40" s="1">
        <v>24.714520805181735</v>
      </c>
      <c r="E40" s="1">
        <v>27.862050696780432</v>
      </c>
      <c r="F40" s="1">
        <v>0.012154858696159596</v>
      </c>
      <c r="G40" s="1">
        <v>1.065425133537186</v>
      </c>
      <c r="H40" s="1">
        <v>1.0593595099916449</v>
      </c>
      <c r="I40" s="1">
        <v>0.14936423713611163</v>
      </c>
      <c r="J40" s="61">
        <f>VLOOKUP(C40,'biến ngoại sinh'!$A$2:$C$18,2,FALSE)</f>
        <v>0.06987166724</v>
      </c>
      <c r="K40" s="1">
        <f>VLOOKUP(C40,'biến ngoại sinh'!$A$2:$C$18,3,FALSE)</f>
        <v>30</v>
      </c>
    </row>
    <row r="41" ht="12.75" customHeight="1">
      <c r="A41" s="1">
        <v>40.0</v>
      </c>
      <c r="B41" s="1" t="s">
        <v>42</v>
      </c>
      <c r="C41" s="1">
        <v>2014.0</v>
      </c>
      <c r="E41" s="1">
        <v>27.688153654492346</v>
      </c>
      <c r="F41" s="1">
        <v>0.023219518274896662</v>
      </c>
      <c r="G41" s="1">
        <v>0.978035691303082</v>
      </c>
      <c r="H41" s="1">
        <v>1.07537551276922</v>
      </c>
      <c r="I41" s="1">
        <v>-0.06955391028395913</v>
      </c>
      <c r="J41" s="61">
        <f>VLOOKUP(C41,'biến ngoại sinh'!$A$2:$C$18,2,FALSE)</f>
        <v>0.06422246656</v>
      </c>
      <c r="K41" s="1">
        <f>VLOOKUP(C41,'biến ngoại sinh'!$A$2:$C$18,3,FALSE)</f>
        <v>30</v>
      </c>
    </row>
    <row r="42" ht="12.75" customHeight="1">
      <c r="A42" s="1">
        <v>41.0</v>
      </c>
      <c r="B42" s="1" t="s">
        <v>42</v>
      </c>
      <c r="C42" s="1">
        <v>2013.0</v>
      </c>
      <c r="D42" s="1">
        <v>26.134215163358924</v>
      </c>
      <c r="E42" s="1">
        <v>27.53511654440246</v>
      </c>
      <c r="F42" s="1">
        <v>0.029013296656047884</v>
      </c>
      <c r="G42" s="1">
        <v>1.4196066926116797</v>
      </c>
      <c r="H42" s="1">
        <v>1.1628267209937857</v>
      </c>
      <c r="I42" s="1">
        <v>0.5699695140481303</v>
      </c>
      <c r="J42" s="61">
        <f>VLOOKUP(C42,'biến ngoại sinh'!$A$2:$C$18,2,FALSE)</f>
        <v>0.05553500245</v>
      </c>
      <c r="K42" s="1">
        <f>VLOOKUP(C42,'biến ngoại sinh'!$A$2:$C$18,3,FALSE)</f>
        <v>29</v>
      </c>
    </row>
    <row r="43" ht="12.75" customHeight="1">
      <c r="A43" s="1">
        <v>42.0</v>
      </c>
      <c r="B43" s="1" t="s">
        <v>42</v>
      </c>
      <c r="C43" s="1">
        <v>2012.0</v>
      </c>
      <c r="D43" s="1">
        <v>26.95303355543599</v>
      </c>
      <c r="E43" s="1">
        <v>27.361562641638177</v>
      </c>
      <c r="F43" s="1">
        <v>0.06948289324487791</v>
      </c>
      <c r="G43" s="1">
        <v>5.0694583244882265</v>
      </c>
      <c r="H43" s="1">
        <v>0.7741113798702379</v>
      </c>
      <c r="I43" s="1">
        <v>-0.0956327793359532</v>
      </c>
      <c r="J43" s="61">
        <f>VLOOKUP(C43,'biến ngoại sinh'!$A$2:$C$18,2,FALSE)</f>
        <v>0.0550454562</v>
      </c>
      <c r="K43" s="1">
        <f>VLOOKUP(C43,'biến ngoại sinh'!$A$2:$C$18,3,FALSE)</f>
        <v>29</v>
      </c>
    </row>
    <row r="44" ht="12.75" customHeight="1">
      <c r="A44" s="1">
        <v>43.0</v>
      </c>
      <c r="B44" s="1" t="s">
        <v>42</v>
      </c>
      <c r="C44" s="1">
        <v>2011.0</v>
      </c>
      <c r="D44" s="1">
        <v>26.9213763094867</v>
      </c>
      <c r="E44" s="1">
        <v>27.315577424039184</v>
      </c>
      <c r="F44" s="1">
        <v>0.05126188500204997</v>
      </c>
      <c r="G44" s="1">
        <v>5.477537613112467</v>
      </c>
      <c r="H44" s="1">
        <v>0.9357883159776932</v>
      </c>
      <c r="I44" s="1">
        <v>-0.1391534526064571</v>
      </c>
      <c r="J44" s="61">
        <f>VLOOKUP(C44,'biến ngoại sinh'!$A$2:$C$18,2,FALSE)</f>
        <v>0.06413177689</v>
      </c>
      <c r="K44" s="1">
        <f>VLOOKUP(C44,'biến ngoại sinh'!$A$2:$C$18,3,FALSE)</f>
        <v>29</v>
      </c>
    </row>
    <row r="45" ht="12.75" customHeight="1">
      <c r="A45" s="1">
        <v>44.0</v>
      </c>
      <c r="B45" s="1" t="s">
        <v>42</v>
      </c>
      <c r="C45" s="1">
        <v>2010.0</v>
      </c>
      <c r="D45" s="1">
        <v>26.859489986321154</v>
      </c>
      <c r="E45" s="1">
        <v>27.114151370398112</v>
      </c>
      <c r="F45" s="1">
        <v>0.0017479950474462486</v>
      </c>
      <c r="G45" s="1">
        <v>9.383350575483544</v>
      </c>
      <c r="H45" s="1">
        <v>1.0223763500428185</v>
      </c>
      <c r="I45" s="1">
        <v>0.3157699374475388</v>
      </c>
      <c r="J45" s="61">
        <f>VLOOKUP(C45,'biến ngoại sinh'!$A$2:$C$18,2,FALSE)</f>
        <v>0.06423238217</v>
      </c>
      <c r="K45" s="1">
        <f>VLOOKUP(C45,'biến ngoại sinh'!$A$2:$C$18,3,FALSE)</f>
        <v>29</v>
      </c>
    </row>
    <row r="46" ht="12.75" customHeight="1">
      <c r="A46" s="1">
        <v>45.0</v>
      </c>
      <c r="B46" s="1" t="s">
        <v>42</v>
      </c>
      <c r="C46" s="1">
        <v>2009.0</v>
      </c>
      <c r="D46" s="1">
        <v>26.355817127837696</v>
      </c>
      <c r="E46" s="1">
        <v>26.668008643818748</v>
      </c>
      <c r="F46" s="1">
        <v>0.03777937402909132</v>
      </c>
      <c r="G46" s="1">
        <v>13.366491573256779</v>
      </c>
      <c r="H46" s="1">
        <v>1.4551460274004975</v>
      </c>
      <c r="J46" s="61">
        <f>VLOOKUP(C46,'biến ngoại sinh'!$A$2:$C$18,2,FALSE)</f>
        <v>0.05397897543</v>
      </c>
      <c r="K46" s="1">
        <f>VLOOKUP(C46,'biến ngoại sinh'!$A$2:$C$18,3,FALSE)</f>
        <v>28</v>
      </c>
    </row>
    <row r="47" ht="12.75" customHeight="1">
      <c r="A47" s="1">
        <v>46.0</v>
      </c>
      <c r="B47" s="1" t="s">
        <v>44</v>
      </c>
      <c r="C47" s="1">
        <v>2021.0</v>
      </c>
      <c r="D47" s="1">
        <v>28.00611843281877</v>
      </c>
      <c r="E47" s="1">
        <v>29.63077155380645</v>
      </c>
      <c r="F47" s="1">
        <v>0.034530160714623795</v>
      </c>
      <c r="G47" s="1">
        <v>1.2869886723167663</v>
      </c>
      <c r="H47" s="1">
        <v>1.5284728744214988</v>
      </c>
      <c r="I47" s="1">
        <v>-0.00515346830330176</v>
      </c>
      <c r="J47" s="61">
        <f>VLOOKUP(C47,'biến ngoại sinh'!$A$2:$C$18,2,FALSE)</f>
        <v>0.02561551142</v>
      </c>
      <c r="K47" s="1">
        <f>VLOOKUP(C47,'biến ngoại sinh'!$A$2:$C$18,3,FALSE)</f>
        <v>32</v>
      </c>
    </row>
    <row r="48" ht="12.75" customHeight="1">
      <c r="A48" s="1">
        <v>47.0</v>
      </c>
      <c r="B48" s="1" t="s">
        <v>44</v>
      </c>
      <c r="C48" s="1">
        <v>2020.0</v>
      </c>
      <c r="D48" s="1">
        <v>27.810207299940984</v>
      </c>
      <c r="E48" s="1">
        <v>29.510723044542708</v>
      </c>
      <c r="F48" s="1">
        <v>0.02979789140424081</v>
      </c>
      <c r="G48" s="1">
        <v>1.2803276100566545</v>
      </c>
      <c r="H48" s="1">
        <v>1.5581957213117605</v>
      </c>
      <c r="I48" s="1">
        <v>0.10368817766867024</v>
      </c>
      <c r="J48" s="61">
        <f>VLOOKUP(C48,'biến ngoại sinh'!$A$2:$C$18,2,FALSE)</f>
        <v>0.02865411946</v>
      </c>
      <c r="K48" s="1">
        <f>VLOOKUP(C48,'biến ngoại sinh'!$A$2:$C$18,3,FALSE)</f>
        <v>32</v>
      </c>
    </row>
    <row r="49" ht="12.75" customHeight="1">
      <c r="A49" s="1">
        <v>48.0</v>
      </c>
      <c r="B49" s="1" t="s">
        <v>44</v>
      </c>
      <c r="C49" s="1">
        <v>2019.0</v>
      </c>
      <c r="D49" s="1">
        <v>27.90315637177204</v>
      </c>
      <c r="E49" s="1">
        <v>29.378289367001983</v>
      </c>
      <c r="F49" s="1">
        <v>0.03159819920374073</v>
      </c>
      <c r="G49" s="1">
        <v>1.3800296167402626</v>
      </c>
      <c r="H49" s="1">
        <v>1.416456182541597</v>
      </c>
      <c r="I49" s="1">
        <v>0.07707535956986301</v>
      </c>
      <c r="J49" s="61">
        <f>VLOOKUP(C49,'biến ngoại sinh'!$A$2:$C$18,2,FALSE)</f>
        <v>0.07359281</v>
      </c>
      <c r="K49" s="1">
        <f>VLOOKUP(C49,'biến ngoại sinh'!$A$2:$C$18,3,FALSE)</f>
        <v>31</v>
      </c>
    </row>
    <row r="50" ht="12.75" customHeight="1">
      <c r="A50" s="1">
        <v>49.0</v>
      </c>
      <c r="B50" s="1" t="s">
        <v>44</v>
      </c>
      <c r="C50" s="1">
        <v>2018.0</v>
      </c>
      <c r="D50" s="1">
        <v>27.972022308018687</v>
      </c>
      <c r="E50" s="1">
        <v>29.33187835247865</v>
      </c>
      <c r="F50" s="1">
        <v>0.0296246434521553</v>
      </c>
      <c r="G50" s="1">
        <v>1.4332092503370595</v>
      </c>
      <c r="H50" s="1">
        <v>1.3462932887044987</v>
      </c>
      <c r="I50" s="1">
        <v>0.0020701330510151106</v>
      </c>
      <c r="J50" s="61">
        <f>VLOOKUP(C50,'biến ngoại sinh'!$A$2:$C$18,2,FALSE)</f>
        <v>0.07464991257</v>
      </c>
      <c r="K50" s="1">
        <f>VLOOKUP(C50,'biến ngoại sinh'!$A$2:$C$18,3,FALSE)</f>
        <v>31</v>
      </c>
    </row>
    <row r="51" ht="12.75" customHeight="1">
      <c r="A51" s="1">
        <v>50.0</v>
      </c>
      <c r="B51" s="1" t="s">
        <v>44</v>
      </c>
      <c r="C51" s="1">
        <v>2017.0</v>
      </c>
      <c r="D51" s="1">
        <v>27.76316693916449</v>
      </c>
      <c r="E51" s="1">
        <v>29.32479924368898</v>
      </c>
      <c r="F51" s="1">
        <v>0.029997326333177976</v>
      </c>
      <c r="G51" s="1">
        <v>1.3431774800387386</v>
      </c>
      <c r="H51" s="1">
        <v>1.4156149749685885</v>
      </c>
      <c r="I51" s="1">
        <v>0.16765919405037974</v>
      </c>
      <c r="J51" s="61">
        <f>VLOOKUP(C51,'biến ngoại sinh'!$A$2:$C$18,2,FALSE)</f>
        <v>0.06940187782</v>
      </c>
      <c r="K51" s="1">
        <f>VLOOKUP(C51,'biến ngoại sinh'!$A$2:$C$18,3,FALSE)</f>
        <v>30</v>
      </c>
    </row>
    <row r="52" ht="12.75" customHeight="1">
      <c r="A52" s="1">
        <v>51.0</v>
      </c>
      <c r="B52" s="1" t="s">
        <v>44</v>
      </c>
      <c r="C52" s="1">
        <v>2016.0</v>
      </c>
      <c r="D52" s="1">
        <v>27.58146781505706</v>
      </c>
      <c r="E52" s="1">
        <v>29.265260669763894</v>
      </c>
      <c r="F52" s="1">
        <v>0.035589015110515064</v>
      </c>
      <c r="G52" s="1">
        <v>1.3203226217591941</v>
      </c>
      <c r="H52" s="1">
        <v>1.1881081128172093</v>
      </c>
      <c r="I52" s="1">
        <v>0.11487329688263548</v>
      </c>
      <c r="J52" s="61">
        <f>VLOOKUP(C52,'biến ngoại sinh'!$A$2:$C$18,2,FALSE)</f>
        <v>0.06690009213</v>
      </c>
      <c r="K52" s="1">
        <f>VLOOKUP(C52,'biến ngoại sinh'!$A$2:$C$18,3,FALSE)</f>
        <v>30</v>
      </c>
    </row>
    <row r="53" ht="12.75" customHeight="1">
      <c r="A53" s="1">
        <v>52.0</v>
      </c>
      <c r="B53" s="1" t="s">
        <v>44</v>
      </c>
      <c r="C53" s="1">
        <v>2015.0</v>
      </c>
      <c r="D53" s="1">
        <v>27.48781165247742</v>
      </c>
      <c r="E53" s="1">
        <v>29.264253823876444</v>
      </c>
      <c r="F53" s="1">
        <v>0.025236343495301607</v>
      </c>
      <c r="G53" s="1">
        <v>1.3065789327247015</v>
      </c>
      <c r="H53" s="1">
        <v>1.0029265816192512</v>
      </c>
      <c r="I53" s="1">
        <v>0.11328812874757067</v>
      </c>
      <c r="J53" s="61">
        <f>VLOOKUP(C53,'biến ngoại sinh'!$A$2:$C$18,2,FALSE)</f>
        <v>0.06987166724</v>
      </c>
      <c r="K53" s="1">
        <f>VLOOKUP(C53,'biến ngoại sinh'!$A$2:$C$18,3,FALSE)</f>
        <v>30</v>
      </c>
    </row>
    <row r="54" ht="12.75" customHeight="1">
      <c r="A54" s="1">
        <v>53.0</v>
      </c>
      <c r="B54" s="1" t="s">
        <v>44</v>
      </c>
      <c r="C54" s="1">
        <v>2014.0</v>
      </c>
      <c r="D54" s="1">
        <v>24.400469493040525</v>
      </c>
      <c r="E54" s="1">
        <v>29.306348555564597</v>
      </c>
      <c r="F54" s="1">
        <v>0.0225292069919285</v>
      </c>
      <c r="G54" s="1">
        <v>1.0115765642745538</v>
      </c>
      <c r="H54" s="1">
        <v>0.9509712695824324</v>
      </c>
      <c r="I54" s="1">
        <v>0.12917743465401668</v>
      </c>
      <c r="J54" s="61">
        <f>VLOOKUP(C54,'biến ngoại sinh'!$A$2:$C$18,2,FALSE)</f>
        <v>0.06422246656</v>
      </c>
      <c r="K54" s="1">
        <f>VLOOKUP(C54,'biến ngoại sinh'!$A$2:$C$18,3,FALSE)</f>
        <v>30</v>
      </c>
    </row>
    <row r="55" ht="12.75" customHeight="1">
      <c r="A55" s="1">
        <v>54.0</v>
      </c>
      <c r="B55" s="1" t="s">
        <v>44</v>
      </c>
      <c r="C55" s="1">
        <v>2013.0</v>
      </c>
      <c r="D55" s="1">
        <v>28.006091969514678</v>
      </c>
      <c r="E55" s="1">
        <v>29.00920281016319</v>
      </c>
      <c r="F55" s="1">
        <v>0.022889932109466656</v>
      </c>
      <c r="G55" s="1">
        <v>2.9832961717632593</v>
      </c>
      <c r="H55" s="1">
        <v>0.8498192610980877</v>
      </c>
      <c r="I55" s="1">
        <v>0.10369259448916172</v>
      </c>
      <c r="J55" s="61">
        <f>VLOOKUP(C55,'biến ngoại sinh'!$A$2:$C$18,2,FALSE)</f>
        <v>0.05553500245</v>
      </c>
      <c r="K55" s="1">
        <f>VLOOKUP(C55,'biến ngoại sinh'!$A$2:$C$18,3,FALSE)</f>
        <v>29</v>
      </c>
    </row>
    <row r="56" ht="12.75" customHeight="1">
      <c r="A56" s="1">
        <v>55.0</v>
      </c>
      <c r="B56" s="1" t="s">
        <v>44</v>
      </c>
      <c r="C56" s="1">
        <v>2012.0</v>
      </c>
      <c r="D56" s="1">
        <v>28.17041815780092</v>
      </c>
      <c r="E56" s="1">
        <v>28.983928709742596</v>
      </c>
      <c r="F56" s="1">
        <v>0.023914332371252074</v>
      </c>
      <c r="G56" s="1">
        <v>3.763968688297078</v>
      </c>
      <c r="H56" s="1">
        <v>0.763129986568839</v>
      </c>
      <c r="I56" s="1">
        <v>0.03376124679188884</v>
      </c>
      <c r="J56" s="61">
        <f>VLOOKUP(C56,'biến ngoại sinh'!$A$2:$C$18,2,FALSE)</f>
        <v>0.0550454562</v>
      </c>
      <c r="K56" s="1">
        <f>VLOOKUP(C56,'biến ngoại sinh'!$A$2:$C$18,3,FALSE)</f>
        <v>29</v>
      </c>
    </row>
    <row r="57" ht="12.75" customHeight="1">
      <c r="A57" s="1">
        <v>56.0</v>
      </c>
      <c r="B57" s="1" t="s">
        <v>44</v>
      </c>
      <c r="C57" s="1">
        <v>2011.0</v>
      </c>
      <c r="D57" s="1">
        <v>28.208699633834755</v>
      </c>
      <c r="E57" s="1">
        <v>29.035075834089966</v>
      </c>
      <c r="F57" s="1">
        <v>0.03638366343281906</v>
      </c>
      <c r="G57" s="1">
        <v>3.4300028797941025</v>
      </c>
      <c r="H57" s="1">
        <v>0.7104417772838576</v>
      </c>
      <c r="I57" s="1">
        <v>0.10464836775548796</v>
      </c>
      <c r="J57" s="61">
        <f>VLOOKUP(C57,'biến ngoại sinh'!$A$2:$C$18,2,FALSE)</f>
        <v>0.06413177689</v>
      </c>
      <c r="K57" s="1">
        <f>VLOOKUP(C57,'biến ngoại sinh'!$A$2:$C$18,3,FALSE)</f>
        <v>29</v>
      </c>
    </row>
    <row r="58" ht="12.75" customHeight="1">
      <c r="A58" s="1">
        <v>57.0</v>
      </c>
      <c r="B58" s="1" t="s">
        <v>44</v>
      </c>
      <c r="C58" s="1">
        <v>2010.0</v>
      </c>
      <c r="D58" s="1">
        <v>28.202444272160907</v>
      </c>
      <c r="E58" s="1">
        <v>28.970579296568275</v>
      </c>
      <c r="F58" s="1">
        <v>0.037946391764855585</v>
      </c>
      <c r="G58" s="1">
        <v>4.731267346335916</v>
      </c>
      <c r="H58" s="1">
        <v>0.6438582421197652</v>
      </c>
      <c r="I58" s="1">
        <v>0.12245384143626752</v>
      </c>
      <c r="J58" s="61">
        <f>VLOOKUP(C58,'biến ngoại sinh'!$A$2:$C$18,2,FALSE)</f>
        <v>0.06423238217</v>
      </c>
      <c r="K58" s="1">
        <f>VLOOKUP(C58,'biến ngoại sinh'!$A$2:$C$18,3,FALSE)</f>
        <v>29</v>
      </c>
    </row>
    <row r="59" ht="12.75" customHeight="1">
      <c r="A59" s="1">
        <v>58.0</v>
      </c>
      <c r="B59" s="1" t="s">
        <v>44</v>
      </c>
      <c r="C59" s="1">
        <v>2009.0</v>
      </c>
      <c r="D59" s="1">
        <v>27.91626383235867</v>
      </c>
      <c r="E59" s="1">
        <v>28.949263708220073</v>
      </c>
      <c r="F59" s="1">
        <v>0.05057213051645621</v>
      </c>
      <c r="G59" s="1">
        <v>3.7114795439534296</v>
      </c>
      <c r="H59" s="1">
        <v>0.5765547699597589</v>
      </c>
      <c r="I59" s="1">
        <v>-0.007972080323748958</v>
      </c>
      <c r="J59" s="61">
        <f>VLOOKUP(C59,'biến ngoại sinh'!$A$2:$C$18,2,FALSE)</f>
        <v>0.05397897543</v>
      </c>
      <c r="K59" s="1">
        <f>VLOOKUP(C59,'biến ngoại sinh'!$A$2:$C$18,3,FALSE)</f>
        <v>28</v>
      </c>
    </row>
    <row r="60" ht="12.75" customHeight="1">
      <c r="A60" s="1">
        <v>59.0</v>
      </c>
      <c r="B60" s="1" t="s">
        <v>44</v>
      </c>
      <c r="C60" s="1">
        <v>2008.0</v>
      </c>
      <c r="D60" s="1">
        <v>28.213112252999473</v>
      </c>
      <c r="E60" s="1">
        <v>28.854452054316152</v>
      </c>
      <c r="F60" s="1">
        <v>0.05334454646184045</v>
      </c>
      <c r="G60" s="1">
        <v>7.03215357785623</v>
      </c>
      <c r="H60" s="1">
        <v>0.5980366760609767</v>
      </c>
      <c r="I60" s="1">
        <v>0.29121462183995317</v>
      </c>
      <c r="J60" s="61">
        <f>VLOOKUP(C60,'biến ngoại sinh'!$A$2:$C$18,2,FALSE)</f>
        <v>0.05661771208</v>
      </c>
      <c r="K60" s="1">
        <f>VLOOKUP(C60,'biến ngoại sinh'!$A$2:$C$18,3,FALSE)</f>
        <v>27</v>
      </c>
    </row>
    <row r="61" ht="12.75" customHeight="1">
      <c r="A61" s="1">
        <v>60.0</v>
      </c>
      <c r="B61" s="1" t="s">
        <v>44</v>
      </c>
      <c r="C61" s="1">
        <v>2007.0</v>
      </c>
      <c r="D61" s="1">
        <v>28.115328369492364</v>
      </c>
      <c r="E61" s="1">
        <v>28.76498772289771</v>
      </c>
      <c r="F61" s="1">
        <v>0.04269926155375937</v>
      </c>
      <c r="G61" s="1">
        <v>6.7997522211482195</v>
      </c>
      <c r="H61" s="1">
        <v>0.4948950942235108</v>
      </c>
      <c r="I61" s="1">
        <v>0.1381771061976346</v>
      </c>
      <c r="J61" s="61">
        <f>VLOOKUP(C61,'biến ngoại sinh'!$A$2:$C$18,2,FALSE)</f>
        <v>0.07129504484</v>
      </c>
      <c r="K61" s="1">
        <f>VLOOKUP(C61,'biến ngoại sinh'!$A$2:$C$18,3,FALSE)</f>
        <v>22</v>
      </c>
    </row>
    <row r="62" ht="12.75" customHeight="1">
      <c r="A62" s="1">
        <v>61.0</v>
      </c>
      <c r="B62" s="1" t="s">
        <v>44</v>
      </c>
      <c r="C62" s="1">
        <v>2006.0</v>
      </c>
      <c r="D62" s="1">
        <v>27.163474889251894</v>
      </c>
      <c r="E62" s="1">
        <v>27.995116148075734</v>
      </c>
      <c r="F62" s="1">
        <v>0.07000203649722857</v>
      </c>
      <c r="G62" s="1">
        <v>3.995472642546557</v>
      </c>
      <c r="H62" s="1">
        <v>1.6436877852456158</v>
      </c>
      <c r="I62" s="1">
        <v>0.5003822459535195</v>
      </c>
      <c r="J62" s="61">
        <f>VLOOKUP(C62,'biến ngoại sinh'!$A$2:$C$18,2,FALSE)</f>
        <v>0.06977954812</v>
      </c>
      <c r="K62" s="1">
        <f>VLOOKUP(C62,'biến ngoại sinh'!$A$2:$C$18,3,FALSE)</f>
        <v>21</v>
      </c>
    </row>
    <row r="63" ht="12.75" customHeight="1">
      <c r="A63" s="1">
        <v>62.0</v>
      </c>
      <c r="B63" s="1" t="s">
        <v>44</v>
      </c>
      <c r="C63" s="1">
        <v>2005.0</v>
      </c>
      <c r="D63" s="1">
        <v>27.138860647302106</v>
      </c>
      <c r="E63" s="1">
        <v>28.042020964211233</v>
      </c>
      <c r="F63" s="1">
        <v>0.056520085556038116</v>
      </c>
      <c r="G63" s="1">
        <v>2.844105375986621</v>
      </c>
      <c r="H63" s="1">
        <v>1.1663790523723878</v>
      </c>
      <c r="J63" s="61">
        <f>VLOOKUP(C63,'biến ngoại sinh'!$A$2:$C$18,2,FALSE)</f>
        <v>0.07547247727</v>
      </c>
      <c r="K63" s="1">
        <f>VLOOKUP(C63,'biến ngoại sinh'!$A$2:$C$18,3,FALSE)</f>
        <v>16</v>
      </c>
    </row>
    <row r="64" ht="12.75" customHeight="1">
      <c r="A64" s="1">
        <v>63.0</v>
      </c>
      <c r="B64" s="1" t="s">
        <v>46</v>
      </c>
      <c r="C64" s="1">
        <v>2021.0</v>
      </c>
      <c r="D64" s="1">
        <v>27.547991459630595</v>
      </c>
      <c r="E64" s="1">
        <v>29.513147819817657</v>
      </c>
      <c r="F64" s="1">
        <v>0.034080154954203856</v>
      </c>
      <c r="G64" s="1">
        <v>1.194869792338151</v>
      </c>
      <c r="H64" s="1">
        <v>1.2307232670950037</v>
      </c>
      <c r="I64" s="1">
        <v>0.04537300982305096</v>
      </c>
      <c r="J64" s="61">
        <f>VLOOKUP(C64,'biến ngoại sinh'!$A$2:$C$18,2,FALSE)</f>
        <v>0.02561551142</v>
      </c>
      <c r="K64" s="1">
        <f>VLOOKUP(C64,'biến ngoại sinh'!$A$2:$C$18,3,FALSE)</f>
        <v>32</v>
      </c>
    </row>
    <row r="65" ht="12.75" customHeight="1">
      <c r="A65" s="1">
        <v>64.0</v>
      </c>
      <c r="B65" s="1" t="s">
        <v>46</v>
      </c>
      <c r="C65" s="1">
        <v>2020.0</v>
      </c>
      <c r="D65" s="1">
        <v>26.07615859393437</v>
      </c>
      <c r="E65" s="1">
        <v>29.344970992416872</v>
      </c>
      <c r="F65" s="1">
        <v>0.03493472721339762</v>
      </c>
      <c r="G65" s="1">
        <v>1.0531249692395215</v>
      </c>
      <c r="H65" s="1">
        <v>1.3400351501447612</v>
      </c>
      <c r="I65" s="1">
        <v>0.2560409866466497</v>
      </c>
      <c r="J65" s="61">
        <f>VLOOKUP(C65,'biến ngoại sinh'!$A$2:$C$18,2,FALSE)</f>
        <v>0.02865411946</v>
      </c>
      <c r="K65" s="1">
        <f>VLOOKUP(C65,'biến ngoại sinh'!$A$2:$C$18,3,FALSE)</f>
        <v>32</v>
      </c>
    </row>
    <row r="66" ht="12.75" customHeight="1">
      <c r="A66" s="1">
        <v>65.0</v>
      </c>
      <c r="B66" s="1" t="s">
        <v>46</v>
      </c>
      <c r="C66" s="1">
        <v>2019.0</v>
      </c>
      <c r="D66" s="1">
        <v>27.553016642791338</v>
      </c>
      <c r="E66" s="1">
        <v>29.223079155926413</v>
      </c>
      <c r="F66" s="1">
        <v>0.02885033232007247</v>
      </c>
      <c r="G66" s="1">
        <v>1.2732770694622308</v>
      </c>
      <c r="H66" s="1">
        <v>1.1068242678496223</v>
      </c>
      <c r="I66" s="1">
        <v>0.10389136344478961</v>
      </c>
      <c r="J66" s="61">
        <f>VLOOKUP(C66,'biến ngoại sinh'!$A$2:$C$18,2,FALSE)</f>
        <v>0.07359281</v>
      </c>
      <c r="K66" s="1">
        <f>VLOOKUP(C66,'biến ngoại sinh'!$A$2:$C$18,3,FALSE)</f>
        <v>31</v>
      </c>
    </row>
    <row r="67" ht="12.75" customHeight="1">
      <c r="A67" s="1">
        <v>66.0</v>
      </c>
      <c r="B67" s="1" t="s">
        <v>46</v>
      </c>
      <c r="C67" s="1">
        <v>2018.0</v>
      </c>
      <c r="D67" s="1">
        <v>26.761582355238332</v>
      </c>
      <c r="E67" s="1">
        <v>28.933271709035612</v>
      </c>
      <c r="F67" s="1">
        <v>0.029395935360295812</v>
      </c>
      <c r="G67" s="1">
        <v>1.1571467343062647</v>
      </c>
      <c r="H67" s="1">
        <v>1.5010187213592219</v>
      </c>
      <c r="I67" s="1">
        <v>-0.010063341180084215</v>
      </c>
      <c r="J67" s="61">
        <f>VLOOKUP(C67,'biến ngoại sinh'!$A$2:$C$18,2,FALSE)</f>
        <v>0.07464991257</v>
      </c>
      <c r="K67" s="1">
        <f>VLOOKUP(C67,'biến ngoại sinh'!$A$2:$C$18,3,FALSE)</f>
        <v>31</v>
      </c>
    </row>
    <row r="68" ht="12.75" customHeight="1">
      <c r="A68" s="1">
        <v>67.0</v>
      </c>
      <c r="B68" s="1" t="s">
        <v>46</v>
      </c>
      <c r="C68" s="1">
        <v>2017.0</v>
      </c>
      <c r="D68" s="1">
        <v>25.869516154335336</v>
      </c>
      <c r="E68" s="1">
        <v>28.734116795467006</v>
      </c>
      <c r="F68" s="1">
        <v>0.014745374817571141</v>
      </c>
      <c r="G68" s="1">
        <v>1.0767220993578646</v>
      </c>
      <c r="H68" s="1">
        <v>1.683417265844284</v>
      </c>
      <c r="I68" s="1">
        <v>0.11604250946985156</v>
      </c>
      <c r="J68" s="61">
        <f>VLOOKUP(C68,'biến ngoại sinh'!$A$2:$C$18,2,FALSE)</f>
        <v>0.06940187782</v>
      </c>
      <c r="K68" s="1">
        <f>VLOOKUP(C68,'biến ngoại sinh'!$A$2:$C$18,3,FALSE)</f>
        <v>30</v>
      </c>
    </row>
    <row r="69" ht="12.75" customHeight="1">
      <c r="A69" s="1">
        <v>68.0</v>
      </c>
      <c r="B69" s="1" t="s">
        <v>46</v>
      </c>
      <c r="C69" s="1">
        <v>2016.0</v>
      </c>
      <c r="D69" s="1">
        <v>26.632111719048503</v>
      </c>
      <c r="E69" s="1">
        <v>28.71279207890979</v>
      </c>
      <c r="F69" s="1">
        <v>0.023819773576188648</v>
      </c>
      <c r="G69" s="1">
        <v>1.1730896793014953</v>
      </c>
      <c r="H69" s="1">
        <v>1.5724950660975399</v>
      </c>
      <c r="I69" s="1">
        <v>0.24049155742191705</v>
      </c>
      <c r="J69" s="61">
        <f>VLOOKUP(C69,'biến ngoại sinh'!$A$2:$C$18,2,FALSE)</f>
        <v>0.06690009213</v>
      </c>
      <c r="K69" s="1">
        <f>VLOOKUP(C69,'biến ngoại sinh'!$A$2:$C$18,3,FALSE)</f>
        <v>30</v>
      </c>
    </row>
    <row r="70" ht="12.75" customHeight="1">
      <c r="A70" s="1">
        <v>69.0</v>
      </c>
      <c r="B70" s="1" t="s">
        <v>46</v>
      </c>
      <c r="C70" s="1">
        <v>2015.0</v>
      </c>
      <c r="D70" s="1">
        <v>25.481660646143663</v>
      </c>
      <c r="E70" s="1">
        <v>28.444315390336424</v>
      </c>
      <c r="F70" s="1">
        <v>0.016978648887714626</v>
      </c>
      <c r="G70" s="1">
        <v>1.065975009830454</v>
      </c>
      <c r="H70" s="1">
        <v>1.9405727956774492</v>
      </c>
      <c r="I70" s="1">
        <v>0.42852453569393045</v>
      </c>
      <c r="J70" s="61">
        <f>VLOOKUP(C70,'biến ngoại sinh'!$A$2:$C$18,2,FALSE)</f>
        <v>0.06987166724</v>
      </c>
      <c r="K70" s="1">
        <f>VLOOKUP(C70,'biến ngoại sinh'!$A$2:$C$18,3,FALSE)</f>
        <v>30</v>
      </c>
    </row>
    <row r="71" ht="12.75" customHeight="1">
      <c r="A71" s="1">
        <v>70.0</v>
      </c>
      <c r="B71" s="1" t="s">
        <v>46</v>
      </c>
      <c r="C71" s="1">
        <v>2014.0</v>
      </c>
      <c r="E71" s="1">
        <v>28.330494257380757</v>
      </c>
      <c r="F71" s="1">
        <v>0.01479368688886508</v>
      </c>
      <c r="G71" s="1">
        <v>0.9677177798958199</v>
      </c>
      <c r="H71" s="1">
        <v>1.4046134294526567</v>
      </c>
      <c r="I71" s="1">
        <v>0.5096626908352705</v>
      </c>
      <c r="J71" s="61">
        <f>VLOOKUP(C71,'biến ngoại sinh'!$A$2:$C$18,2,FALSE)</f>
        <v>0.06422246656</v>
      </c>
      <c r="K71" s="1">
        <f>VLOOKUP(C71,'biến ngoại sinh'!$A$2:$C$18,3,FALSE)</f>
        <v>30</v>
      </c>
    </row>
    <row r="72" ht="12.75" customHeight="1">
      <c r="A72" s="1">
        <v>71.0</v>
      </c>
      <c r="B72" s="1" t="s">
        <v>46</v>
      </c>
      <c r="C72" s="1">
        <v>2013.0</v>
      </c>
      <c r="E72" s="1">
        <v>27.927414060709662</v>
      </c>
      <c r="F72" s="1">
        <v>0.022966286023462366</v>
      </c>
      <c r="G72" s="1">
        <v>0.9474981690795624</v>
      </c>
      <c r="H72" s="1">
        <v>1.145920797524977</v>
      </c>
      <c r="I72" s="1">
        <v>0.27478390421672044</v>
      </c>
      <c r="J72" s="61">
        <f>VLOOKUP(C72,'biến ngoại sinh'!$A$2:$C$18,2,FALSE)</f>
        <v>0.05553500245</v>
      </c>
      <c r="K72" s="1">
        <f>VLOOKUP(C72,'biến ngoại sinh'!$A$2:$C$18,3,FALSE)</f>
        <v>29</v>
      </c>
    </row>
    <row r="73" ht="12.75" customHeight="1">
      <c r="A73" s="1">
        <v>72.0</v>
      </c>
      <c r="B73" s="1" t="s">
        <v>46</v>
      </c>
      <c r="C73" s="1">
        <v>2012.0</v>
      </c>
      <c r="D73" s="1">
        <v>26.320067585694215</v>
      </c>
      <c r="E73" s="1">
        <v>27.60296442924612</v>
      </c>
      <c r="F73" s="1">
        <v>0.02464072851006457</v>
      </c>
      <c r="G73" s="1">
        <v>2.208438382351272</v>
      </c>
      <c r="H73" s="1">
        <v>0.9186073037024952</v>
      </c>
      <c r="I73" s="1">
        <v>0.11692142914549238</v>
      </c>
      <c r="J73" s="61">
        <f>VLOOKUP(C73,'biến ngoại sinh'!$A$2:$C$18,2,FALSE)</f>
        <v>0.0550454562</v>
      </c>
      <c r="K73" s="1">
        <f>VLOOKUP(C73,'biến ngoại sinh'!$A$2:$C$18,3,FALSE)</f>
        <v>29</v>
      </c>
    </row>
    <row r="74" ht="12.75" customHeight="1">
      <c r="A74" s="1">
        <v>73.0</v>
      </c>
      <c r="B74" s="1" t="s">
        <v>46</v>
      </c>
      <c r="C74" s="1">
        <v>2011.0</v>
      </c>
      <c r="D74" s="1">
        <v>26.566872821669648</v>
      </c>
      <c r="E74" s="1">
        <v>27.49971727394874</v>
      </c>
      <c r="F74" s="1">
        <v>0.047952451021970606</v>
      </c>
      <c r="G74" s="1">
        <v>3.5908464523348336</v>
      </c>
      <c r="H74" s="1">
        <v>0.78921318404557</v>
      </c>
      <c r="I74" s="1">
        <v>0.07866284352065592</v>
      </c>
      <c r="J74" s="61">
        <f>VLOOKUP(C74,'biến ngoại sinh'!$A$2:$C$18,2,FALSE)</f>
        <v>0.06413177689</v>
      </c>
      <c r="K74" s="1">
        <f>VLOOKUP(C74,'biến ngoại sinh'!$A$2:$C$18,3,FALSE)</f>
        <v>29</v>
      </c>
    </row>
    <row r="75" ht="12.75" customHeight="1">
      <c r="A75" s="1">
        <v>74.0</v>
      </c>
      <c r="B75" s="1" t="s">
        <v>46</v>
      </c>
      <c r="C75" s="1">
        <v>2010.0</v>
      </c>
      <c r="D75" s="1">
        <v>26.18753056180803</v>
      </c>
      <c r="E75" s="1">
        <v>27.699261057243238</v>
      </c>
      <c r="F75" s="1">
        <v>0.04611736015114867</v>
      </c>
      <c r="G75" s="1">
        <v>1.455521039498657</v>
      </c>
      <c r="H75" s="1">
        <v>1.0720242935477968</v>
      </c>
      <c r="I75" s="1">
        <v>0.5559628732888509</v>
      </c>
      <c r="J75" s="61">
        <f>VLOOKUP(C75,'biến ngoại sinh'!$A$2:$C$18,2,FALSE)</f>
        <v>0.06423238217</v>
      </c>
      <c r="K75" s="1">
        <f>VLOOKUP(C75,'biến ngoại sinh'!$A$2:$C$18,3,FALSE)</f>
        <v>29</v>
      </c>
    </row>
    <row r="76" ht="12.75" customHeight="1">
      <c r="A76" s="1">
        <v>75.0</v>
      </c>
      <c r="B76" s="1" t="s">
        <v>46</v>
      </c>
      <c r="C76" s="1">
        <v>2009.0</v>
      </c>
      <c r="D76" s="1">
        <v>26.499485538096813</v>
      </c>
      <c r="E76" s="1">
        <v>26.707445375751753</v>
      </c>
      <c r="F76" s="1">
        <v>0.09439438700595533</v>
      </c>
      <c r="G76" s="1">
        <v>11.869577672025581</v>
      </c>
      <c r="H76" s="1">
        <v>0.6987628644610434</v>
      </c>
      <c r="J76" s="61">
        <f>VLOOKUP(C76,'biến ngoại sinh'!$A$2:$C$18,2,FALSE)</f>
        <v>0.05397897543</v>
      </c>
      <c r="K76" s="1">
        <f>VLOOKUP(C76,'biến ngoại sinh'!$A$2:$C$18,3,FALSE)</f>
        <v>28</v>
      </c>
    </row>
    <row r="77" ht="12.75" customHeight="1">
      <c r="A77" s="1">
        <v>76.0</v>
      </c>
      <c r="B77" s="1" t="s">
        <v>48</v>
      </c>
      <c r="C77" s="1">
        <v>2021.0</v>
      </c>
      <c r="D77" s="1">
        <v>27.120671210297406</v>
      </c>
      <c r="E77" s="1">
        <v>29.482075753254428</v>
      </c>
      <c r="F77" s="1">
        <v>0.0552952304499263</v>
      </c>
      <c r="G77" s="1">
        <v>1.1304631870941486</v>
      </c>
      <c r="H77" s="1">
        <v>1.4936391671647482</v>
      </c>
      <c r="I77" s="1">
        <v>0.05317837384506102</v>
      </c>
      <c r="J77" s="61">
        <f>VLOOKUP(C77,'biến ngoại sinh'!$A$2:$C$18,2,FALSE)</f>
        <v>0.02561551142</v>
      </c>
      <c r="K77" s="1">
        <f>VLOOKUP(C77,'biến ngoại sinh'!$A$2:$C$18,3,FALSE)</f>
        <v>32</v>
      </c>
    </row>
    <row r="78" ht="12.75" customHeight="1">
      <c r="A78" s="1">
        <v>77.0</v>
      </c>
      <c r="B78" s="1" t="s">
        <v>48</v>
      </c>
      <c r="C78" s="1">
        <v>2020.0</v>
      </c>
      <c r="D78" s="1">
        <v>26.96884668392452</v>
      </c>
      <c r="E78" s="1">
        <v>29.442341042371027</v>
      </c>
      <c r="F78" s="1">
        <v>0.02867710851893738</v>
      </c>
      <c r="G78" s="1">
        <v>1.1107920175018857</v>
      </c>
      <c r="H78" s="1">
        <v>1.7040337445003082</v>
      </c>
      <c r="I78" s="1">
        <v>0.11732391973936768</v>
      </c>
      <c r="J78" s="61">
        <f>VLOOKUP(C78,'biến ngoại sinh'!$A$2:$C$18,2,FALSE)</f>
        <v>0.02865411946</v>
      </c>
      <c r="K78" s="1">
        <f>VLOOKUP(C78,'biến ngoại sinh'!$A$2:$C$18,3,FALSE)</f>
        <v>32</v>
      </c>
    </row>
    <row r="79" ht="12.75" customHeight="1">
      <c r="A79" s="1">
        <v>78.0</v>
      </c>
      <c r="B79" s="1" t="s">
        <v>48</v>
      </c>
      <c r="C79" s="1">
        <v>2019.0</v>
      </c>
      <c r="D79" s="1">
        <v>27.317307681588815</v>
      </c>
      <c r="E79" s="1">
        <v>29.39623787548286</v>
      </c>
      <c r="F79" s="1">
        <v>0.02783014905382508</v>
      </c>
      <c r="G79" s="1">
        <v>1.1699408073784512</v>
      </c>
      <c r="H79" s="1">
        <v>1.4676194618620437</v>
      </c>
      <c r="I79" s="1">
        <v>0.05510217873550535</v>
      </c>
      <c r="J79" s="61">
        <f>VLOOKUP(C79,'biến ngoại sinh'!$A$2:$C$18,2,FALSE)</f>
        <v>0.07359281</v>
      </c>
      <c r="K79" s="1">
        <f>VLOOKUP(C79,'biến ngoại sinh'!$A$2:$C$18,3,FALSE)</f>
        <v>31</v>
      </c>
    </row>
    <row r="80" ht="12.75" customHeight="1">
      <c r="A80" s="1">
        <v>79.0</v>
      </c>
      <c r="B80" s="1" t="s">
        <v>48</v>
      </c>
      <c r="C80" s="1">
        <v>2018.0</v>
      </c>
      <c r="D80" s="1">
        <v>27.264508630372802</v>
      </c>
      <c r="E80" s="1">
        <v>29.311142760023603</v>
      </c>
      <c r="F80" s="1">
        <v>0.026964014193180896</v>
      </c>
      <c r="G80" s="1">
        <v>1.179491989301781</v>
      </c>
      <c r="H80" s="1">
        <v>1.432732483359247</v>
      </c>
      <c r="I80" s="1">
        <v>0.031122290756374023</v>
      </c>
      <c r="J80" s="61">
        <f>VLOOKUP(C80,'biến ngoại sinh'!$A$2:$C$18,2,FALSE)</f>
        <v>0.07464991257</v>
      </c>
      <c r="K80" s="1">
        <f>VLOOKUP(C80,'biến ngoại sinh'!$A$2:$C$18,3,FALSE)</f>
        <v>31</v>
      </c>
    </row>
    <row r="81" ht="12.75" customHeight="1">
      <c r="A81" s="1">
        <v>80.0</v>
      </c>
      <c r="B81" s="1" t="s">
        <v>48</v>
      </c>
      <c r="C81" s="1">
        <v>2017.0</v>
      </c>
      <c r="D81" s="1">
        <v>27.388562460825284</v>
      </c>
      <c r="E81" s="1">
        <v>29.244345795186558</v>
      </c>
      <c r="F81" s="1">
        <v>0.025373214385341233</v>
      </c>
      <c r="G81" s="1">
        <v>1.2202814044594938</v>
      </c>
      <c r="H81" s="1">
        <v>1.413130434543104</v>
      </c>
      <c r="I81" s="1">
        <v>0.07291404139710862</v>
      </c>
      <c r="J81" s="61">
        <f>VLOOKUP(C81,'biến ngoại sinh'!$A$2:$C$18,2,FALSE)</f>
        <v>0.06940187782</v>
      </c>
      <c r="K81" s="1">
        <f>VLOOKUP(C81,'biến ngoại sinh'!$A$2:$C$18,3,FALSE)</f>
        <v>30</v>
      </c>
    </row>
    <row r="82" ht="12.75" customHeight="1">
      <c r="A82" s="1">
        <v>81.0</v>
      </c>
      <c r="B82" s="1" t="s">
        <v>48</v>
      </c>
      <c r="C82" s="1">
        <v>2016.0</v>
      </c>
      <c r="D82" s="1">
        <v>26.397284984878294</v>
      </c>
      <c r="E82" s="1">
        <v>29.088023688233722</v>
      </c>
      <c r="F82" s="1">
        <v>0.023752460164986174</v>
      </c>
      <c r="G82" s="1">
        <v>1.0836799953183205</v>
      </c>
      <c r="H82" s="1">
        <v>2.1146582729898493</v>
      </c>
      <c r="I82" s="1">
        <v>0.09147754517189602</v>
      </c>
      <c r="J82" s="61">
        <f>VLOOKUP(C82,'biến ngoại sinh'!$A$2:$C$18,2,FALSE)</f>
        <v>0.06690009213</v>
      </c>
      <c r="K82" s="1">
        <f>VLOOKUP(C82,'biến ngoại sinh'!$A$2:$C$18,3,FALSE)</f>
        <v>30</v>
      </c>
    </row>
    <row r="83" ht="12.75" customHeight="1">
      <c r="A83" s="1">
        <v>82.0</v>
      </c>
      <c r="B83" s="1" t="s">
        <v>48</v>
      </c>
      <c r="C83" s="1">
        <v>2015.0</v>
      </c>
      <c r="D83" s="1">
        <v>26.036544063920125</v>
      </c>
      <c r="E83" s="1">
        <v>28.943997195303155</v>
      </c>
      <c r="F83" s="1">
        <v>0.02606556270161919</v>
      </c>
      <c r="G83" s="1">
        <v>1.06586672351454</v>
      </c>
      <c r="H83" s="1">
        <v>2.20385546474648</v>
      </c>
      <c r="I83" s="1">
        <v>0.06072265816115301</v>
      </c>
      <c r="J83" s="61">
        <f>VLOOKUP(C83,'biến ngoại sinh'!$A$2:$C$18,2,FALSE)</f>
        <v>0.06987166724</v>
      </c>
      <c r="K83" s="1">
        <f>VLOOKUP(C83,'biến ngoại sinh'!$A$2:$C$18,3,FALSE)</f>
        <v>30</v>
      </c>
    </row>
    <row r="84" ht="12.75" customHeight="1">
      <c r="A84" s="1">
        <v>83.0</v>
      </c>
      <c r="B84" s="1" t="s">
        <v>48</v>
      </c>
      <c r="C84" s="1">
        <v>2014.0</v>
      </c>
      <c r="D84" s="1">
        <v>26.209273324578323</v>
      </c>
      <c r="E84" s="1">
        <v>28.92499604603586</v>
      </c>
      <c r="F84" s="1">
        <v>0.02418235226483758</v>
      </c>
      <c r="G84" s="1">
        <v>1.0826476511756953</v>
      </c>
      <c r="H84" s="1">
        <v>1.9512686141129354</v>
      </c>
      <c r="I84" s="1">
        <v>0.0248065634042173</v>
      </c>
      <c r="J84" s="61">
        <f>VLOOKUP(C84,'biến ngoại sinh'!$A$2:$C$18,2,FALSE)</f>
        <v>0.06422246656</v>
      </c>
      <c r="K84" s="1">
        <f>VLOOKUP(C84,'biến ngoại sinh'!$A$2:$C$18,3,FALSE)</f>
        <v>30</v>
      </c>
    </row>
    <row r="85" ht="12.75" customHeight="1">
      <c r="A85" s="1">
        <v>84.0</v>
      </c>
      <c r="B85" s="1" t="s">
        <v>48</v>
      </c>
      <c r="C85" s="1">
        <v>2013.0</v>
      </c>
      <c r="D85" s="1">
        <v>28.0307927900748</v>
      </c>
      <c r="E85" s="1">
        <v>28.507479633162028</v>
      </c>
      <c r="F85" s="1">
        <v>0.027424493471573674</v>
      </c>
      <c r="G85" s="1">
        <v>5.667917345777307</v>
      </c>
      <c r="H85" s="1">
        <v>1.9759418744834836</v>
      </c>
      <c r="I85" s="1">
        <v>0.06417856826111795</v>
      </c>
      <c r="J85" s="61">
        <f>VLOOKUP(C85,'biến ngoại sinh'!$A$2:$C$18,2,FALSE)</f>
        <v>0.05553500245</v>
      </c>
      <c r="K85" s="1">
        <f>VLOOKUP(C85,'biến ngoại sinh'!$A$2:$C$18,3,FALSE)</f>
        <v>29</v>
      </c>
    </row>
    <row r="86" ht="12.75" customHeight="1">
      <c r="A86" s="1">
        <v>85.0</v>
      </c>
      <c r="B86" s="1" t="s">
        <v>48</v>
      </c>
      <c r="C86" s="1">
        <v>2012.0</v>
      </c>
      <c r="D86" s="1">
        <v>27.872454992848148</v>
      </c>
      <c r="E86" s="1">
        <v>28.360762276832887</v>
      </c>
      <c r="F86" s="1">
        <v>0.04782211796779998</v>
      </c>
      <c r="G86" s="1">
        <v>8.893339062681344</v>
      </c>
      <c r="H86" s="1">
        <v>1.8037314889431248</v>
      </c>
      <c r="I86" s="1">
        <v>0.1459942426135506</v>
      </c>
      <c r="J86" s="61">
        <f>VLOOKUP(C86,'biến ngoại sinh'!$A$2:$C$18,2,FALSE)</f>
        <v>0.0550454562</v>
      </c>
      <c r="K86" s="1">
        <f>VLOOKUP(C86,'biến ngoại sinh'!$A$2:$C$18,3,FALSE)</f>
        <v>29</v>
      </c>
    </row>
    <row r="87" ht="12.75" customHeight="1">
      <c r="A87" s="1">
        <v>86.0</v>
      </c>
      <c r="B87" s="1" t="s">
        <v>48</v>
      </c>
      <c r="C87" s="1">
        <v>2011.0</v>
      </c>
      <c r="D87" s="1">
        <v>27.93013479770755</v>
      </c>
      <c r="E87" s="1">
        <v>28.320736218527983</v>
      </c>
      <c r="F87" s="1">
        <v>0.05194862442162043</v>
      </c>
      <c r="G87" s="1">
        <v>8.67329023371721</v>
      </c>
      <c r="H87" s="1">
        <v>1.582965279053816</v>
      </c>
      <c r="I87" s="1">
        <v>0.19646775727936136</v>
      </c>
      <c r="J87" s="61">
        <f>VLOOKUP(C87,'biến ngoại sinh'!$A$2:$C$18,2,FALSE)</f>
        <v>0.06413177689</v>
      </c>
      <c r="K87" s="1">
        <f>VLOOKUP(C87,'biến ngoại sinh'!$A$2:$C$18,3,FALSE)</f>
        <v>29</v>
      </c>
    </row>
    <row r="88" ht="12.75" customHeight="1">
      <c r="A88" s="1">
        <v>87.0</v>
      </c>
      <c r="B88" s="1" t="s">
        <v>48</v>
      </c>
      <c r="C88" s="1">
        <v>2010.0</v>
      </c>
      <c r="D88" s="1">
        <v>27.775949416937845</v>
      </c>
      <c r="E88" s="1">
        <v>28.16172123467935</v>
      </c>
      <c r="F88" s="1">
        <v>0.0371607346932146</v>
      </c>
      <c r="G88" s="1">
        <v>12.111882837608317</v>
      </c>
      <c r="H88" s="1">
        <v>1.37688526565636</v>
      </c>
      <c r="I88" s="1">
        <v>0.19457328443053168</v>
      </c>
      <c r="J88" s="61">
        <f>VLOOKUP(C88,'biến ngoại sinh'!$A$2:$C$18,2,FALSE)</f>
        <v>0.06423238217</v>
      </c>
      <c r="K88" s="1">
        <f>VLOOKUP(C88,'biến ngoại sinh'!$A$2:$C$18,3,FALSE)</f>
        <v>29</v>
      </c>
    </row>
    <row r="89" ht="12.75" customHeight="1">
      <c r="A89" s="1">
        <v>88.0</v>
      </c>
      <c r="B89" s="1" t="s">
        <v>48</v>
      </c>
      <c r="C89" s="1">
        <v>2009.0</v>
      </c>
      <c r="D89" s="1">
        <v>27.267653217872382</v>
      </c>
      <c r="E89" s="1">
        <v>27.841733395590417</v>
      </c>
      <c r="F89" s="1">
        <v>0.03652442463693042</v>
      </c>
      <c r="G89" s="1">
        <v>6.046315386441589</v>
      </c>
      <c r="H89" s="1">
        <v>2.2559884427709855</v>
      </c>
      <c r="I89" s="1">
        <v>0.1732939240728638</v>
      </c>
      <c r="J89" s="61">
        <f>VLOOKUP(C89,'biến ngoại sinh'!$A$2:$C$18,2,FALSE)</f>
        <v>0.05397897543</v>
      </c>
      <c r="K89" s="1">
        <f>VLOOKUP(C89,'biến ngoại sinh'!$A$2:$C$18,3,FALSE)</f>
        <v>28</v>
      </c>
    </row>
    <row r="90" ht="12.75" customHeight="1">
      <c r="A90" s="1">
        <v>89.0</v>
      </c>
      <c r="B90" s="1" t="s">
        <v>48</v>
      </c>
      <c r="C90" s="1">
        <v>2008.0</v>
      </c>
      <c r="D90" s="1">
        <v>27.25468024392164</v>
      </c>
      <c r="E90" s="1">
        <v>27.645797219946658</v>
      </c>
      <c r="F90" s="1">
        <v>0.04196497688890659</v>
      </c>
      <c r="G90" s="1">
        <v>13.199883412443993</v>
      </c>
      <c r="H90" s="1">
        <v>1.941515039495635</v>
      </c>
      <c r="I90" s="1">
        <v>0.3265584856682258</v>
      </c>
      <c r="J90" s="61">
        <f>VLOOKUP(C90,'biến ngoại sinh'!$A$2:$C$18,2,FALSE)</f>
        <v>0.05661771208</v>
      </c>
      <c r="K90" s="1">
        <f>VLOOKUP(C90,'biến ngoại sinh'!$A$2:$C$18,3,FALSE)</f>
        <v>27</v>
      </c>
    </row>
    <row r="91" ht="12.75" customHeight="1">
      <c r="A91" s="1">
        <v>90.0</v>
      </c>
      <c r="B91" s="1" t="s">
        <v>48</v>
      </c>
      <c r="C91" s="1">
        <v>2007.0</v>
      </c>
      <c r="D91" s="1">
        <v>26.70622300902236</v>
      </c>
      <c r="E91" s="1">
        <v>27.281633822386016</v>
      </c>
      <c r="F91" s="1">
        <v>0.04287123051283844</v>
      </c>
      <c r="G91" s="1">
        <v>7.637266104573557</v>
      </c>
      <c r="H91" s="1">
        <v>3.085669746769523</v>
      </c>
      <c r="J91" s="61">
        <f>VLOOKUP(C91,'biến ngoại sinh'!$A$2:$C$18,2,FALSE)</f>
        <v>0.07129504484</v>
      </c>
      <c r="K91" s="1">
        <f>VLOOKUP(C91,'biến ngoại sinh'!$A$2:$C$18,3,FALSE)</f>
        <v>22</v>
      </c>
    </row>
    <row r="92" ht="12.75" customHeight="1">
      <c r="A92" s="1">
        <v>91.0</v>
      </c>
      <c r="B92" s="1" t="s">
        <v>50</v>
      </c>
      <c r="C92" s="1">
        <v>2021.0</v>
      </c>
      <c r="D92" s="1">
        <v>27.578818792035683</v>
      </c>
      <c r="E92" s="1">
        <v>29.778677175110133</v>
      </c>
      <c r="F92" s="1">
        <v>0.03006304410859713</v>
      </c>
      <c r="G92" s="1">
        <v>1.1485027665305523</v>
      </c>
      <c r="H92" s="1">
        <v>1.8997852701436477</v>
      </c>
      <c r="I92" s="1">
        <v>0.04673542777353567</v>
      </c>
      <c r="J92" s="61">
        <f>VLOOKUP(C92,'biến ngoại sinh'!$A$2:$C$18,2,FALSE)</f>
        <v>0.02561551142</v>
      </c>
      <c r="K92" s="1">
        <f>VLOOKUP(C92,'biến ngoại sinh'!$A$2:$C$18,3,FALSE)</f>
        <v>32</v>
      </c>
    </row>
    <row r="93" ht="12.75" customHeight="1">
      <c r="A93" s="1">
        <v>92.0</v>
      </c>
      <c r="B93" s="1" t="s">
        <v>50</v>
      </c>
      <c r="C93" s="1">
        <v>2020.0</v>
      </c>
      <c r="D93" s="1">
        <v>27.2512772189672</v>
      </c>
      <c r="E93" s="1">
        <v>29.68093796675775</v>
      </c>
      <c r="F93" s="1">
        <v>0.030789056834882193</v>
      </c>
      <c r="G93" s="1">
        <v>1.118742275725043</v>
      </c>
      <c r="H93" s="1">
        <v>1.9578045834785456</v>
      </c>
      <c r="I93" s="1">
        <v>0.24160110838876253</v>
      </c>
      <c r="J93" s="61">
        <f>VLOOKUP(C93,'biến ngoại sinh'!$A$2:$C$18,2,FALSE)</f>
        <v>0.02865411946</v>
      </c>
      <c r="K93" s="1">
        <f>VLOOKUP(C93,'biến ngoại sinh'!$A$2:$C$18,3,FALSE)</f>
        <v>32</v>
      </c>
    </row>
    <row r="94" ht="12.75" customHeight="1">
      <c r="A94" s="1">
        <v>93.0</v>
      </c>
      <c r="B94" s="1" t="s">
        <v>50</v>
      </c>
      <c r="C94" s="1">
        <v>2019.0</v>
      </c>
      <c r="D94" s="1">
        <v>27.546087732626503</v>
      </c>
      <c r="E94" s="1">
        <v>29.661081655668706</v>
      </c>
      <c r="F94" s="1">
        <v>0.014893655585773831</v>
      </c>
      <c r="G94" s="1">
        <v>1.157406825608661</v>
      </c>
      <c r="H94" s="1">
        <v>1.7065195572293606</v>
      </c>
      <c r="I94" s="1">
        <v>0.23477330145520378</v>
      </c>
      <c r="J94" s="61">
        <f>VLOOKUP(C94,'biến ngoại sinh'!$A$2:$C$18,2,FALSE)</f>
        <v>0.07359281</v>
      </c>
      <c r="K94" s="1">
        <f>VLOOKUP(C94,'biến ngoại sinh'!$A$2:$C$18,3,FALSE)</f>
        <v>31</v>
      </c>
    </row>
    <row r="95" ht="12.75" customHeight="1">
      <c r="A95" s="1">
        <v>94.0</v>
      </c>
      <c r="B95" s="1" t="s">
        <v>50</v>
      </c>
      <c r="C95" s="1">
        <v>2018.0</v>
      </c>
      <c r="D95" s="1">
        <v>27.39096620463744</v>
      </c>
      <c r="E95" s="1">
        <v>29.4408449549132</v>
      </c>
      <c r="F95" s="1">
        <v>0.0027772314801345226</v>
      </c>
      <c r="G95" s="1">
        <v>1.1813762314187433</v>
      </c>
      <c r="H95" s="1">
        <v>1.4213082448477607</v>
      </c>
      <c r="I95" s="1">
        <v>0.06944212034168673</v>
      </c>
      <c r="J95" s="61">
        <f>VLOOKUP(C95,'biến ngoại sinh'!$A$2:$C$18,2,FALSE)</f>
        <v>0.07464991257</v>
      </c>
      <c r="K95" s="1">
        <f>VLOOKUP(C95,'biến ngoại sinh'!$A$2:$C$18,3,FALSE)</f>
        <v>31</v>
      </c>
    </row>
    <row r="96" ht="12.75" customHeight="1">
      <c r="A96" s="1">
        <v>95.0</v>
      </c>
      <c r="B96" s="1" t="s">
        <v>50</v>
      </c>
      <c r="C96" s="1">
        <v>2017.0</v>
      </c>
      <c r="D96" s="1">
        <v>27.486635490603074</v>
      </c>
      <c r="E96" s="1">
        <v>29.31723169441119</v>
      </c>
      <c r="F96" s="1">
        <v>0.028476287490716626</v>
      </c>
      <c r="G96" s="1">
        <v>1.2453674443372773</v>
      </c>
      <c r="H96" s="1">
        <v>1.2694792280664164</v>
      </c>
      <c r="I96" s="1">
        <v>0.06976995133112403</v>
      </c>
      <c r="J96" s="61">
        <f>VLOOKUP(C96,'biến ngoại sinh'!$A$2:$C$18,2,FALSE)</f>
        <v>0.06940187782</v>
      </c>
      <c r="K96" s="1">
        <f>VLOOKUP(C96,'biến ngoại sinh'!$A$2:$C$18,3,FALSE)</f>
        <v>30</v>
      </c>
    </row>
    <row r="97" ht="12.75" customHeight="1">
      <c r="A97" s="1">
        <v>96.0</v>
      </c>
      <c r="B97" s="1" t="s">
        <v>50</v>
      </c>
      <c r="C97" s="1">
        <v>2016.0</v>
      </c>
      <c r="D97" s="1">
        <v>26.679004382111184</v>
      </c>
      <c r="E97" s="1">
        <v>29.228626454965895</v>
      </c>
      <c r="F97" s="1">
        <v>0.021940204334482724</v>
      </c>
      <c r="G97" s="1">
        <v>1.121344041176917</v>
      </c>
      <c r="H97" s="1">
        <v>1.219984124873113</v>
      </c>
      <c r="I97" s="1">
        <v>0.2975525528980014</v>
      </c>
      <c r="J97" s="61">
        <f>VLOOKUP(C97,'biến ngoại sinh'!$A$2:$C$18,2,FALSE)</f>
        <v>0.06690009213</v>
      </c>
      <c r="K97" s="1">
        <f>VLOOKUP(C97,'biến ngoại sinh'!$A$2:$C$18,3,FALSE)</f>
        <v>30</v>
      </c>
    </row>
    <row r="98" ht="12.75" customHeight="1">
      <c r="A98" s="1">
        <v>97.0</v>
      </c>
      <c r="B98" s="1" t="s">
        <v>50</v>
      </c>
      <c r="C98" s="1">
        <v>2015.0</v>
      </c>
      <c r="D98" s="1">
        <v>27.742916112160415</v>
      </c>
      <c r="E98" s="1">
        <v>29.08683283923453</v>
      </c>
      <c r="F98" s="1">
        <v>0.03737602109886997</v>
      </c>
      <c r="G98" s="1">
        <v>1.4540763107550259</v>
      </c>
      <c r="H98" s="1">
        <v>0.9432166709502067</v>
      </c>
      <c r="I98" s="1">
        <v>0.2436716996330491</v>
      </c>
      <c r="J98" s="61">
        <f>VLOOKUP(C98,'biến ngoại sinh'!$A$2:$C$18,2,FALSE)</f>
        <v>0.06987166724</v>
      </c>
      <c r="K98" s="1">
        <f>VLOOKUP(C98,'biến ngoại sinh'!$A$2:$C$18,3,FALSE)</f>
        <v>30</v>
      </c>
    </row>
    <row r="99" ht="12.75" customHeight="1">
      <c r="A99" s="1">
        <v>98.0</v>
      </c>
      <c r="B99" s="1" t="s">
        <v>50</v>
      </c>
      <c r="C99" s="1">
        <v>2014.0</v>
      </c>
      <c r="E99" s="1">
        <v>28.537830671128393</v>
      </c>
      <c r="F99" s="1">
        <v>0.02718250083177617</v>
      </c>
      <c r="G99" s="1">
        <v>0.9283590024879711</v>
      </c>
      <c r="H99" s="1">
        <v>2.0741737461241168</v>
      </c>
      <c r="I99" s="1">
        <v>0.11458997707688136</v>
      </c>
      <c r="J99" s="61">
        <f>VLOOKUP(C99,'biến ngoại sinh'!$A$2:$C$18,2,FALSE)</f>
        <v>0.06422246656</v>
      </c>
      <c r="K99" s="1">
        <f>VLOOKUP(C99,'biến ngoại sinh'!$A$2:$C$18,3,FALSE)</f>
        <v>30</v>
      </c>
    </row>
    <row r="100" ht="12.75" customHeight="1">
      <c r="A100" s="1">
        <v>99.0</v>
      </c>
      <c r="B100" s="1" t="s">
        <v>50</v>
      </c>
      <c r="C100" s="1">
        <v>2013.0</v>
      </c>
      <c r="D100" s="1">
        <v>27.433369307904943</v>
      </c>
      <c r="E100" s="1">
        <v>28.177024344489745</v>
      </c>
      <c r="F100" s="1">
        <v>0.03175422295449652</v>
      </c>
      <c r="G100" s="1">
        <v>4.984670558554001</v>
      </c>
      <c r="H100" s="1">
        <v>1.9039840831816048</v>
      </c>
      <c r="I100" s="1">
        <v>0.17047283168149785</v>
      </c>
      <c r="J100" s="61">
        <f>VLOOKUP(C100,'biến ngoại sinh'!$A$2:$C$18,2,FALSE)</f>
        <v>0.05553500245</v>
      </c>
      <c r="K100" s="1">
        <f>VLOOKUP(C100,'biến ngoại sinh'!$A$2:$C$18,3,FALSE)</f>
        <v>29</v>
      </c>
    </row>
    <row r="101" ht="12.75" customHeight="1">
      <c r="A101" s="1">
        <v>100.0</v>
      </c>
      <c r="B101" s="1" t="s">
        <v>50</v>
      </c>
      <c r="C101" s="1">
        <v>2012.0</v>
      </c>
      <c r="D101" s="1">
        <v>27.53099211484068</v>
      </c>
      <c r="E101" s="1">
        <v>28.137110037679776</v>
      </c>
      <c r="F101" s="1">
        <v>0.03923150921293548</v>
      </c>
      <c r="G101" s="1">
        <v>5.7367388691571115</v>
      </c>
      <c r="H101" s="1">
        <v>1.6193146967988337</v>
      </c>
      <c r="I101" s="1">
        <v>0.4103483520352857</v>
      </c>
      <c r="J101" s="61">
        <f>VLOOKUP(C101,'biến ngoại sinh'!$A$2:$C$18,2,FALSE)</f>
        <v>0.0550454562</v>
      </c>
      <c r="K101" s="1">
        <f>VLOOKUP(C101,'biến ngoại sinh'!$A$2:$C$18,3,FALSE)</f>
        <v>29</v>
      </c>
    </row>
    <row r="102" ht="12.75" customHeight="1">
      <c r="A102" s="1">
        <v>101.0</v>
      </c>
      <c r="B102" s="1" t="s">
        <v>50</v>
      </c>
      <c r="C102" s="1">
        <v>2011.0</v>
      </c>
      <c r="D102" s="1">
        <v>27.504681100582083</v>
      </c>
      <c r="E102" s="1">
        <v>28.109616352741657</v>
      </c>
      <c r="F102" s="1">
        <v>0.043788326873293745</v>
      </c>
      <c r="G102" s="1">
        <v>5.0527333615594525</v>
      </c>
      <c r="H102" s="1">
        <v>1.1445438308238556</v>
      </c>
      <c r="I102" s="1">
        <v>0.5731339404437833</v>
      </c>
      <c r="J102" s="61">
        <f>VLOOKUP(C102,'biến ngoại sinh'!$A$2:$C$18,2,FALSE)</f>
        <v>0.06413177689</v>
      </c>
      <c r="K102" s="1">
        <f>VLOOKUP(C102,'biến ngoại sinh'!$A$2:$C$18,3,FALSE)</f>
        <v>29</v>
      </c>
    </row>
    <row r="103" ht="12.75" customHeight="1">
      <c r="A103" s="1">
        <v>102.0</v>
      </c>
      <c r="B103" s="1" t="s">
        <v>50</v>
      </c>
      <c r="C103" s="1">
        <v>2010.0</v>
      </c>
      <c r="D103" s="1">
        <v>27.327198644616278</v>
      </c>
      <c r="E103" s="1">
        <v>28.01747581322733</v>
      </c>
      <c r="F103" s="1">
        <v>0.05265894636510705</v>
      </c>
      <c r="G103" s="1">
        <v>3.9759373031281355</v>
      </c>
      <c r="H103" s="1">
        <v>0.7244314915698377</v>
      </c>
      <c r="I103" s="1">
        <v>0.49461278575328316</v>
      </c>
      <c r="J103" s="61">
        <f>VLOOKUP(C103,'biến ngoại sinh'!$A$2:$C$18,2,FALSE)</f>
        <v>0.06423238217</v>
      </c>
      <c r="K103" s="1">
        <f>VLOOKUP(C103,'biến ngoại sinh'!$A$2:$C$18,3,FALSE)</f>
        <v>29</v>
      </c>
    </row>
    <row r="104" ht="12.75" customHeight="1">
      <c r="A104" s="1">
        <v>103.0</v>
      </c>
      <c r="B104" s="1" t="s">
        <v>50</v>
      </c>
      <c r="C104" s="1">
        <v>2009.0</v>
      </c>
      <c r="D104" s="1">
        <v>27.048766781712892</v>
      </c>
      <c r="E104" s="1">
        <v>27.64477440179073</v>
      </c>
      <c r="F104" s="1">
        <v>0.04898520202749574</v>
      </c>
      <c r="G104" s="1">
        <v>6.14706759363146</v>
      </c>
      <c r="H104" s="1">
        <v>0.6683324401552588</v>
      </c>
      <c r="I104" s="1">
        <v>0.25704199643876163</v>
      </c>
      <c r="J104" s="61">
        <f>VLOOKUP(C104,'biến ngoại sinh'!$A$2:$C$18,2,FALSE)</f>
        <v>0.05397897543</v>
      </c>
      <c r="K104" s="1">
        <f>VLOOKUP(C104,'biến ngoại sinh'!$A$2:$C$18,3,FALSE)</f>
        <v>28</v>
      </c>
    </row>
    <row r="105" ht="12.75" customHeight="1">
      <c r="A105" s="1">
        <v>104.0</v>
      </c>
      <c r="B105" s="1" t="s">
        <v>50</v>
      </c>
      <c r="C105" s="1">
        <v>2008.0</v>
      </c>
      <c r="D105" s="1">
        <v>27.000311132566257</v>
      </c>
      <c r="E105" s="1">
        <v>27.502990688207774</v>
      </c>
      <c r="F105" s="1">
        <v>0.04856236253484875</v>
      </c>
      <c r="G105" s="1">
        <v>7.753025217404443</v>
      </c>
      <c r="H105" s="1">
        <v>0.5414658644156437</v>
      </c>
      <c r="I105" s="1">
        <v>0.11047327202483549</v>
      </c>
      <c r="J105" s="61">
        <f>VLOOKUP(C105,'biến ngoại sinh'!$A$2:$C$18,2,FALSE)</f>
        <v>0.05661771208</v>
      </c>
      <c r="K105" s="1">
        <f>VLOOKUP(C105,'biến ngoại sinh'!$A$2:$C$18,3,FALSE)</f>
        <v>27</v>
      </c>
    </row>
    <row r="106" ht="12.75" customHeight="1">
      <c r="A106" s="1">
        <v>105.0</v>
      </c>
      <c r="B106" s="1" t="s">
        <v>50</v>
      </c>
      <c r="C106" s="1">
        <v>2007.0</v>
      </c>
      <c r="D106" s="1">
        <v>26.611050476264257</v>
      </c>
      <c r="E106" s="1">
        <v>26.94749461477191</v>
      </c>
      <c r="F106" s="1">
        <v>0.0416716952212585</v>
      </c>
      <c r="G106" s="1">
        <v>8.678401884861309</v>
      </c>
      <c r="H106" s="1">
        <v>1.583296915658221</v>
      </c>
      <c r="I106" s="1">
        <v>0.05160405019640147</v>
      </c>
      <c r="J106" s="61">
        <f>VLOOKUP(C106,'biến ngoại sinh'!$A$2:$C$18,2,FALSE)</f>
        <v>0.07129504484</v>
      </c>
      <c r="K106" s="1">
        <f>VLOOKUP(C106,'biến ngoại sinh'!$A$2:$C$18,3,FALSE)</f>
        <v>22</v>
      </c>
    </row>
    <row r="107" ht="12.75" customHeight="1">
      <c r="A107" s="1">
        <v>106.0</v>
      </c>
      <c r="B107" s="1" t="s">
        <v>50</v>
      </c>
      <c r="C107" s="1">
        <v>2006.0</v>
      </c>
      <c r="D107" s="1">
        <v>26.582148505444444</v>
      </c>
      <c r="E107" s="1">
        <v>26.894835059093317</v>
      </c>
      <c r="F107" s="1">
        <v>0.03755907747933783</v>
      </c>
      <c r="G107" s="1">
        <v>9.225134308753592</v>
      </c>
      <c r="H107" s="1">
        <v>1.8292666353093698</v>
      </c>
      <c r="I107" s="1">
        <v>0.2611282468362434</v>
      </c>
      <c r="J107" s="61">
        <f>VLOOKUP(C107,'biến ngoại sinh'!$A$2:$C$18,2,FALSE)</f>
        <v>0.06977954812</v>
      </c>
      <c r="K107" s="1">
        <f>VLOOKUP(C107,'biến ngoại sinh'!$A$2:$C$18,3,FALSE)</f>
        <v>21</v>
      </c>
    </row>
    <row r="108" ht="12.75" customHeight="1">
      <c r="A108" s="1">
        <v>107.0</v>
      </c>
      <c r="B108" s="1" t="s">
        <v>50</v>
      </c>
      <c r="C108" s="1">
        <v>2005.0</v>
      </c>
      <c r="D108" s="1">
        <v>26.484051006476584</v>
      </c>
      <c r="E108" s="1">
        <v>26.804364246270843</v>
      </c>
      <c r="F108" s="1">
        <v>0.054097346807473176</v>
      </c>
      <c r="G108" s="1">
        <v>8.675715448154252</v>
      </c>
      <c r="H108" s="1">
        <v>1.6084274998375108</v>
      </c>
      <c r="I108" s="1">
        <v>0.16365415135667377</v>
      </c>
      <c r="J108" s="61">
        <f>VLOOKUP(C108,'biến ngoại sinh'!$A$2:$C$18,2,FALSE)</f>
        <v>0.07547247727</v>
      </c>
      <c r="K108" s="1">
        <f>VLOOKUP(C108,'biến ngoại sinh'!$A$2:$C$18,3,FALSE)</f>
        <v>16</v>
      </c>
    </row>
    <row r="109" ht="12.75" customHeight="1">
      <c r="A109" s="1">
        <v>108.0</v>
      </c>
      <c r="B109" s="1" t="s">
        <v>52</v>
      </c>
      <c r="C109" s="1">
        <v>2021.0</v>
      </c>
      <c r="D109" s="1">
        <v>28.098179326701146</v>
      </c>
      <c r="E109" s="1">
        <v>30.518247427748715</v>
      </c>
      <c r="F109" s="1">
        <v>0.03543929974978298</v>
      </c>
      <c r="G109" s="1">
        <v>1.1092367181001799</v>
      </c>
      <c r="H109" s="1">
        <v>1.0311196761897474</v>
      </c>
      <c r="I109" s="1">
        <v>0.04000659010145234</v>
      </c>
      <c r="J109" s="61">
        <f>VLOOKUP(C109,'biến ngoại sinh'!$A$2:$C$18,2,FALSE)</f>
        <v>0.02561551142</v>
      </c>
      <c r="K109" s="1">
        <f>VLOOKUP(C109,'biến ngoại sinh'!$A$2:$C$18,3,FALSE)</f>
        <v>32</v>
      </c>
    </row>
    <row r="110" ht="12.75" customHeight="1">
      <c r="A110" s="1">
        <v>109.0</v>
      </c>
      <c r="B110" s="1" t="s">
        <v>52</v>
      </c>
      <c r="C110" s="1">
        <v>2020.0</v>
      </c>
      <c r="D110" s="1">
        <v>26.14255875517744</v>
      </c>
      <c r="E110" s="1">
        <v>30.380477584143943</v>
      </c>
      <c r="F110" s="1">
        <v>0.04135398218969044</v>
      </c>
      <c r="G110" s="1">
        <v>1.0183011933306254</v>
      </c>
      <c r="H110" s="1">
        <v>1.0009774744891133</v>
      </c>
      <c r="I110" s="1">
        <v>0.051043214985725484</v>
      </c>
      <c r="J110" s="61">
        <f>VLOOKUP(C110,'biến ngoại sinh'!$A$2:$C$18,2,FALSE)</f>
        <v>0.02865411946</v>
      </c>
      <c r="K110" s="1">
        <f>VLOOKUP(C110,'biến ngoại sinh'!$A$2:$C$18,3,FALSE)</f>
        <v>32</v>
      </c>
    </row>
    <row r="111" ht="12.75" customHeight="1">
      <c r="A111" s="1">
        <v>110.0</v>
      </c>
      <c r="B111" s="1" t="s">
        <v>52</v>
      </c>
      <c r="C111" s="1">
        <v>2019.0</v>
      </c>
      <c r="D111" s="1">
        <v>27.55952098587876</v>
      </c>
      <c r="E111" s="1">
        <v>30.330722088379744</v>
      </c>
      <c r="F111" s="1">
        <v>0.034551244688842186</v>
      </c>
      <c r="G111" s="1">
        <v>1.076933247643991</v>
      </c>
      <c r="H111" s="1">
        <v>1.1348654519015264</v>
      </c>
      <c r="I111" s="1">
        <v>-0.01420843418740731</v>
      </c>
      <c r="J111" s="61">
        <f>VLOOKUP(C111,'biến ngoại sinh'!$A$2:$C$18,2,FALSE)</f>
        <v>0.07359281</v>
      </c>
      <c r="K111" s="1">
        <f>VLOOKUP(C111,'biến ngoại sinh'!$A$2:$C$18,3,FALSE)</f>
        <v>31</v>
      </c>
    </row>
    <row r="112" ht="12.75" customHeight="1">
      <c r="A112" s="1">
        <v>111.0</v>
      </c>
      <c r="B112" s="1" t="s">
        <v>52</v>
      </c>
      <c r="C112" s="1">
        <v>2018.0</v>
      </c>
      <c r="D112" s="1">
        <v>27.916616189840344</v>
      </c>
      <c r="E112" s="1">
        <v>30.196219313597563</v>
      </c>
      <c r="F112" s="1">
        <v>0.028846699219269394</v>
      </c>
      <c r="G112" s="1">
        <v>1.141658662826821</v>
      </c>
      <c r="H112" s="1">
        <v>1.1619711408860693</v>
      </c>
      <c r="I112" s="1">
        <v>-0.07650709385884383</v>
      </c>
      <c r="J112" s="61">
        <f>VLOOKUP(C112,'biến ngoại sinh'!$A$2:$C$18,2,FALSE)</f>
        <v>0.07464991257</v>
      </c>
      <c r="K112" s="1">
        <f>VLOOKUP(C112,'biến ngoại sinh'!$A$2:$C$18,3,FALSE)</f>
        <v>31</v>
      </c>
    </row>
    <row r="113" ht="12.75" customHeight="1">
      <c r="A113" s="1">
        <v>112.0</v>
      </c>
      <c r="B113" s="1" t="s">
        <v>52</v>
      </c>
      <c r="C113" s="1">
        <v>2017.0</v>
      </c>
      <c r="D113" s="1">
        <v>28.766207643878687</v>
      </c>
      <c r="E113" s="1">
        <v>30.204146331133675</v>
      </c>
      <c r="F113" s="1">
        <v>0.027552685282323425</v>
      </c>
      <c r="G113" s="1">
        <v>1.1076422967185977</v>
      </c>
      <c r="H113" s="1">
        <v>1.2668676809696982</v>
      </c>
      <c r="I113" s="1">
        <v>-0.051196193242883145</v>
      </c>
      <c r="J113" s="61">
        <f>VLOOKUP(C113,'biến ngoại sinh'!$A$2:$C$18,2,FALSE)</f>
        <v>0.06940187782</v>
      </c>
      <c r="K113" s="1">
        <f>VLOOKUP(C113,'biến ngoại sinh'!$A$2:$C$18,3,FALSE)</f>
        <v>30</v>
      </c>
    </row>
    <row r="114" ht="12.75" customHeight="1">
      <c r="A114" s="1">
        <v>113.0</v>
      </c>
      <c r="B114" s="1" t="s">
        <v>52</v>
      </c>
      <c r="C114" s="1">
        <v>2016.0</v>
      </c>
      <c r="D114" s="1">
        <v>28.133327038403873</v>
      </c>
      <c r="E114" s="1">
        <v>30.037641493092337</v>
      </c>
      <c r="F114" s="1">
        <v>0.008043618748195912</v>
      </c>
      <c r="G114" s="1">
        <v>1.1962434718030395</v>
      </c>
      <c r="H114" s="1">
        <v>1.34410437937468</v>
      </c>
      <c r="I114" s="1">
        <v>0.05801667960643464</v>
      </c>
      <c r="J114" s="61">
        <f>VLOOKUP(C114,'biến ngoại sinh'!$A$2:$C$18,2,FALSE)</f>
        <v>0.06690009213</v>
      </c>
      <c r="K114" s="1">
        <f>VLOOKUP(C114,'biến ngoại sinh'!$A$2:$C$18,3,FALSE)</f>
        <v>30</v>
      </c>
    </row>
    <row r="115" ht="12.75" customHeight="1">
      <c r="A115" s="1">
        <v>114.0</v>
      </c>
      <c r="B115" s="1" t="s">
        <v>52</v>
      </c>
      <c r="C115" s="1">
        <v>2015.0</v>
      </c>
      <c r="D115" s="1">
        <v>27.868374934175623</v>
      </c>
      <c r="E115" s="1">
        <v>29.85011466396776</v>
      </c>
      <c r="F115" s="1">
        <v>0.026420502055404832</v>
      </c>
      <c r="G115" s="1">
        <v>1.1811394639074173</v>
      </c>
      <c r="H115" s="1">
        <v>1.5602435219292272</v>
      </c>
      <c r="I115" s="1">
        <v>0.3209236624381512</v>
      </c>
      <c r="J115" s="61">
        <f>VLOOKUP(C115,'biến ngoại sinh'!$A$2:$C$18,2,FALSE)</f>
        <v>0.06987166724</v>
      </c>
      <c r="K115" s="1">
        <f>VLOOKUP(C115,'biến ngoại sinh'!$A$2:$C$18,3,FALSE)</f>
        <v>30</v>
      </c>
    </row>
    <row r="116" ht="12.75" customHeight="1">
      <c r="A116" s="1">
        <v>115.0</v>
      </c>
      <c r="B116" s="1" t="s">
        <v>52</v>
      </c>
      <c r="C116" s="1">
        <v>2014.0</v>
      </c>
      <c r="D116" s="1">
        <v>28.057526145800978</v>
      </c>
      <c r="E116" s="1">
        <v>29.990883389817363</v>
      </c>
      <c r="F116" s="1">
        <v>0.029717442346090552</v>
      </c>
      <c r="G116" s="1">
        <v>1.1823857289343473</v>
      </c>
      <c r="H116" s="1">
        <v>1.1872009180171013</v>
      </c>
      <c r="J116" s="61">
        <f>VLOOKUP(C116,'biến ngoại sinh'!$A$2:$C$18,2,FALSE)</f>
        <v>0.06422246656</v>
      </c>
      <c r="K116" s="1">
        <f>VLOOKUP(C116,'biến ngoại sinh'!$A$2:$C$18,3,FALSE)</f>
        <v>30</v>
      </c>
    </row>
    <row r="117" ht="12.75" customHeight="1">
      <c r="A117" s="1">
        <v>116.0</v>
      </c>
      <c r="B117" s="1" t="s">
        <v>54</v>
      </c>
      <c r="C117" s="1">
        <v>2021.0</v>
      </c>
      <c r="E117" s="1">
        <v>27.790104529958555</v>
      </c>
      <c r="F117" s="1">
        <v>0.0018402402375132935</v>
      </c>
      <c r="G117" s="1">
        <v>0.7548088850207841</v>
      </c>
      <c r="H117" s="1">
        <v>2.900417668877644</v>
      </c>
      <c r="I117" s="1">
        <v>-0.41622245866047136</v>
      </c>
      <c r="J117" s="61">
        <f>VLOOKUP(C117,'biến ngoại sinh'!$A$2:$C$18,2,FALSE)</f>
        <v>0.02561551142</v>
      </c>
      <c r="K117" s="1">
        <f>VLOOKUP(C117,'biến ngoại sinh'!$A$2:$C$18,3,FALSE)</f>
        <v>32</v>
      </c>
    </row>
    <row r="118" ht="12.75" customHeight="1">
      <c r="A118" s="1">
        <v>117.0</v>
      </c>
      <c r="B118" s="1" t="s">
        <v>54</v>
      </c>
      <c r="C118" s="1">
        <v>2020.0</v>
      </c>
      <c r="E118" s="1">
        <v>27.93533050408574</v>
      </c>
      <c r="F118" s="1">
        <v>0.026136917316324098</v>
      </c>
      <c r="G118" s="1">
        <v>0.8194539476674232</v>
      </c>
      <c r="H118" s="1">
        <v>4.9995442264232235</v>
      </c>
      <c r="I118" s="1">
        <v>-0.4008214544764812</v>
      </c>
      <c r="J118" s="61">
        <f>VLOOKUP(C118,'biến ngoại sinh'!$A$2:$C$18,2,FALSE)</f>
        <v>0.02865411946</v>
      </c>
      <c r="K118" s="1">
        <f>VLOOKUP(C118,'biến ngoại sinh'!$A$2:$C$18,3,FALSE)</f>
        <v>32</v>
      </c>
    </row>
    <row r="119" ht="12.75" customHeight="1">
      <c r="A119" s="1">
        <v>118.0</v>
      </c>
      <c r="B119" s="1" t="s">
        <v>54</v>
      </c>
      <c r="C119" s="1">
        <v>2019.0</v>
      </c>
      <c r="E119" s="1">
        <v>27.94378021685442</v>
      </c>
      <c r="F119" s="1">
        <v>0.06725461757389259</v>
      </c>
      <c r="G119" s="1">
        <v>0.5827832730862073</v>
      </c>
      <c r="H119" s="1">
        <v>26.47822920472256</v>
      </c>
      <c r="I119" s="1">
        <v>0.04491276324937879</v>
      </c>
      <c r="J119" s="61">
        <f>VLOOKUP(C119,'biến ngoại sinh'!$A$2:$C$18,2,FALSE)</f>
        <v>0.07359281</v>
      </c>
      <c r="K119" s="1">
        <f>VLOOKUP(C119,'biến ngoại sinh'!$A$2:$C$18,3,FALSE)</f>
        <v>31</v>
      </c>
    </row>
    <row r="120" ht="12.75" customHeight="1">
      <c r="A120" s="1">
        <v>119.0</v>
      </c>
      <c r="B120" s="1" t="s">
        <v>54</v>
      </c>
      <c r="C120" s="1">
        <v>2018.0</v>
      </c>
      <c r="E120" s="1">
        <v>28.012792378654314</v>
      </c>
      <c r="F120" s="1">
        <v>0.07151157230886152</v>
      </c>
      <c r="G120" s="1">
        <v>0.9068573790214054</v>
      </c>
      <c r="H120" s="1">
        <v>166.45741863218456</v>
      </c>
      <c r="I120" s="1">
        <v>-0.0668660971689401</v>
      </c>
      <c r="J120" s="61">
        <f>VLOOKUP(C120,'biến ngoại sinh'!$A$2:$C$18,2,FALSE)</f>
        <v>0.07464991257</v>
      </c>
      <c r="K120" s="1">
        <f>VLOOKUP(C120,'biến ngoại sinh'!$A$2:$C$18,3,FALSE)</f>
        <v>31</v>
      </c>
    </row>
    <row r="121" ht="12.75" customHeight="1">
      <c r="A121" s="1">
        <v>120.0</v>
      </c>
      <c r="B121" s="1" t="s">
        <v>54</v>
      </c>
      <c r="C121" s="1">
        <v>2017.0</v>
      </c>
      <c r="E121" s="1">
        <v>27.63925655161592</v>
      </c>
      <c r="F121" s="1">
        <v>0.2472046186500783</v>
      </c>
      <c r="G121" s="1">
        <v>0.5862241607713978</v>
      </c>
      <c r="H121" s="1">
        <v>-34.56801118970336</v>
      </c>
      <c r="I121" s="1">
        <v>0.8223167995318116</v>
      </c>
      <c r="J121" s="61">
        <f>VLOOKUP(C121,'biến ngoại sinh'!$A$2:$C$18,2,FALSE)</f>
        <v>0.06940187782</v>
      </c>
      <c r="K121" s="1">
        <f>VLOOKUP(C121,'biến ngoại sinh'!$A$2:$C$18,3,FALSE)</f>
        <v>30</v>
      </c>
    </row>
    <row r="122" ht="12.75" customHeight="1">
      <c r="A122" s="1">
        <v>121.0</v>
      </c>
      <c r="B122" s="1" t="s">
        <v>54</v>
      </c>
      <c r="C122" s="1">
        <v>2016.0</v>
      </c>
      <c r="E122" s="1">
        <v>27.682780869264107</v>
      </c>
      <c r="F122" s="1">
        <v>-0.23861353866604862</v>
      </c>
      <c r="G122" s="1">
        <v>0.3951182039076237</v>
      </c>
      <c r="H122" s="1">
        <v>-2.7661598645493912</v>
      </c>
      <c r="I122" s="1">
        <v>1.0340710174104901</v>
      </c>
      <c r="J122" s="61">
        <f>VLOOKUP(C122,'biến ngoại sinh'!$A$2:$C$18,2,FALSE)</f>
        <v>0.06690009213</v>
      </c>
      <c r="K122" s="1">
        <f>VLOOKUP(C122,'biến ngoại sinh'!$A$2:$C$18,3,FALSE)</f>
        <v>30</v>
      </c>
    </row>
    <row r="123" ht="12.75" customHeight="1">
      <c r="A123" s="1">
        <v>122.0</v>
      </c>
      <c r="B123" s="1" t="s">
        <v>54</v>
      </c>
      <c r="C123" s="1">
        <v>2015.0</v>
      </c>
      <c r="E123" s="1">
        <v>27.362273974871623</v>
      </c>
      <c r="F123" s="1">
        <v>-0.5467519543401208</v>
      </c>
      <c r="G123" s="1">
        <v>0.3193341694925969</v>
      </c>
      <c r="H123" s="1">
        <v>-2.3882972625854113</v>
      </c>
      <c r="J123" s="61">
        <f>VLOOKUP(C123,'biến ngoại sinh'!$A$2:$C$18,2,FALSE)</f>
        <v>0.06987166724</v>
      </c>
      <c r="K123" s="1">
        <f>VLOOKUP(C123,'biến ngoại sinh'!$A$2:$C$18,3,FALSE)</f>
        <v>30</v>
      </c>
    </row>
    <row r="124" ht="12.75" customHeight="1">
      <c r="A124" s="1">
        <v>123.0</v>
      </c>
      <c r="B124" s="1" t="s">
        <v>56</v>
      </c>
      <c r="C124" s="1">
        <v>2020.0</v>
      </c>
      <c r="D124" s="1">
        <v>26.390469479559815</v>
      </c>
      <c r="E124" s="1">
        <v>26.857282847345378</v>
      </c>
      <c r="F124" s="1">
        <v>0.010289461820492006</v>
      </c>
      <c r="G124" s="1">
        <v>3.137392066003229</v>
      </c>
      <c r="H124" s="1">
        <v>0.33842826462327735</v>
      </c>
      <c r="I124" s="1">
        <v>-0.10048635936036947</v>
      </c>
      <c r="J124" s="61">
        <f>VLOOKUP(C124,'biến ngoại sinh'!$A$2:$C$18,2,FALSE)</f>
        <v>0.02865411946</v>
      </c>
      <c r="K124" s="1">
        <f>VLOOKUP(C124,'biến ngoại sinh'!$A$2:$C$18,3,FALSE)</f>
        <v>32</v>
      </c>
    </row>
    <row r="125" ht="12.75" customHeight="1">
      <c r="A125" s="1">
        <v>124.0</v>
      </c>
      <c r="B125" s="1" t="s">
        <v>56</v>
      </c>
      <c r="C125" s="1">
        <v>2019.0</v>
      </c>
      <c r="D125" s="1">
        <v>25.44485396139398</v>
      </c>
      <c r="E125" s="1">
        <v>26.904080734908923</v>
      </c>
      <c r="F125" s="1">
        <v>0.007762164164163684</v>
      </c>
      <c r="G125" s="1">
        <v>1.6918424966606969</v>
      </c>
      <c r="H125" s="1">
        <v>0.38184501102232093</v>
      </c>
      <c r="I125" s="1">
        <v>-0.23964001512204122</v>
      </c>
      <c r="J125" s="61">
        <f>VLOOKUP(C125,'biến ngoại sinh'!$A$2:$C$18,2,FALSE)</f>
        <v>0.07359281</v>
      </c>
      <c r="K125" s="1">
        <f>VLOOKUP(C125,'biến ngoại sinh'!$A$2:$C$18,3,FALSE)</f>
        <v>31</v>
      </c>
    </row>
    <row r="126" ht="12.75" customHeight="1">
      <c r="A126" s="1">
        <v>125.0</v>
      </c>
      <c r="B126" s="1" t="s">
        <v>56</v>
      </c>
      <c r="C126" s="1">
        <v>2018.0</v>
      </c>
      <c r="D126" s="1">
        <v>26.343193428451478</v>
      </c>
      <c r="E126" s="1">
        <v>26.925713301798325</v>
      </c>
      <c r="F126" s="1">
        <v>0.010002271393089828</v>
      </c>
      <c r="G126" s="1">
        <v>2.558227238375605</v>
      </c>
      <c r="H126" s="1">
        <v>0.5080001366632299</v>
      </c>
      <c r="I126" s="1">
        <v>-0.17608502347091734</v>
      </c>
      <c r="J126" s="61">
        <f>VLOOKUP(C126,'biến ngoại sinh'!$A$2:$C$18,2,FALSE)</f>
        <v>0.07464991257</v>
      </c>
      <c r="K126" s="1">
        <f>VLOOKUP(C126,'biến ngoại sinh'!$A$2:$C$18,3,FALSE)</f>
        <v>31</v>
      </c>
    </row>
    <row r="127" ht="12.75" customHeight="1">
      <c r="A127" s="1">
        <v>126.0</v>
      </c>
      <c r="B127" s="1" t="s">
        <v>56</v>
      </c>
      <c r="C127" s="1">
        <v>2017.0</v>
      </c>
      <c r="D127" s="1">
        <v>25.7025922826122</v>
      </c>
      <c r="E127" s="1">
        <v>27.019689563146706</v>
      </c>
      <c r="F127" s="1">
        <v>0.0026413667295196543</v>
      </c>
      <c r="G127" s="1">
        <v>1.633764296249578</v>
      </c>
      <c r="H127" s="1">
        <v>0.6261131609396335</v>
      </c>
      <c r="J127" s="61">
        <f>VLOOKUP(C127,'biến ngoại sinh'!$A$2:$C$18,2,FALSE)</f>
        <v>0.06940187782</v>
      </c>
      <c r="K127" s="1">
        <f>VLOOKUP(C127,'biến ngoại sinh'!$A$2:$C$18,3,FALSE)</f>
        <v>30</v>
      </c>
    </row>
    <row r="128" ht="12.75" customHeight="1">
      <c r="A128" s="1">
        <v>127.0</v>
      </c>
      <c r="B128" s="1" t="s">
        <v>58</v>
      </c>
      <c r="C128" s="1">
        <v>2021.0</v>
      </c>
      <c r="D128" s="1">
        <v>26.781043631505835</v>
      </c>
      <c r="E128" s="1">
        <v>28.170970611856443</v>
      </c>
      <c r="F128" s="1">
        <v>0.0852546577701747</v>
      </c>
      <c r="G128" s="1">
        <v>1.379781871031722</v>
      </c>
      <c r="H128" s="1">
        <v>0.4902919610108356</v>
      </c>
      <c r="I128" s="1">
        <v>0.09915026842563998</v>
      </c>
      <c r="J128" s="61">
        <f>VLOOKUP(C128,'biến ngoại sinh'!$A$2:$C$18,2,FALSE)</f>
        <v>0.02561551142</v>
      </c>
      <c r="K128" s="1">
        <f>VLOOKUP(C128,'biến ngoại sinh'!$A$2:$C$18,3,FALSE)</f>
        <v>32</v>
      </c>
    </row>
    <row r="129" ht="12.75" customHeight="1">
      <c r="A129" s="1">
        <v>128.0</v>
      </c>
      <c r="B129" s="1" t="s">
        <v>58</v>
      </c>
      <c r="C129" s="1">
        <v>2020.0</v>
      </c>
      <c r="D129" s="1">
        <v>26.80155275412063</v>
      </c>
      <c r="E129" s="1">
        <v>27.996190530089066</v>
      </c>
      <c r="F129" s="1">
        <v>0.09843026762168403</v>
      </c>
      <c r="G129" s="1">
        <v>1.4949228824967882</v>
      </c>
      <c r="H129" s="1">
        <v>0.47128073124071573</v>
      </c>
      <c r="I129" s="1">
        <v>-0.011971802764425233</v>
      </c>
      <c r="J129" s="61">
        <f>VLOOKUP(C129,'biến ngoại sinh'!$A$2:$C$18,2,FALSE)</f>
        <v>0.02865411946</v>
      </c>
      <c r="K129" s="1">
        <f>VLOOKUP(C129,'biến ngoại sinh'!$A$2:$C$18,3,FALSE)</f>
        <v>32</v>
      </c>
    </row>
    <row r="130" ht="12.75" customHeight="1">
      <c r="A130" s="1">
        <v>129.0</v>
      </c>
      <c r="B130" s="1" t="s">
        <v>58</v>
      </c>
      <c r="C130" s="1">
        <v>2019.0</v>
      </c>
      <c r="D130" s="1">
        <v>26.66087411873468</v>
      </c>
      <c r="E130" s="1">
        <v>28.05454333475057</v>
      </c>
      <c r="F130" s="1">
        <v>0.07673690026905251</v>
      </c>
      <c r="G130" s="1">
        <v>1.3697999469040925</v>
      </c>
      <c r="H130" s="1">
        <v>0.531901340281936</v>
      </c>
      <c r="I130" s="1">
        <v>0.09548622716544615</v>
      </c>
      <c r="J130" s="61">
        <f>VLOOKUP(C130,'biến ngoại sinh'!$A$2:$C$18,2,FALSE)</f>
        <v>0.07359281</v>
      </c>
      <c r="K130" s="1">
        <f>VLOOKUP(C130,'biến ngoại sinh'!$A$2:$C$18,3,FALSE)</f>
        <v>31</v>
      </c>
    </row>
    <row r="131" ht="12.75" customHeight="1">
      <c r="A131" s="1">
        <v>130.0</v>
      </c>
      <c r="B131" s="1" t="s">
        <v>58</v>
      </c>
      <c r="C131" s="1">
        <v>2018.0</v>
      </c>
      <c r="D131" s="1">
        <v>26.433201331454303</v>
      </c>
      <c r="E131" s="1">
        <v>28.07175353974977</v>
      </c>
      <c r="F131" s="1">
        <v>0.0603483776691521</v>
      </c>
      <c r="G131" s="1">
        <v>1.2698175929463622</v>
      </c>
      <c r="H131" s="1">
        <v>0.5619061682274986</v>
      </c>
      <c r="I131" s="1">
        <v>0.14782344731315114</v>
      </c>
      <c r="J131" s="61">
        <f>VLOOKUP(C131,'biến ngoại sinh'!$A$2:$C$18,2,FALSE)</f>
        <v>0.07464991257</v>
      </c>
      <c r="K131" s="1">
        <f>VLOOKUP(C131,'biến ngoại sinh'!$A$2:$C$18,3,FALSE)</f>
        <v>31</v>
      </c>
    </row>
    <row r="132" ht="12.75" customHeight="1">
      <c r="A132" s="1">
        <v>131.0</v>
      </c>
      <c r="B132" s="1" t="s">
        <v>58</v>
      </c>
      <c r="C132" s="1">
        <v>2017.0</v>
      </c>
      <c r="D132" s="1">
        <v>26.57663181335184</v>
      </c>
      <c r="E132" s="1">
        <v>27.948529829552495</v>
      </c>
      <c r="F132" s="1">
        <v>0.060715880044157934</v>
      </c>
      <c r="G132" s="1">
        <v>1.3856474038453408</v>
      </c>
      <c r="H132" s="1">
        <v>0.4523563434745258</v>
      </c>
      <c r="I132" s="1">
        <v>0.11460344253095817</v>
      </c>
      <c r="J132" s="61">
        <f>VLOOKUP(C132,'biến ngoại sinh'!$A$2:$C$18,2,FALSE)</f>
        <v>0.06940187782</v>
      </c>
      <c r="K132" s="1">
        <f>VLOOKUP(C132,'biến ngoại sinh'!$A$2:$C$18,3,FALSE)</f>
        <v>30</v>
      </c>
    </row>
    <row r="133" ht="12.75" customHeight="1">
      <c r="A133" s="1">
        <v>132.0</v>
      </c>
      <c r="B133" s="1" t="s">
        <v>58</v>
      </c>
      <c r="C133" s="1">
        <v>2016.0</v>
      </c>
      <c r="D133" s="1">
        <v>26.411719348296973</v>
      </c>
      <c r="E133" s="1">
        <v>27.92815394496606</v>
      </c>
      <c r="F133" s="1">
        <v>0.058366166064396756</v>
      </c>
      <c r="G133" s="1">
        <v>1.3351880733493249</v>
      </c>
      <c r="H133" s="1">
        <v>0.4108906168886127</v>
      </c>
      <c r="I133" s="1">
        <v>0.0810111645960426</v>
      </c>
      <c r="J133" s="61">
        <f>VLOOKUP(C133,'biến ngoại sinh'!$A$2:$C$18,2,FALSE)</f>
        <v>0.06690009213</v>
      </c>
      <c r="K133" s="1">
        <f>VLOOKUP(C133,'biến ngoại sinh'!$A$2:$C$18,3,FALSE)</f>
        <v>30</v>
      </c>
    </row>
    <row r="134" ht="12.75" customHeight="1">
      <c r="A134" s="1">
        <v>133.0</v>
      </c>
      <c r="B134" s="1" t="s">
        <v>58</v>
      </c>
      <c r="C134" s="1">
        <v>2015.0</v>
      </c>
      <c r="D134" s="1">
        <v>26.402501011798076</v>
      </c>
      <c r="E134" s="1">
        <v>27.796166538056777</v>
      </c>
      <c r="F134" s="1">
        <v>0.07229145186635715</v>
      </c>
      <c r="G134" s="1">
        <v>1.4097136746812995</v>
      </c>
      <c r="H134" s="1">
        <v>0.3794375643580147</v>
      </c>
      <c r="I134" s="1">
        <v>0.15486868631768053</v>
      </c>
      <c r="J134" s="61">
        <f>VLOOKUP(C134,'biến ngoại sinh'!$A$2:$C$18,2,FALSE)</f>
        <v>0.06987166724</v>
      </c>
      <c r="K134" s="1">
        <f>VLOOKUP(C134,'biến ngoại sinh'!$A$2:$C$18,3,FALSE)</f>
        <v>30</v>
      </c>
    </row>
    <row r="135" ht="12.75" customHeight="1">
      <c r="A135" s="1">
        <v>134.0</v>
      </c>
      <c r="B135" s="1" t="s">
        <v>58</v>
      </c>
      <c r="C135" s="1">
        <v>2014.0</v>
      </c>
      <c r="D135" s="1">
        <v>26.290151106248697</v>
      </c>
      <c r="E135" s="1">
        <v>27.811924796440003</v>
      </c>
      <c r="F135" s="1">
        <v>0.04798513921040303</v>
      </c>
      <c r="G135" s="1">
        <v>1.3421949061854057</v>
      </c>
      <c r="H135" s="1">
        <v>0.35195028926612654</v>
      </c>
      <c r="J135" s="61">
        <f>VLOOKUP(C135,'biến ngoại sinh'!$A$2:$C$18,2,FALSE)</f>
        <v>0.06422246656</v>
      </c>
      <c r="K135" s="1">
        <f>VLOOKUP(C135,'biến ngoại sinh'!$A$2:$C$18,3,FALSE)</f>
        <v>30</v>
      </c>
    </row>
    <row r="136" ht="12.75" customHeight="1">
      <c r="A136" s="1">
        <v>135.0</v>
      </c>
      <c r="B136" s="1" t="s">
        <v>60</v>
      </c>
      <c r="C136" s="1">
        <v>2021.0</v>
      </c>
      <c r="D136" s="1">
        <v>26.20162869719586</v>
      </c>
      <c r="E136" s="1">
        <v>28.878789640378603</v>
      </c>
      <c r="F136" s="1">
        <v>0.0049523117545407945</v>
      </c>
      <c r="G136" s="1">
        <v>1.0985992377331921</v>
      </c>
      <c r="H136" s="1">
        <v>1.2495649530727924</v>
      </c>
      <c r="I136" s="1">
        <v>0.18159164929965252</v>
      </c>
      <c r="J136" s="61">
        <f>VLOOKUP(C136,'biến ngoại sinh'!$A$2:$C$18,2,FALSE)</f>
        <v>0.02561551142</v>
      </c>
      <c r="K136" s="1">
        <f>VLOOKUP(C136,'biến ngoại sinh'!$A$2:$C$18,3,FALSE)</f>
        <v>32</v>
      </c>
    </row>
    <row r="137" ht="12.75" customHeight="1">
      <c r="A137" s="1">
        <v>136.0</v>
      </c>
      <c r="B137" s="1" t="s">
        <v>60</v>
      </c>
      <c r="C137" s="1">
        <v>2020.0</v>
      </c>
      <c r="D137" s="1">
        <v>27.18447830297778</v>
      </c>
      <c r="E137" s="1">
        <v>28.703032561171394</v>
      </c>
      <c r="F137" s="1">
        <v>0.0035898017403325393</v>
      </c>
      <c r="G137" s="1">
        <v>1.339724104037677</v>
      </c>
      <c r="H137" s="1">
        <v>1.0750837433007223</v>
      </c>
      <c r="I137" s="1">
        <v>0.33484504089207046</v>
      </c>
      <c r="J137" s="61">
        <f>VLOOKUP(C137,'biến ngoại sinh'!$A$2:$C$18,2,FALSE)</f>
        <v>0.02865411946</v>
      </c>
      <c r="K137" s="1">
        <f>VLOOKUP(C137,'biến ngoại sinh'!$A$2:$C$18,3,FALSE)</f>
        <v>32</v>
      </c>
    </row>
    <row r="138" ht="12.75" customHeight="1">
      <c r="A138" s="1">
        <v>137.0</v>
      </c>
      <c r="B138" s="1" t="s">
        <v>60</v>
      </c>
      <c r="C138" s="1">
        <v>2019.0</v>
      </c>
      <c r="D138" s="1">
        <v>26.636934856738705</v>
      </c>
      <c r="E138" s="1">
        <v>28.361543270749316</v>
      </c>
      <c r="F138" s="1">
        <v>0.004049501985496242</v>
      </c>
      <c r="G138" s="1">
        <v>1.2961308755221883</v>
      </c>
      <c r="H138" s="1">
        <v>1.010902044200384</v>
      </c>
      <c r="I138" s="1">
        <v>0.47004121607116134</v>
      </c>
      <c r="J138" s="61">
        <f>VLOOKUP(C138,'biến ngoại sinh'!$A$2:$C$18,2,FALSE)</f>
        <v>0.07359281</v>
      </c>
      <c r="K138" s="1">
        <f>VLOOKUP(C138,'biến ngoại sinh'!$A$2:$C$18,3,FALSE)</f>
        <v>31</v>
      </c>
    </row>
    <row r="139" ht="12.75" customHeight="1">
      <c r="A139" s="1">
        <v>138.0</v>
      </c>
      <c r="B139" s="1" t="s">
        <v>60</v>
      </c>
      <c r="C139" s="1">
        <v>2018.0</v>
      </c>
      <c r="D139" s="1">
        <v>26.82422754565906</v>
      </c>
      <c r="E139" s="1">
        <v>28.29419837788091</v>
      </c>
      <c r="F139" s="1">
        <v>0.002872079261157448</v>
      </c>
      <c r="G139" s="1">
        <v>1.40041119687686</v>
      </c>
      <c r="H139" s="1">
        <v>0.6945004021063377</v>
      </c>
      <c r="I139" s="1">
        <v>0.37707315423109217</v>
      </c>
      <c r="J139" s="61">
        <f>VLOOKUP(C139,'biến ngoại sinh'!$A$2:$C$18,2,FALSE)</f>
        <v>0.07464991257</v>
      </c>
      <c r="K139" s="1">
        <f>VLOOKUP(C139,'biến ngoại sinh'!$A$2:$C$18,3,FALSE)</f>
        <v>31</v>
      </c>
    </row>
    <row r="140" ht="12.75" customHeight="1">
      <c r="A140" s="1">
        <v>139.0</v>
      </c>
      <c r="B140" s="1" t="s">
        <v>60</v>
      </c>
      <c r="C140" s="1">
        <v>2017.0</v>
      </c>
      <c r="D140" s="1">
        <v>26.460516790206018</v>
      </c>
      <c r="E140" s="1">
        <v>28.15096787941463</v>
      </c>
      <c r="F140" s="1">
        <v>0.00953334130859541</v>
      </c>
      <c r="G140" s="1">
        <v>1.3628129868451064</v>
      </c>
      <c r="H140" s="1">
        <v>0.4984353427037417</v>
      </c>
      <c r="I140" s="1">
        <v>0.5387809951981185</v>
      </c>
      <c r="J140" s="61">
        <f>VLOOKUP(C140,'biến ngoại sinh'!$A$2:$C$18,2,FALSE)</f>
        <v>0.06940187782</v>
      </c>
      <c r="K140" s="1">
        <f>VLOOKUP(C140,'biến ngoại sinh'!$A$2:$C$18,3,FALSE)</f>
        <v>30</v>
      </c>
    </row>
    <row r="141" ht="12.75" customHeight="1">
      <c r="A141" s="1">
        <v>140.0</v>
      </c>
      <c r="B141" s="1" t="s">
        <v>60</v>
      </c>
      <c r="C141" s="1">
        <v>2016.0</v>
      </c>
      <c r="D141" s="1">
        <v>26.443927015187928</v>
      </c>
      <c r="E141" s="1">
        <v>27.70348974542829</v>
      </c>
      <c r="F141" s="1">
        <v>0.005409756441528921</v>
      </c>
      <c r="G141" s="1">
        <v>1.5489128280704323</v>
      </c>
      <c r="H141" s="1">
        <v>0.5189457518519235</v>
      </c>
      <c r="I141" s="1">
        <v>0.5510634534231734</v>
      </c>
      <c r="J141" s="61">
        <f>VLOOKUP(C141,'biến ngoại sinh'!$A$2:$C$18,2,FALSE)</f>
        <v>0.06690009213</v>
      </c>
      <c r="K141" s="1">
        <f>VLOOKUP(C141,'biến ngoại sinh'!$A$2:$C$18,3,FALSE)</f>
        <v>30</v>
      </c>
    </row>
    <row r="142" ht="12.75" customHeight="1">
      <c r="A142" s="1">
        <v>141.0</v>
      </c>
      <c r="B142" s="1" t="s">
        <v>60</v>
      </c>
      <c r="C142" s="1">
        <v>2015.0</v>
      </c>
      <c r="D142" s="1">
        <v>26.34811043758887</v>
      </c>
      <c r="E142" s="1">
        <v>27.61264107718795</v>
      </c>
      <c r="F142" s="1">
        <v>0.0063813724136749786</v>
      </c>
      <c r="G142" s="1">
        <v>1.5978409728539533</v>
      </c>
      <c r="H142" s="1">
        <v>0.334486244493267</v>
      </c>
      <c r="I142" s="1">
        <v>0.15058058068923663</v>
      </c>
      <c r="J142" s="61">
        <f>VLOOKUP(C142,'biến ngoại sinh'!$A$2:$C$18,2,FALSE)</f>
        <v>0.06987166724</v>
      </c>
      <c r="K142" s="1">
        <f>VLOOKUP(C142,'biến ngoại sinh'!$A$2:$C$18,3,FALSE)</f>
        <v>30</v>
      </c>
    </row>
    <row r="143" ht="12.75" customHeight="1">
      <c r="A143" s="1">
        <v>142.0</v>
      </c>
      <c r="B143" s="1" t="s">
        <v>60</v>
      </c>
      <c r="C143" s="1">
        <v>2014.0</v>
      </c>
      <c r="D143" s="1">
        <v>27.428657321432564</v>
      </c>
      <c r="E143" s="1">
        <v>27.670869555253216</v>
      </c>
      <c r="F143" s="1">
        <v>0.028771381354287917</v>
      </c>
      <c r="G143" s="1">
        <v>5.7402078725206245</v>
      </c>
      <c r="H143" s="1">
        <v>0.27941372752020593</v>
      </c>
      <c r="I143" s="1">
        <v>0.026763817842401838</v>
      </c>
      <c r="J143" s="61">
        <f>VLOOKUP(C143,'biến ngoại sinh'!$A$2:$C$18,2,FALSE)</f>
        <v>0.06422246656</v>
      </c>
      <c r="K143" s="1">
        <f>VLOOKUP(C143,'biến ngoại sinh'!$A$2:$C$18,3,FALSE)</f>
        <v>30</v>
      </c>
    </row>
    <row r="144" ht="12.75" customHeight="1">
      <c r="A144" s="1">
        <v>143.0</v>
      </c>
      <c r="B144" s="1" t="s">
        <v>60</v>
      </c>
      <c r="C144" s="1">
        <v>2013.0</v>
      </c>
      <c r="D144" s="1">
        <v>27.247623241966547</v>
      </c>
      <c r="E144" s="1">
        <v>27.572431057385256</v>
      </c>
      <c r="F144" s="1">
        <v>0.026508612647736397</v>
      </c>
      <c r="G144" s="1">
        <v>4.254228407777867</v>
      </c>
      <c r="H144" s="1">
        <v>0.2750467426128881</v>
      </c>
      <c r="I144" s="1">
        <v>-0.15936401214805007</v>
      </c>
      <c r="J144" s="61">
        <f>VLOOKUP(C144,'biến ngoại sinh'!$A$2:$C$18,2,FALSE)</f>
        <v>0.05553500245</v>
      </c>
      <c r="K144" s="1">
        <f>VLOOKUP(C144,'biến ngoại sinh'!$A$2:$C$18,3,FALSE)</f>
        <v>29</v>
      </c>
    </row>
    <row r="145" ht="12.75" customHeight="1">
      <c r="A145" s="1">
        <v>144.0</v>
      </c>
      <c r="B145" s="1" t="s">
        <v>60</v>
      </c>
      <c r="C145" s="1">
        <v>2012.0</v>
      </c>
      <c r="D145" s="1">
        <v>27.16719574748459</v>
      </c>
      <c r="E145" s="1">
        <v>27.623924615607287</v>
      </c>
      <c r="F145" s="1">
        <v>0.03831102392282753</v>
      </c>
      <c r="G145" s="1">
        <v>3.638231400303732</v>
      </c>
      <c r="H145" s="1">
        <v>0.3209755352724411</v>
      </c>
      <c r="I145" s="1">
        <v>-0.2132957645263422</v>
      </c>
      <c r="J145" s="61">
        <f>VLOOKUP(C145,'biến ngoại sinh'!$A$2:$C$18,2,FALSE)</f>
        <v>0.0550454562</v>
      </c>
      <c r="K145" s="1">
        <f>VLOOKUP(C145,'biến ngoại sinh'!$A$2:$C$18,3,FALSE)</f>
        <v>29</v>
      </c>
    </row>
    <row r="146" ht="12.75" customHeight="1">
      <c r="A146" s="1">
        <v>145.0</v>
      </c>
      <c r="B146" s="1" t="s">
        <v>60</v>
      </c>
      <c r="C146" s="1">
        <v>2011.0</v>
      </c>
      <c r="D146" s="1">
        <v>27.21072651401273</v>
      </c>
      <c r="E146" s="1">
        <v>27.593835329138848</v>
      </c>
      <c r="F146" s="1">
        <v>0.009381356336854071</v>
      </c>
      <c r="G146" s="1">
        <v>4.157926603080743</v>
      </c>
      <c r="H146" s="1">
        <v>0.43117988022211284</v>
      </c>
      <c r="I146" s="1">
        <v>0.39714334634938747</v>
      </c>
      <c r="J146" s="61">
        <f>VLOOKUP(C146,'biến ngoại sinh'!$A$2:$C$18,2,FALSE)</f>
        <v>0.06413177689</v>
      </c>
      <c r="K146" s="1">
        <f>VLOOKUP(C146,'biến ngoại sinh'!$A$2:$C$18,3,FALSE)</f>
        <v>29</v>
      </c>
    </row>
    <row r="147" ht="12.75" customHeight="1">
      <c r="A147" s="1">
        <v>146.0</v>
      </c>
      <c r="B147" s="1" t="s">
        <v>60</v>
      </c>
      <c r="C147" s="1">
        <v>2010.0</v>
      </c>
      <c r="D147" s="1">
        <v>27.148124240818095</v>
      </c>
      <c r="E147" s="1">
        <v>27.58018155952635</v>
      </c>
      <c r="F147" s="1">
        <v>0.03622647288138936</v>
      </c>
      <c r="G147" s="1">
        <v>4.249646130789054</v>
      </c>
      <c r="H147" s="1">
        <v>0.2948966129771221</v>
      </c>
      <c r="I147" s="1">
        <v>2.048976781748802</v>
      </c>
      <c r="J147" s="61">
        <f>VLOOKUP(C147,'biến ngoại sinh'!$A$2:$C$18,2,FALSE)</f>
        <v>0.06423238217</v>
      </c>
      <c r="K147" s="1">
        <f>VLOOKUP(C147,'biến ngoại sinh'!$A$2:$C$18,3,FALSE)</f>
        <v>29</v>
      </c>
    </row>
    <row r="148" ht="12.75" customHeight="1">
      <c r="A148" s="1">
        <v>147.0</v>
      </c>
      <c r="B148" s="1" t="s">
        <v>60</v>
      </c>
      <c r="C148" s="1">
        <v>2009.0</v>
      </c>
      <c r="D148" s="1">
        <v>26.974205969142506</v>
      </c>
      <c r="E148" s="1">
        <v>27.397836913034652</v>
      </c>
      <c r="F148" s="1">
        <v>0.032853024743549966</v>
      </c>
      <c r="G148" s="1">
        <v>4.931422502421654</v>
      </c>
      <c r="H148" s="1">
        <v>0.09767783858712518</v>
      </c>
      <c r="I148" s="1">
        <v>22.14808711188916</v>
      </c>
      <c r="J148" s="61">
        <f>VLOOKUP(C148,'biến ngoại sinh'!$A$2:$C$18,2,FALSE)</f>
        <v>0.05397897543</v>
      </c>
      <c r="K148" s="1">
        <f>VLOOKUP(C148,'biến ngoại sinh'!$A$2:$C$18,3,FALSE)</f>
        <v>28</v>
      </c>
    </row>
    <row r="149" ht="12.75" customHeight="1">
      <c r="A149" s="1">
        <v>148.0</v>
      </c>
      <c r="B149" s="1" t="s">
        <v>60</v>
      </c>
      <c r="C149" s="1">
        <v>2008.0</v>
      </c>
      <c r="D149" s="1">
        <v>26.570907246771498</v>
      </c>
      <c r="E149" s="1">
        <v>27.22014442443557</v>
      </c>
      <c r="F149" s="1">
        <v>0.0446669102772349</v>
      </c>
      <c r="G149" s="1">
        <v>3.2303368158246113</v>
      </c>
      <c r="H149" s="1">
        <v>0.004460618715911644</v>
      </c>
      <c r="J149" s="61">
        <f>VLOOKUP(C149,'biến ngoại sinh'!$A$2:$C$18,2,FALSE)</f>
        <v>0.05661771208</v>
      </c>
      <c r="K149" s="1">
        <f>VLOOKUP(C149,'biến ngoại sinh'!$A$2:$C$18,3,FALSE)</f>
        <v>27</v>
      </c>
    </row>
    <row r="150" ht="12.75" customHeight="1">
      <c r="A150" s="1">
        <v>149.0</v>
      </c>
      <c r="B150" s="1" t="s">
        <v>63</v>
      </c>
      <c r="C150" s="1">
        <v>2020.0</v>
      </c>
      <c r="D150" s="1">
        <v>25.83937832394144</v>
      </c>
      <c r="E150" s="1">
        <v>28.90017267234357</v>
      </c>
      <c r="F150" s="1">
        <v>0.004878800724281978</v>
      </c>
      <c r="G150" s="1">
        <v>1.0660420982934886</v>
      </c>
      <c r="H150" s="1">
        <v>1.629748189182486</v>
      </c>
      <c r="I150" s="1">
        <v>0.7479829703065035</v>
      </c>
      <c r="J150" s="61">
        <f>VLOOKUP(C150,'biến ngoại sinh'!$A$2:$C$18,2,FALSE)</f>
        <v>0.02865411946</v>
      </c>
      <c r="K150" s="1">
        <f>VLOOKUP(C150,'biến ngoại sinh'!$A$2:$C$18,3,FALSE)</f>
        <v>32</v>
      </c>
    </row>
    <row r="151" ht="12.75" customHeight="1">
      <c r="A151" s="1">
        <v>150.0</v>
      </c>
      <c r="B151" s="1" t="s">
        <v>63</v>
      </c>
      <c r="C151" s="1">
        <v>2019.0</v>
      </c>
      <c r="D151" s="1">
        <v>26.793374448144917</v>
      </c>
      <c r="E151" s="1">
        <v>28.90017267234357</v>
      </c>
      <c r="F151" s="1">
        <v>0.004603861004324971</v>
      </c>
      <c r="G151" s="1">
        <v>1.2840637355962465</v>
      </c>
      <c r="H151" s="1">
        <v>0.946599460165861</v>
      </c>
      <c r="I151" s="1">
        <v>0.6295862927196142</v>
      </c>
      <c r="J151" s="61">
        <f>VLOOKUP(C151,'biến ngoại sinh'!$A$2:$C$18,2,FALSE)</f>
        <v>0.07359281</v>
      </c>
      <c r="K151" s="1">
        <f>VLOOKUP(C151,'biến ngoại sinh'!$A$2:$C$18,3,FALSE)</f>
        <v>31</v>
      </c>
    </row>
    <row r="152" ht="12.75" customHeight="1">
      <c r="A152" s="1">
        <v>151.0</v>
      </c>
      <c r="B152" s="1" t="s">
        <v>63</v>
      </c>
      <c r="C152" s="1">
        <v>2018.0</v>
      </c>
      <c r="D152" s="1">
        <v>26.668725584807977</v>
      </c>
      <c r="E152" s="1">
        <v>28.56683935262989</v>
      </c>
      <c r="F152" s="1">
        <v>0.0021319521539263425</v>
      </c>
      <c r="G152" s="1">
        <v>1.3560295086741565</v>
      </c>
      <c r="H152" s="1">
        <v>0.5874583811554764</v>
      </c>
      <c r="I152" s="1">
        <v>0.2368369286634344</v>
      </c>
      <c r="J152" s="61">
        <f>VLOOKUP(C152,'biến ngoại sinh'!$A$2:$C$18,2,FALSE)</f>
        <v>0.07464991257</v>
      </c>
      <c r="K152" s="1">
        <f>VLOOKUP(C152,'biến ngoại sinh'!$A$2:$C$18,3,FALSE)</f>
        <v>31</v>
      </c>
    </row>
    <row r="153" ht="12.75" customHeight="1">
      <c r="A153" s="1">
        <v>152.0</v>
      </c>
      <c r="B153" s="1" t="s">
        <v>63</v>
      </c>
      <c r="C153" s="1">
        <v>2017.0</v>
      </c>
      <c r="D153" s="1">
        <v>26.680945736011594</v>
      </c>
      <c r="E153" s="1">
        <v>28.367457743534445</v>
      </c>
      <c r="F153" s="1">
        <v>0.0022506723319647036</v>
      </c>
      <c r="G153" s="1">
        <v>1.5486492166842227</v>
      </c>
      <c r="H153" s="1">
        <v>0.4767413158689347</v>
      </c>
      <c r="I153" s="1">
        <v>0.3209074246635895</v>
      </c>
      <c r="J153" s="61">
        <f>VLOOKUP(C153,'biến ngoại sinh'!$A$2:$C$18,2,FALSE)</f>
        <v>0.06940187782</v>
      </c>
      <c r="K153" s="1">
        <f>VLOOKUP(C153,'biến ngoại sinh'!$A$2:$C$18,3,FALSE)</f>
        <v>30</v>
      </c>
    </row>
    <row r="154" ht="12.75" customHeight="1">
      <c r="A154" s="1">
        <v>153.0</v>
      </c>
      <c r="B154" s="1" t="s">
        <v>63</v>
      </c>
      <c r="C154" s="1">
        <v>2016.0</v>
      </c>
      <c r="D154" s="1">
        <v>26.61574120189302</v>
      </c>
      <c r="E154" s="1">
        <v>27.926145138728387</v>
      </c>
      <c r="F154" s="1">
        <v>0.02154834326719882</v>
      </c>
      <c r="G154" s="1">
        <v>1.5958324025411568</v>
      </c>
      <c r="H154" s="1">
        <v>0.4963659126430971</v>
      </c>
      <c r="I154" s="1">
        <v>0.19861025661588771</v>
      </c>
      <c r="J154" s="61">
        <f>VLOOKUP(C154,'biến ngoại sinh'!$A$2:$C$18,2,FALSE)</f>
        <v>0.06690009213</v>
      </c>
      <c r="K154" s="1">
        <f>VLOOKUP(C154,'biến ngoại sinh'!$A$2:$C$18,3,FALSE)</f>
        <v>30</v>
      </c>
    </row>
    <row r="155" ht="12.75" customHeight="1">
      <c r="A155" s="1">
        <v>154.0</v>
      </c>
      <c r="B155" s="1" t="s">
        <v>63</v>
      </c>
      <c r="C155" s="1">
        <v>2015.0</v>
      </c>
      <c r="D155" s="1">
        <v>26.316215865599695</v>
      </c>
      <c r="E155" s="1">
        <v>27.89176680972465</v>
      </c>
      <c r="F155" s="1">
        <v>0.008721603020408409</v>
      </c>
      <c r="G155" s="1">
        <v>1.4625815233424213</v>
      </c>
      <c r="H155" s="1">
        <v>0.42460695624918193</v>
      </c>
      <c r="J155" s="61">
        <f>VLOOKUP(C155,'biến ngoại sinh'!$A$2:$C$18,2,FALSE)</f>
        <v>0.06987166724</v>
      </c>
      <c r="K155" s="1">
        <f>VLOOKUP(C155,'biến ngoại sinh'!$A$2:$C$18,3,FALSE)</f>
        <v>30</v>
      </c>
    </row>
    <row r="156" ht="12.75" customHeight="1">
      <c r="A156" s="1">
        <v>155.0</v>
      </c>
      <c r="B156" s="1" t="s">
        <v>63</v>
      </c>
      <c r="C156" s="1">
        <v>2013.0</v>
      </c>
      <c r="D156" s="1">
        <v>26.87185905443283</v>
      </c>
      <c r="E156" s="1">
        <v>27.051535912074286</v>
      </c>
      <c r="F156" s="1">
        <v>0.02208145412005352</v>
      </c>
      <c r="G156" s="1">
        <v>11.947133614690097</v>
      </c>
      <c r="H156" s="1">
        <v>0.6659564141634944</v>
      </c>
      <c r="J156" s="61">
        <f>VLOOKUP(C156,'biến ngoại sinh'!$A$2:$C$18,2,FALSE)</f>
        <v>0.05553500245</v>
      </c>
      <c r="K156" s="1">
        <f>VLOOKUP(C156,'biến ngoại sinh'!$A$2:$C$18,3,FALSE)</f>
        <v>29</v>
      </c>
    </row>
    <row r="157" ht="12.75" customHeight="1">
      <c r="A157" s="1">
        <v>156.0</v>
      </c>
      <c r="B157" s="1" t="s">
        <v>63</v>
      </c>
      <c r="C157" s="1">
        <v>2012.0</v>
      </c>
      <c r="D157" s="1">
        <v>26.630461152580317</v>
      </c>
      <c r="E157" s="1">
        <v>27.085499340377535</v>
      </c>
      <c r="F157" s="1">
        <v>0.038684022519418125</v>
      </c>
      <c r="G157" s="1">
        <v>8.100843164344093</v>
      </c>
      <c r="H157" s="1">
        <v>0.7758308148623215</v>
      </c>
      <c r="I157" s="1">
        <v>-0.0269183033195778</v>
      </c>
      <c r="J157" s="61">
        <f>VLOOKUP(C157,'biến ngoại sinh'!$A$2:$C$18,2,FALSE)</f>
        <v>0.0550454562</v>
      </c>
      <c r="K157" s="1">
        <f>VLOOKUP(C157,'biến ngoại sinh'!$A$2:$C$18,3,FALSE)</f>
        <v>29</v>
      </c>
    </row>
    <row r="158" ht="12.75" customHeight="1">
      <c r="A158" s="1">
        <v>157.0</v>
      </c>
      <c r="B158" s="1" t="s">
        <v>63</v>
      </c>
      <c r="C158" s="1">
        <v>2011.0</v>
      </c>
      <c r="D158" s="1">
        <v>26.594053691027135</v>
      </c>
      <c r="E158" s="1">
        <v>27.062194125692553</v>
      </c>
      <c r="F158" s="1">
        <v>0.06710855541794077</v>
      </c>
      <c r="G158" s="1">
        <v>10.08102280027536</v>
      </c>
      <c r="H158" s="1">
        <v>0.7747291154615096</v>
      </c>
      <c r="I158" s="1">
        <v>0.4916583530963945</v>
      </c>
      <c r="J158" s="61">
        <f>VLOOKUP(C158,'biến ngoại sinh'!$A$2:$C$18,2,FALSE)</f>
        <v>0.06413177689</v>
      </c>
      <c r="K158" s="1">
        <f>VLOOKUP(C158,'biến ngoại sinh'!$A$2:$C$18,3,FALSE)</f>
        <v>29</v>
      </c>
    </row>
    <row r="159" ht="12.75" customHeight="1">
      <c r="A159" s="1">
        <v>158.0</v>
      </c>
      <c r="B159" s="1" t="s">
        <v>63</v>
      </c>
      <c r="C159" s="1">
        <v>2010.0</v>
      </c>
      <c r="D159" s="1">
        <v>26.332326248652993</v>
      </c>
      <c r="E159" s="1">
        <v>26.966182030539894</v>
      </c>
      <c r="F159" s="1">
        <v>0.03735809383104992</v>
      </c>
      <c r="G159" s="1">
        <v>7.188597787885759</v>
      </c>
      <c r="H159" s="1">
        <v>0.5403240299918731</v>
      </c>
      <c r="I159" s="1">
        <v>1.6683881012401434</v>
      </c>
      <c r="J159" s="61">
        <f>VLOOKUP(C159,'biến ngoại sinh'!$A$2:$C$18,2,FALSE)</f>
        <v>0.06423238217</v>
      </c>
      <c r="K159" s="1">
        <f>VLOOKUP(C159,'biến ngoại sinh'!$A$2:$C$18,3,FALSE)</f>
        <v>29</v>
      </c>
    </row>
    <row r="160" ht="12.75" customHeight="1">
      <c r="A160" s="1">
        <v>159.0</v>
      </c>
      <c r="B160" s="1" t="s">
        <v>63</v>
      </c>
      <c r="C160" s="1">
        <v>2009.0</v>
      </c>
      <c r="D160" s="1">
        <v>26.44565486167765</v>
      </c>
      <c r="E160" s="1">
        <v>26.69382225888105</v>
      </c>
      <c r="F160" s="1">
        <v>0.021049371920374437</v>
      </c>
      <c r="G160" s="1">
        <v>23.429505901362383</v>
      </c>
      <c r="H160" s="1">
        <v>0.21037531534450044</v>
      </c>
      <c r="J160" s="61">
        <f>VLOOKUP(C160,'biến ngoại sinh'!$A$2:$C$18,2,FALSE)</f>
        <v>0.05397897543</v>
      </c>
      <c r="K160" s="1">
        <f>VLOOKUP(C160,'biến ngoại sinh'!$A$2:$C$18,3,FALSE)</f>
        <v>28</v>
      </c>
    </row>
    <row r="161" ht="12.75" customHeight="1">
      <c r="A161" s="1">
        <v>160.0</v>
      </c>
      <c r="B161" s="1" t="s">
        <v>65</v>
      </c>
      <c r="C161" s="1">
        <v>2012.0</v>
      </c>
      <c r="D161" s="1">
        <v>27.73422549881362</v>
      </c>
      <c r="E161" s="1">
        <v>28.00290254256667</v>
      </c>
      <c r="F161" s="1">
        <v>0.023755886646996502</v>
      </c>
      <c r="G161" s="1">
        <v>5.326646566170198</v>
      </c>
      <c r="H161" s="1">
        <v>0.3725887824195388</v>
      </c>
      <c r="I161" s="1">
        <v>0.14374007644962453</v>
      </c>
      <c r="J161" s="61">
        <f>VLOOKUP(C161,'biến ngoại sinh'!$A$2:$C$18,2,FALSE)</f>
        <v>0.0550454562</v>
      </c>
      <c r="K161" s="1">
        <f>VLOOKUP(C161,'biến ngoại sinh'!$A$2:$C$18,3,FALSE)</f>
        <v>29</v>
      </c>
    </row>
    <row r="162" ht="12.75" customHeight="1">
      <c r="A162" s="1">
        <v>161.0</v>
      </c>
      <c r="B162" s="1" t="s">
        <v>65</v>
      </c>
      <c r="C162" s="1">
        <v>2011.0</v>
      </c>
      <c r="D162" s="1">
        <v>27.725548637994375</v>
      </c>
      <c r="E162" s="1">
        <v>28.025870377991247</v>
      </c>
      <c r="F162" s="1">
        <v>0.0245637271871497</v>
      </c>
      <c r="G162" s="1">
        <v>4.665234552785898</v>
      </c>
      <c r="H162" s="1">
        <v>0.3502455843607393</v>
      </c>
      <c r="I162" s="1">
        <v>0.2382159786013073</v>
      </c>
      <c r="J162" s="61">
        <f>VLOOKUP(C162,'biến ngoại sinh'!$A$2:$C$18,2,FALSE)</f>
        <v>0.06413177689</v>
      </c>
      <c r="K162" s="1">
        <f>VLOOKUP(C162,'biến ngoại sinh'!$A$2:$C$18,3,FALSE)</f>
        <v>29</v>
      </c>
    </row>
    <row r="163" ht="12.75" customHeight="1">
      <c r="A163" s="1">
        <v>162.0</v>
      </c>
      <c r="B163" s="1" t="s">
        <v>65</v>
      </c>
      <c r="C163" s="1">
        <v>2010.0</v>
      </c>
      <c r="D163" s="1">
        <v>26.806168865180954</v>
      </c>
      <c r="E163" s="1">
        <v>27.199486538594165</v>
      </c>
      <c r="F163" s="1">
        <v>0.04010488388475985</v>
      </c>
      <c r="G163" s="1">
        <v>3.481342732383078</v>
      </c>
      <c r="H163" s="1">
        <v>0.5145036343594328</v>
      </c>
      <c r="I163" s="1">
        <v>0.3363565335232938</v>
      </c>
      <c r="J163" s="61">
        <f>VLOOKUP(C163,'biến ngoại sinh'!$A$2:$C$18,2,FALSE)</f>
        <v>0.06423238217</v>
      </c>
      <c r="K163" s="1">
        <f>VLOOKUP(C163,'biến ngoại sinh'!$A$2:$C$18,3,FALSE)</f>
        <v>29</v>
      </c>
    </row>
    <row r="164" ht="12.75" customHeight="1">
      <c r="A164" s="1">
        <v>163.0</v>
      </c>
      <c r="B164" s="1" t="s">
        <v>65</v>
      </c>
      <c r="C164" s="1">
        <v>2009.0</v>
      </c>
      <c r="D164" s="1">
        <v>26.46635599878444</v>
      </c>
      <c r="E164" s="1">
        <v>26.9896818842608</v>
      </c>
      <c r="F164" s="1">
        <v>0.04052515929676105</v>
      </c>
      <c r="G164" s="1">
        <v>4.489605182801027</v>
      </c>
      <c r="H164" s="1">
        <v>0.4109603804546781</v>
      </c>
      <c r="I164" s="1">
        <v>0.54636306510336</v>
      </c>
      <c r="J164" s="61">
        <f>VLOOKUP(C164,'biến ngoại sinh'!$A$2:$C$18,2,FALSE)</f>
        <v>0.05397897543</v>
      </c>
      <c r="K164" s="1">
        <f>VLOOKUP(C164,'biến ngoại sinh'!$A$2:$C$18,3,FALSE)</f>
        <v>28</v>
      </c>
    </row>
    <row r="165" ht="12.75" customHeight="1">
      <c r="A165" s="1">
        <v>164.0</v>
      </c>
      <c r="B165" s="1" t="s">
        <v>65</v>
      </c>
      <c r="C165" s="1">
        <v>2008.0</v>
      </c>
      <c r="D165" s="1">
        <v>26.3658066674633</v>
      </c>
      <c r="E165" s="1">
        <v>26.854211457350395</v>
      </c>
      <c r="F165" s="1">
        <v>0.03138276619568826</v>
      </c>
      <c r="G165" s="1">
        <v>-2.4084043074251835</v>
      </c>
      <c r="H165" s="1">
        <v>0.26319565294926595</v>
      </c>
      <c r="I165" s="1">
        <v>2.12459687686527</v>
      </c>
      <c r="J165" s="61">
        <f>VLOOKUP(C165,'biến ngoại sinh'!$A$2:$C$18,2,FALSE)</f>
        <v>0.05661771208</v>
      </c>
      <c r="K165" s="1">
        <f>VLOOKUP(C165,'biến ngoại sinh'!$A$2:$C$18,3,FALSE)</f>
        <v>27</v>
      </c>
    </row>
    <row r="166" ht="12.75" customHeight="1">
      <c r="A166" s="1">
        <v>165.0</v>
      </c>
      <c r="B166" s="1" t="s">
        <v>65</v>
      </c>
      <c r="C166" s="1">
        <v>2007.0</v>
      </c>
      <c r="D166" s="1">
        <v>26.243807837141112</v>
      </c>
      <c r="E166" s="1">
        <v>26.64348633913938</v>
      </c>
      <c r="F166" s="1">
        <v>0.002808196042951089</v>
      </c>
      <c r="G166" s="1">
        <v>-3.727439488778287</v>
      </c>
      <c r="H166" s="1">
        <v>0.0931776841004079</v>
      </c>
      <c r="J166" s="61">
        <f>VLOOKUP(C166,'biến ngoại sinh'!$A$2:$C$18,2,FALSE)</f>
        <v>0.07129504484</v>
      </c>
      <c r="K166" s="1">
        <f>VLOOKUP(C166,'biến ngoại sinh'!$A$2:$C$18,3,FALSE)</f>
        <v>22</v>
      </c>
    </row>
    <row r="167" ht="12.75" customHeight="1">
      <c r="A167" s="1">
        <v>166.0</v>
      </c>
      <c r="B167" s="1" t="s">
        <v>67</v>
      </c>
      <c r="C167" s="1">
        <v>2021.0</v>
      </c>
      <c r="D167" s="1">
        <v>26.637275107043635</v>
      </c>
      <c r="E167" s="1">
        <v>27.553005371335818</v>
      </c>
      <c r="F167" s="1">
        <v>0.09908452368885888</v>
      </c>
      <c r="G167" s="1">
        <v>1.7312509797861526</v>
      </c>
      <c r="H167" s="1">
        <v>0.363839689925196</v>
      </c>
      <c r="I167" s="1">
        <v>-0.042831523195711804</v>
      </c>
      <c r="J167" s="61">
        <f>VLOOKUP(C167,'biến ngoại sinh'!$A$2:$C$18,2,FALSE)</f>
        <v>0.02561551142</v>
      </c>
      <c r="K167" s="1">
        <f>VLOOKUP(C167,'biến ngoại sinh'!$A$2:$C$18,3,FALSE)</f>
        <v>32</v>
      </c>
    </row>
    <row r="168" ht="12.75" customHeight="1">
      <c r="A168" s="1">
        <v>167.0</v>
      </c>
      <c r="B168" s="1" t="s">
        <v>67</v>
      </c>
      <c r="C168" s="1">
        <v>2020.0</v>
      </c>
      <c r="D168" s="1">
        <v>26.35335831132955</v>
      </c>
      <c r="E168" s="1">
        <v>27.047125147938523</v>
      </c>
      <c r="F168" s="1">
        <v>-0.19544948160799439</v>
      </c>
      <c r="G168" s="1">
        <v>2.216220876274555</v>
      </c>
      <c r="H168" s="1">
        <v>0.4863234585399924</v>
      </c>
      <c r="I168" s="1">
        <v>-0.2061308978772337</v>
      </c>
      <c r="J168" s="61">
        <f>VLOOKUP(C168,'biến ngoại sinh'!$A$2:$C$18,2,FALSE)</f>
        <v>0.02865411946</v>
      </c>
      <c r="K168" s="1">
        <f>VLOOKUP(C168,'biến ngoại sinh'!$A$2:$C$18,3,FALSE)</f>
        <v>32</v>
      </c>
    </row>
    <row r="169" ht="12.75" customHeight="1">
      <c r="A169" s="1">
        <v>168.0</v>
      </c>
      <c r="B169" s="1" t="s">
        <v>67</v>
      </c>
      <c r="C169" s="1">
        <v>2019.0</v>
      </c>
      <c r="D169" s="1">
        <v>26.13157932612968</v>
      </c>
      <c r="E169" s="1">
        <v>27.25798891060435</v>
      </c>
      <c r="F169" s="1">
        <v>0.03232681675372568</v>
      </c>
      <c r="G169" s="1">
        <v>1.8902183752307717</v>
      </c>
      <c r="H169" s="1">
        <v>0.4598027628943657</v>
      </c>
      <c r="J169" s="61">
        <f>VLOOKUP(C169,'biến ngoại sinh'!$A$2:$C$18,2,FALSE)</f>
        <v>0.07359281</v>
      </c>
      <c r="K169" s="1">
        <f>VLOOKUP(C169,'biến ngoại sinh'!$A$2:$C$18,3,FALSE)</f>
        <v>31</v>
      </c>
    </row>
    <row r="170" ht="12.75" customHeight="1">
      <c r="A170" s="1">
        <v>169.0</v>
      </c>
      <c r="B170" s="1" t="s">
        <v>67</v>
      </c>
      <c r="C170" s="1">
        <v>2017.0</v>
      </c>
      <c r="E170" s="1">
        <v>26.84387233213058</v>
      </c>
      <c r="F170" s="1">
        <v>-0.08440372671846012</v>
      </c>
      <c r="G170" s="1">
        <v>0.7070961154643836</v>
      </c>
      <c r="H170" s="1">
        <v>1.542177384319815</v>
      </c>
      <c r="I170" s="1">
        <v>-0.06641793441653565</v>
      </c>
      <c r="J170" s="61">
        <f>VLOOKUP(C170,'biến ngoại sinh'!$A$2:$C$18,2,FALSE)</f>
        <v>0.06940187782</v>
      </c>
      <c r="K170" s="1">
        <f>VLOOKUP(C170,'biến ngoại sinh'!$A$2:$C$18,3,FALSE)</f>
        <v>30</v>
      </c>
    </row>
    <row r="171" ht="12.75" customHeight="1">
      <c r="A171" s="1">
        <v>170.0</v>
      </c>
      <c r="B171" s="1" t="s">
        <v>67</v>
      </c>
      <c r="C171" s="1">
        <v>2016.0</v>
      </c>
      <c r="E171" s="1">
        <v>26.994181573843026</v>
      </c>
      <c r="F171" s="1">
        <v>-0.26766337359698394</v>
      </c>
      <c r="G171" s="1">
        <v>0.8378278336475761</v>
      </c>
      <c r="H171" s="1">
        <v>1.3185732648624007</v>
      </c>
      <c r="I171" s="1">
        <v>-0.13696031079817497</v>
      </c>
      <c r="J171" s="61">
        <f>VLOOKUP(C171,'biến ngoại sinh'!$A$2:$C$18,2,FALSE)</f>
        <v>0.06690009213</v>
      </c>
      <c r="K171" s="1">
        <f>VLOOKUP(C171,'biến ngoại sinh'!$A$2:$C$18,3,FALSE)</f>
        <v>30</v>
      </c>
    </row>
    <row r="172" ht="12.75" customHeight="1">
      <c r="A172" s="1">
        <v>171.0</v>
      </c>
      <c r="B172" s="1" t="s">
        <v>67</v>
      </c>
      <c r="C172" s="1">
        <v>2015.0</v>
      </c>
      <c r="D172" s="1">
        <v>26.307182223840087</v>
      </c>
      <c r="E172" s="1">
        <v>27.197030786019372</v>
      </c>
      <c r="F172" s="1">
        <v>-0.044190881590862506</v>
      </c>
      <c r="G172" s="1">
        <v>4.009549475251724</v>
      </c>
      <c r="H172" s="1">
        <v>0.9345666152707838</v>
      </c>
      <c r="J172" s="61">
        <f>VLOOKUP(C172,'biến ngoại sinh'!$A$2:$C$18,2,FALSE)</f>
        <v>0.06987166724</v>
      </c>
      <c r="K172" s="1">
        <f>VLOOKUP(C172,'biến ngoại sinh'!$A$2:$C$18,3,FALSE)</f>
        <v>30</v>
      </c>
    </row>
    <row r="173" ht="12.75" customHeight="1">
      <c r="A173" s="1">
        <v>172.0</v>
      </c>
      <c r="B173" s="1" t="s">
        <v>69</v>
      </c>
      <c r="C173" s="1">
        <v>2021.0</v>
      </c>
      <c r="D173" s="1">
        <v>25.93215551074378</v>
      </c>
      <c r="E173" s="1">
        <v>29.12417204429843</v>
      </c>
      <c r="F173" s="1">
        <v>0.036599115302220195</v>
      </c>
      <c r="G173" s="1">
        <v>1.0575097683513508</v>
      </c>
      <c r="H173" s="1">
        <v>1.4245075887884493</v>
      </c>
      <c r="I173" s="1">
        <v>0.05247768397545257</v>
      </c>
      <c r="J173" s="61">
        <f>VLOOKUP(C173,'biến ngoại sinh'!$A$2:$C$18,2,FALSE)</f>
        <v>0.02561551142</v>
      </c>
      <c r="K173" s="1">
        <f>VLOOKUP(C173,'biến ngoại sinh'!$A$2:$C$18,3,FALSE)</f>
        <v>32</v>
      </c>
    </row>
    <row r="174" ht="12.75" customHeight="1">
      <c r="A174" s="1">
        <v>173.0</v>
      </c>
      <c r="B174" s="1" t="s">
        <v>69</v>
      </c>
      <c r="C174" s="1">
        <v>2020.0</v>
      </c>
      <c r="D174" s="1">
        <v>27.00266321717809</v>
      </c>
      <c r="E174" s="1">
        <v>28.933353469153158</v>
      </c>
      <c r="F174" s="1">
        <v>0.032908189276950765</v>
      </c>
      <c r="G174" s="1">
        <v>1.2772128948166472</v>
      </c>
      <c r="H174" s="1">
        <v>1.4164588171193662</v>
      </c>
      <c r="I174" s="1">
        <v>0.2373248598986674</v>
      </c>
      <c r="J174" s="61">
        <f>VLOOKUP(C174,'biến ngoại sinh'!$A$2:$C$18,2,FALSE)</f>
        <v>0.02865411946</v>
      </c>
      <c r="K174" s="1">
        <f>VLOOKUP(C174,'biến ngoại sinh'!$A$2:$C$18,3,FALSE)</f>
        <v>32</v>
      </c>
    </row>
    <row r="175" ht="12.75" customHeight="1">
      <c r="A175" s="1">
        <v>174.0</v>
      </c>
      <c r="B175" s="1" t="s">
        <v>69</v>
      </c>
      <c r="C175" s="1">
        <v>2019.0</v>
      </c>
      <c r="D175" s="1">
        <v>26.11236872935498</v>
      </c>
      <c r="E175" s="1">
        <v>28.78050376312396</v>
      </c>
      <c r="F175" s="1">
        <v>0.03286887905009467</v>
      </c>
      <c r="G175" s="1">
        <v>1.0899372065731778</v>
      </c>
      <c r="H175" s="1">
        <v>1.1683411891989244</v>
      </c>
      <c r="I175" s="1">
        <v>0.44924319532106716</v>
      </c>
      <c r="J175" s="61">
        <f>VLOOKUP(C175,'biến ngoại sinh'!$A$2:$C$18,2,FALSE)</f>
        <v>0.07359281</v>
      </c>
      <c r="K175" s="1">
        <f>VLOOKUP(C175,'biến ngoại sinh'!$A$2:$C$18,3,FALSE)</f>
        <v>31</v>
      </c>
    </row>
    <row r="176" ht="12.75" customHeight="1">
      <c r="A176" s="1">
        <v>175.0</v>
      </c>
      <c r="B176" s="1" t="s">
        <v>69</v>
      </c>
      <c r="C176" s="1">
        <v>2018.0</v>
      </c>
      <c r="D176" s="1">
        <v>26.24762850395944</v>
      </c>
      <c r="E176" s="1">
        <v>28.378820237584492</v>
      </c>
      <c r="F176" s="1">
        <v>0.0382503479000699</v>
      </c>
      <c r="G176" s="1">
        <v>1.1623525967684296</v>
      </c>
      <c r="H176" s="1">
        <v>1.7220710109076436</v>
      </c>
      <c r="I176" s="1">
        <v>0.5597362124441416</v>
      </c>
      <c r="J176" s="61">
        <f>VLOOKUP(C176,'biến ngoại sinh'!$A$2:$C$18,2,FALSE)</f>
        <v>0.07464991257</v>
      </c>
      <c r="K176" s="1">
        <f>VLOOKUP(C176,'biến ngoại sinh'!$A$2:$C$18,3,FALSE)</f>
        <v>31</v>
      </c>
    </row>
    <row r="177" ht="12.75" customHeight="1">
      <c r="A177" s="1">
        <v>176.0</v>
      </c>
      <c r="B177" s="1" t="s">
        <v>69</v>
      </c>
      <c r="C177" s="1">
        <v>2017.0</v>
      </c>
      <c r="D177" s="1">
        <v>25.513523105309964</v>
      </c>
      <c r="E177" s="1">
        <v>28.1602465187326</v>
      </c>
      <c r="F177" s="1">
        <v>0.039735833261850234</v>
      </c>
      <c r="G177" s="1">
        <v>1.1097238426220026</v>
      </c>
      <c r="H177" s="1">
        <v>1.0501511144764697</v>
      </c>
      <c r="I177" s="1">
        <v>0.510433633235589</v>
      </c>
      <c r="J177" s="61">
        <f>VLOOKUP(C177,'biến ngoại sinh'!$A$2:$C$18,2,FALSE)</f>
        <v>0.06940187782</v>
      </c>
      <c r="K177" s="1">
        <f>VLOOKUP(C177,'biến ngoại sinh'!$A$2:$C$18,3,FALSE)</f>
        <v>30</v>
      </c>
    </row>
    <row r="178" ht="12.75" customHeight="1">
      <c r="A178" s="1">
        <v>177.0</v>
      </c>
      <c r="B178" s="1" t="s">
        <v>69</v>
      </c>
      <c r="C178" s="1">
        <v>2016.0</v>
      </c>
      <c r="D178" s="1">
        <v>25.594034639365088</v>
      </c>
      <c r="E178" s="1">
        <v>28.098384279823748</v>
      </c>
      <c r="F178" s="1">
        <v>0.011203170189355497</v>
      </c>
      <c r="G178" s="1">
        <v>1.1297206505285016</v>
      </c>
      <c r="H178" s="1">
        <v>0.7161251049473212</v>
      </c>
      <c r="J178" s="61">
        <f>VLOOKUP(C178,'biến ngoại sinh'!$A$2:$C$18,2,FALSE)</f>
        <v>0.06690009213</v>
      </c>
      <c r="K178" s="1">
        <f>VLOOKUP(C178,'biến ngoại sinh'!$A$2:$C$18,3,FALSE)</f>
        <v>30</v>
      </c>
    </row>
    <row r="179" ht="12.75" customHeight="1">
      <c r="A179" s="1">
        <v>178.0</v>
      </c>
      <c r="B179" s="1" t="s">
        <v>69</v>
      </c>
      <c r="C179" s="1">
        <v>2013.0</v>
      </c>
      <c r="D179" s="1">
        <v>27.077748643858467</v>
      </c>
      <c r="E179" s="1">
        <v>27.455698978501466</v>
      </c>
      <c r="F179" s="1">
        <v>0.042970058945273074</v>
      </c>
      <c r="G179" s="1">
        <v>5.16670055962955</v>
      </c>
      <c r="H179" s="1">
        <v>0.1330035903780232</v>
      </c>
      <c r="I179" s="1">
        <v>0.11056476144825088</v>
      </c>
      <c r="J179" s="61">
        <f>VLOOKUP(C179,'biến ngoại sinh'!$A$2:$C$18,2,FALSE)</f>
        <v>0.05553500245</v>
      </c>
      <c r="K179" s="1">
        <f>VLOOKUP(C179,'biến ngoại sinh'!$A$2:$C$18,3,FALSE)</f>
        <v>29</v>
      </c>
    </row>
    <row r="180" ht="12.75" customHeight="1">
      <c r="A180" s="1">
        <v>179.0</v>
      </c>
      <c r="B180" s="1" t="s">
        <v>69</v>
      </c>
      <c r="C180" s="1">
        <v>2012.0</v>
      </c>
      <c r="D180" s="1">
        <v>27.03348438492927</v>
      </c>
      <c r="E180" s="1">
        <v>27.34766993240253</v>
      </c>
      <c r="F180" s="1">
        <v>0.06236646192673262</v>
      </c>
      <c r="G180" s="1">
        <v>7.032286170844234</v>
      </c>
      <c r="H180" s="1">
        <v>0.11893319961807593</v>
      </c>
      <c r="I180" s="1">
        <v>-0.3199022067026017</v>
      </c>
      <c r="J180" s="61">
        <f>VLOOKUP(C180,'biến ngoại sinh'!$A$2:$C$18,2,FALSE)</f>
        <v>0.0550454562</v>
      </c>
      <c r="K180" s="1">
        <f>VLOOKUP(C180,'biến ngoại sinh'!$A$2:$C$18,3,FALSE)</f>
        <v>29</v>
      </c>
    </row>
    <row r="181" ht="12.75" customHeight="1">
      <c r="A181" s="1">
        <v>180.0</v>
      </c>
      <c r="B181" s="1" t="s">
        <v>69</v>
      </c>
      <c r="C181" s="1">
        <v>2011.0</v>
      </c>
      <c r="D181" s="1">
        <v>26.815072784817115</v>
      </c>
      <c r="E181" s="1">
        <v>27.2739076025523</v>
      </c>
      <c r="F181" s="1">
        <v>0.06492091769057753</v>
      </c>
      <c r="G181" s="1">
        <v>7.162084507627541</v>
      </c>
      <c r="H181" s="1">
        <v>0.17760637087256811</v>
      </c>
      <c r="I181" s="1">
        <v>0.33564980315823456</v>
      </c>
      <c r="J181" s="61">
        <f>VLOOKUP(C181,'biến ngoại sinh'!$A$2:$C$18,2,FALSE)</f>
        <v>0.06413177689</v>
      </c>
      <c r="K181" s="1">
        <f>VLOOKUP(C181,'biến ngoại sinh'!$A$2:$C$18,3,FALSE)</f>
        <v>29</v>
      </c>
    </row>
    <row r="182" ht="12.75" customHeight="1">
      <c r="A182" s="1">
        <v>181.0</v>
      </c>
      <c r="B182" s="1" t="s">
        <v>69</v>
      </c>
      <c r="C182" s="1">
        <v>2010.0</v>
      </c>
      <c r="D182" s="1">
        <v>26.233633273358834</v>
      </c>
      <c r="E182" s="1">
        <v>27.011186080356303</v>
      </c>
      <c r="F182" s="1">
        <v>0.04652676201756103</v>
      </c>
      <c r="G182" s="1">
        <v>2.8925831384160725</v>
      </c>
      <c r="H182" s="1">
        <v>0.22232022499396306</v>
      </c>
      <c r="I182" s="1">
        <v>1.1856718545203697</v>
      </c>
      <c r="J182" s="61">
        <f>VLOOKUP(C182,'biến ngoại sinh'!$A$2:$C$18,2,FALSE)</f>
        <v>0.06423238217</v>
      </c>
      <c r="K182" s="1">
        <f>VLOOKUP(C182,'biến ngoại sinh'!$A$2:$C$18,3,FALSE)</f>
        <v>29</v>
      </c>
    </row>
    <row r="183" ht="12.75" customHeight="1">
      <c r="A183" s="1">
        <v>182.0</v>
      </c>
      <c r="B183" s="1" t="s">
        <v>69</v>
      </c>
      <c r="C183" s="1">
        <v>2009.0</v>
      </c>
      <c r="D183" s="1">
        <v>25.734731188789397</v>
      </c>
      <c r="E183" s="1">
        <v>26.843112789931922</v>
      </c>
      <c r="F183" s="1">
        <v>0.07010793953739079</v>
      </c>
      <c r="G183" s="1">
        <v>2.6105703260495723</v>
      </c>
      <c r="H183" s="1">
        <v>0.1005795560960695</v>
      </c>
      <c r="I183" s="1">
        <v>2.2361761595035032</v>
      </c>
      <c r="J183" s="61">
        <f>VLOOKUP(C183,'biến ngoại sinh'!$A$2:$C$18,2,FALSE)</f>
        <v>0.05397897543</v>
      </c>
      <c r="K183" s="1">
        <f>VLOOKUP(C183,'biến ngoại sinh'!$A$2:$C$18,3,FALSE)</f>
        <v>28</v>
      </c>
    </row>
    <row r="184" ht="12.75" customHeight="1">
      <c r="A184" s="1">
        <v>183.0</v>
      </c>
      <c r="B184" s="1" t="s">
        <v>69</v>
      </c>
      <c r="C184" s="1">
        <v>2008.0</v>
      </c>
      <c r="D184" s="1">
        <v>25.346390188190608</v>
      </c>
      <c r="E184" s="1">
        <v>25.557349731386484</v>
      </c>
      <c r="F184" s="1">
        <v>0.032836126574251334</v>
      </c>
      <c r="G184" s="1">
        <v>8.454320123558341</v>
      </c>
      <c r="H184" s="1">
        <v>0.1019107856449836</v>
      </c>
      <c r="J184" s="61">
        <f>VLOOKUP(C184,'biến ngoại sinh'!$A$2:$C$18,2,FALSE)</f>
        <v>0.05661771208</v>
      </c>
      <c r="K184" s="1">
        <f>VLOOKUP(C184,'biến ngoại sinh'!$A$2:$C$18,3,FALSE)</f>
        <v>27</v>
      </c>
    </row>
    <row r="185" ht="12.75" customHeight="1">
      <c r="A185" s="1">
        <v>184.0</v>
      </c>
      <c r="B185" s="1" t="s">
        <v>71</v>
      </c>
      <c r="C185" s="1">
        <v>2021.0</v>
      </c>
      <c r="D185" s="1">
        <v>27.5472010987396</v>
      </c>
      <c r="E185" s="1">
        <v>28.327090308470346</v>
      </c>
      <c r="F185" s="1">
        <v>0.07612256968691676</v>
      </c>
      <c r="G185" s="1">
        <v>1.9223246815600552</v>
      </c>
      <c r="H185" s="1">
        <v>0.359508849421092</v>
      </c>
      <c r="I185" s="1">
        <v>0.07889348673777721</v>
      </c>
      <c r="J185" s="61">
        <f>VLOOKUP(C185,'biến ngoại sinh'!$A$2:$C$18,2,FALSE)</f>
        <v>0.02561551142</v>
      </c>
      <c r="K185" s="1">
        <f>VLOOKUP(C185,'biến ngoại sinh'!$A$2:$C$18,3,FALSE)</f>
        <v>32</v>
      </c>
    </row>
    <row r="186" ht="12.75" customHeight="1">
      <c r="A186" s="1">
        <v>185.0</v>
      </c>
      <c r="B186" s="1" t="s">
        <v>71</v>
      </c>
      <c r="C186" s="1">
        <v>2020.0</v>
      </c>
      <c r="D186" s="1">
        <v>27.330674691370934</v>
      </c>
      <c r="E186" s="1">
        <v>28.251409657454168</v>
      </c>
      <c r="F186" s="1">
        <v>0.07169683432592863</v>
      </c>
      <c r="G186" s="1">
        <v>1.7894400996291673</v>
      </c>
      <c r="H186" s="1">
        <v>0.36435730960007906</v>
      </c>
      <c r="I186" s="1">
        <v>0.08682181349123926</v>
      </c>
      <c r="J186" s="61">
        <f>VLOOKUP(C186,'biến ngoại sinh'!$A$2:$C$18,2,FALSE)</f>
        <v>0.02865411946</v>
      </c>
      <c r="K186" s="1">
        <f>VLOOKUP(C186,'biến ngoại sinh'!$A$2:$C$18,3,FALSE)</f>
        <v>32</v>
      </c>
    </row>
    <row r="187" ht="12.75" customHeight="1">
      <c r="A187" s="1">
        <v>186.0</v>
      </c>
      <c r="B187" s="1" t="s">
        <v>71</v>
      </c>
      <c r="C187" s="1">
        <v>2019.0</v>
      </c>
      <c r="D187" s="1">
        <v>27.248390764736886</v>
      </c>
      <c r="E187" s="1">
        <v>28.326682374937693</v>
      </c>
      <c r="F187" s="1">
        <v>0.05496023399194407</v>
      </c>
      <c r="G187" s="1">
        <v>1.587772935837913</v>
      </c>
      <c r="H187" s="1">
        <v>0.36638521799910967</v>
      </c>
      <c r="I187" s="1">
        <v>0.07660846300709767</v>
      </c>
      <c r="J187" s="61">
        <f>VLOOKUP(C187,'biến ngoại sinh'!$A$2:$C$18,2,FALSE)</f>
        <v>0.07359281</v>
      </c>
      <c r="K187" s="1">
        <f>VLOOKUP(C187,'biến ngoại sinh'!$A$2:$C$18,3,FALSE)</f>
        <v>31</v>
      </c>
    </row>
    <row r="188" ht="12.75" customHeight="1">
      <c r="A188" s="1">
        <v>187.0</v>
      </c>
      <c r="B188" s="1" t="s">
        <v>71</v>
      </c>
      <c r="C188" s="1">
        <v>2018.0</v>
      </c>
      <c r="D188" s="1">
        <v>27.20108487329617</v>
      </c>
      <c r="E188" s="1">
        <v>28.4410186898946</v>
      </c>
      <c r="F188" s="1">
        <v>0.0414351791036746</v>
      </c>
      <c r="G188" s="1">
        <v>1.4339408988836857</v>
      </c>
      <c r="H188" s="1">
        <v>0.3842023900722242</v>
      </c>
      <c r="J188" s="61">
        <f>VLOOKUP(C188,'biến ngoại sinh'!$A$2:$C$18,2,FALSE)</f>
        <v>0.07464991257</v>
      </c>
      <c r="K188" s="1">
        <f>VLOOKUP(C188,'biến ngoại sinh'!$A$2:$C$18,3,FALSE)</f>
        <v>31</v>
      </c>
    </row>
    <row r="189" ht="12.75" customHeight="1">
      <c r="A189" s="1">
        <v>188.0</v>
      </c>
      <c r="B189" s="1" t="s">
        <v>72</v>
      </c>
      <c r="C189" s="1">
        <v>2021.0</v>
      </c>
      <c r="D189" s="1">
        <v>26.598141978690506</v>
      </c>
      <c r="E189" s="1">
        <v>27.57716160640786</v>
      </c>
      <c r="F189" s="1">
        <v>0.044898543824952564</v>
      </c>
      <c r="G189" s="1">
        <v>2.0206631589195374</v>
      </c>
      <c r="H189" s="1">
        <v>0.05860096749866834</v>
      </c>
      <c r="I189" s="1">
        <v>-0.19408213171951763</v>
      </c>
      <c r="J189" s="61">
        <f>VLOOKUP(C189,'biến ngoại sinh'!$A$2:$C$18,2,FALSE)</f>
        <v>0.02561551142</v>
      </c>
      <c r="K189" s="1">
        <f>VLOOKUP(C189,'biến ngoại sinh'!$A$2:$C$18,3,FALSE)</f>
        <v>32</v>
      </c>
    </row>
    <row r="190" ht="12.75" customHeight="1">
      <c r="A190" s="1">
        <v>189.0</v>
      </c>
      <c r="B190" s="1" t="s">
        <v>72</v>
      </c>
      <c r="C190" s="1">
        <v>2020.0</v>
      </c>
      <c r="D190" s="1">
        <v>26.576646370393664</v>
      </c>
      <c r="E190" s="1">
        <v>27.472296766818065</v>
      </c>
      <c r="F190" s="1">
        <v>0.05342485759527482</v>
      </c>
      <c r="G190" s="1">
        <v>2.171778908970601</v>
      </c>
      <c r="H190" s="1">
        <v>0.07832804858466146</v>
      </c>
      <c r="J190" s="61">
        <f>VLOOKUP(C190,'biến ngoại sinh'!$A$2:$C$18,2,FALSE)</f>
        <v>0.02865411946</v>
      </c>
      <c r="K190" s="1">
        <f>VLOOKUP(C190,'biến ngoại sinh'!$A$2:$C$18,3,FALSE)</f>
        <v>32</v>
      </c>
    </row>
    <row r="191" ht="12.75" customHeight="1">
      <c r="A191" s="1">
        <v>190.0</v>
      </c>
      <c r="B191" s="1" t="s">
        <v>74</v>
      </c>
      <c r="C191" s="1">
        <v>2021.0</v>
      </c>
      <c r="D191" s="1">
        <v>31.984660012439804</v>
      </c>
      <c r="E191" s="1">
        <v>32.763898366801335</v>
      </c>
      <c r="F191" s="1">
        <v>0.011819294741602154</v>
      </c>
      <c r="G191" s="1">
        <v>4.575762392916965</v>
      </c>
      <c r="H191" s="1">
        <v>1.6294886511431692</v>
      </c>
      <c r="I191" s="1">
        <v>0.0732165524445612</v>
      </c>
      <c r="J191" s="61">
        <f>VLOOKUP(C191,'biến ngoại sinh'!$A$2:$C$18,2,FALSE)</f>
        <v>0.02561551142</v>
      </c>
      <c r="K191" s="1">
        <f>VLOOKUP(C191,'biến ngoại sinh'!$A$2:$C$18,3,FALSE)</f>
        <v>32</v>
      </c>
    </row>
    <row r="192" ht="12.75" customHeight="1">
      <c r="A192" s="1">
        <v>191.0</v>
      </c>
      <c r="B192" s="1" t="s">
        <v>74</v>
      </c>
      <c r="C192" s="1">
        <v>2020.0</v>
      </c>
      <c r="D192" s="1">
        <v>31.908993932953823</v>
      </c>
      <c r="E192" s="1">
        <v>32.61745115091722</v>
      </c>
      <c r="F192" s="1">
        <v>0.011268461252727508</v>
      </c>
      <c r="G192" s="1">
        <v>4.644508829384259</v>
      </c>
      <c r="H192" s="1">
        <v>1.6061882740178162</v>
      </c>
      <c r="I192" s="1">
        <v>0.02179449827038839</v>
      </c>
      <c r="J192" s="61">
        <f>VLOOKUP(C192,'biến ngoại sinh'!$A$2:$C$18,2,FALSE)</f>
        <v>0.02865411946</v>
      </c>
      <c r="K192" s="1">
        <f>VLOOKUP(C192,'biến ngoại sinh'!$A$2:$C$18,3,FALSE)</f>
        <v>32</v>
      </c>
    </row>
    <row r="193" ht="12.75" customHeight="1">
      <c r="A193" s="1">
        <v>192.0</v>
      </c>
      <c r="B193" s="1" t="s">
        <v>74</v>
      </c>
      <c r="C193" s="1">
        <v>2019.0</v>
      </c>
      <c r="D193" s="1">
        <v>31.709375834795747</v>
      </c>
      <c r="E193" s="1">
        <v>32.48491088571132</v>
      </c>
      <c r="F193" s="1">
        <v>0.009690593361039564</v>
      </c>
      <c r="G193" s="1">
        <v>3.8454814663982275</v>
      </c>
      <c r="H193" s="1">
        <v>1.6445248970299955</v>
      </c>
      <c r="I193" s="1">
        <v>0.15542203455898587</v>
      </c>
      <c r="J193" s="61">
        <f>VLOOKUP(C193,'biến ngoại sinh'!$A$2:$C$18,2,FALSE)</f>
        <v>0.07359281</v>
      </c>
      <c r="K193" s="1">
        <f>VLOOKUP(C193,'biến ngoại sinh'!$A$2:$C$18,3,FALSE)</f>
        <v>31</v>
      </c>
    </row>
    <row r="194" ht="12.75" customHeight="1">
      <c r="A194" s="1">
        <v>193.0</v>
      </c>
      <c r="B194" s="1" t="s">
        <v>74</v>
      </c>
      <c r="C194" s="1">
        <v>2018.0</v>
      </c>
      <c r="D194" s="1">
        <v>31.40460654491284</v>
      </c>
      <c r="E194" s="1">
        <v>32.35995424847123</v>
      </c>
      <c r="F194" s="1">
        <v>0.01037782861957874</v>
      </c>
      <c r="G194" s="1">
        <v>2.6817086391691354</v>
      </c>
      <c r="H194" s="1">
        <v>1.42331100484655</v>
      </c>
      <c r="I194" s="1">
        <v>0.21229130383705122</v>
      </c>
      <c r="J194" s="61">
        <f>VLOOKUP(C194,'biến ngoại sinh'!$A$2:$C$18,2,FALSE)</f>
        <v>0.07464991257</v>
      </c>
      <c r="K194" s="1">
        <f>VLOOKUP(C194,'biến ngoại sinh'!$A$2:$C$18,3,FALSE)</f>
        <v>31</v>
      </c>
    </row>
    <row r="195" ht="12.75" customHeight="1">
      <c r="A195" s="1">
        <v>194.0</v>
      </c>
      <c r="B195" s="1" t="s">
        <v>74</v>
      </c>
      <c r="C195" s="1">
        <v>2017.0</v>
      </c>
      <c r="D195" s="1">
        <v>30.75236337282239</v>
      </c>
      <c r="E195" s="1">
        <v>32.14629215289003</v>
      </c>
      <c r="F195" s="1">
        <v>0.01753889608057312</v>
      </c>
      <c r="G195" s="1">
        <v>2.0110469902176473</v>
      </c>
      <c r="H195" s="1">
        <v>1.6151482696185648</v>
      </c>
      <c r="I195" s="1">
        <v>0.25099001223239753</v>
      </c>
      <c r="J195" s="61">
        <f>VLOOKUP(C195,'biến ngoại sinh'!$A$2:$C$18,2,FALSE)</f>
        <v>0.06940187782</v>
      </c>
      <c r="K195" s="1">
        <f>VLOOKUP(C195,'biến ngoại sinh'!$A$2:$C$18,3,FALSE)</f>
        <v>30</v>
      </c>
    </row>
    <row r="196" ht="12.75" customHeight="1">
      <c r="A196" s="1">
        <v>195.0</v>
      </c>
      <c r="B196" s="1" t="s">
        <v>74</v>
      </c>
      <c r="C196" s="1">
        <v>2016.0</v>
      </c>
      <c r="D196" s="1">
        <v>30.274988112428453</v>
      </c>
      <c r="E196" s="1">
        <v>31.921431960113058</v>
      </c>
      <c r="F196" s="1">
        <v>0.015958980020131054</v>
      </c>
      <c r="G196" s="1">
        <v>1.8595115121181378</v>
      </c>
      <c r="H196" s="1">
        <v>1.364757354950585</v>
      </c>
      <c r="I196" s="1">
        <v>0.2382389348237341</v>
      </c>
      <c r="J196" s="61">
        <f>VLOOKUP(C196,'biến ngoại sinh'!$A$2:$C$18,2,FALSE)</f>
        <v>0.06690009213</v>
      </c>
      <c r="K196" s="1">
        <f>VLOOKUP(C196,'biến ngoại sinh'!$A$2:$C$18,3,FALSE)</f>
        <v>30</v>
      </c>
    </row>
    <row r="197" ht="12.75" customHeight="1">
      <c r="A197" s="1">
        <v>196.0</v>
      </c>
      <c r="B197" s="1" t="s">
        <v>74</v>
      </c>
      <c r="C197" s="1">
        <v>2015.0</v>
      </c>
      <c r="D197" s="1">
        <v>30.056473385561407</v>
      </c>
      <c r="E197" s="1">
        <v>31.70094600533377</v>
      </c>
      <c r="F197" s="1">
        <v>0.02006626746464501</v>
      </c>
      <c r="G197" s="1">
        <v>2.032112852297816</v>
      </c>
      <c r="H197" s="1">
        <v>1.1429575552586118</v>
      </c>
      <c r="I197" s="1">
        <v>0.19115890017637782</v>
      </c>
      <c r="J197" s="61">
        <f>VLOOKUP(C197,'biến ngoại sinh'!$A$2:$C$18,2,FALSE)</f>
        <v>0.06987166724</v>
      </c>
      <c r="K197" s="1">
        <f>VLOOKUP(C197,'biến ngoại sinh'!$A$2:$C$18,3,FALSE)</f>
        <v>30</v>
      </c>
    </row>
    <row r="198" ht="12.75" customHeight="1">
      <c r="A198" s="1">
        <v>197.0</v>
      </c>
      <c r="B198" s="1" t="s">
        <v>74</v>
      </c>
      <c r="C198" s="1">
        <v>2014.0</v>
      </c>
      <c r="D198" s="1">
        <v>30.293305107458927</v>
      </c>
      <c r="E198" s="1">
        <v>31.49319116900934</v>
      </c>
      <c r="F198" s="1">
        <v>0.027986367444486016</v>
      </c>
      <c r="G198" s="1">
        <v>3.3278619217413867</v>
      </c>
      <c r="H198" s="1">
        <v>1.034354696239175</v>
      </c>
      <c r="I198" s="1">
        <v>0.18831554426541444</v>
      </c>
      <c r="J198" s="61">
        <f>VLOOKUP(C198,'biến ngoại sinh'!$A$2:$C$18,2,FALSE)</f>
        <v>0.06422246656</v>
      </c>
      <c r="K198" s="1">
        <f>VLOOKUP(C198,'biến ngoại sinh'!$A$2:$C$18,3,FALSE)</f>
        <v>30</v>
      </c>
    </row>
    <row r="199" ht="12.75" customHeight="1">
      <c r="A199" s="1">
        <v>198.0</v>
      </c>
      <c r="B199" s="1" t="s">
        <v>74</v>
      </c>
      <c r="C199" s="1">
        <v>2013.0</v>
      </c>
      <c r="D199" s="1">
        <v>30.477741832763037</v>
      </c>
      <c r="E199" s="1">
        <v>31.640046320175024</v>
      </c>
      <c r="F199" s="1">
        <v>0.0223979691214812</v>
      </c>
      <c r="G199" s="1">
        <v>3.953737885873566</v>
      </c>
      <c r="H199" s="1">
        <v>0.8789099482803991</v>
      </c>
      <c r="I199" s="1">
        <v>0.30540618911142514</v>
      </c>
      <c r="J199" s="61">
        <f>VLOOKUP(C199,'biến ngoại sinh'!$A$2:$C$18,2,FALSE)</f>
        <v>0.05553500245</v>
      </c>
      <c r="K199" s="1">
        <f>VLOOKUP(C199,'biến ngoại sinh'!$A$2:$C$18,3,FALSE)</f>
        <v>29</v>
      </c>
    </row>
    <row r="200" ht="12.75" customHeight="1">
      <c r="A200" s="1">
        <v>199.0</v>
      </c>
      <c r="B200" s="1" t="s">
        <v>74</v>
      </c>
      <c r="C200" s="1">
        <v>2012.0</v>
      </c>
      <c r="D200" s="1">
        <v>30.267672183100235</v>
      </c>
      <c r="E200" s="1">
        <v>31.464546353009098</v>
      </c>
      <c r="F200" s="1">
        <v>0.030961325048487438</v>
      </c>
      <c r="G200" s="1">
        <v>4.630796627019657</v>
      </c>
      <c r="H200" s="1">
        <v>0.6739291613704704</v>
      </c>
      <c r="I200" s="1">
        <v>0.047562904337026965</v>
      </c>
      <c r="J200" s="61">
        <f>VLOOKUP(C200,'biến ngoại sinh'!$A$2:$C$18,2,FALSE)</f>
        <v>0.0550454562</v>
      </c>
      <c r="K200" s="1">
        <f>VLOOKUP(C200,'biến ngoại sinh'!$A$2:$C$18,3,FALSE)</f>
        <v>29</v>
      </c>
    </row>
    <row r="201" ht="12.75" customHeight="1">
      <c r="A201" s="1">
        <v>200.0</v>
      </c>
      <c r="B201" s="1" t="s">
        <v>74</v>
      </c>
      <c r="C201" s="1">
        <v>2011.0</v>
      </c>
      <c r="D201" s="1">
        <v>30.094812569881025</v>
      </c>
      <c r="E201" s="1">
        <v>31.405649451161114</v>
      </c>
      <c r="F201" s="1">
        <v>0.02760250507256442</v>
      </c>
      <c r="G201" s="1">
        <v>3.9816818957383013</v>
      </c>
      <c r="H201" s="1">
        <v>0.6680561954548646</v>
      </c>
      <c r="I201" s="1">
        <v>0.24623495331763617</v>
      </c>
      <c r="J201" s="61">
        <f>VLOOKUP(C201,'biến ngoại sinh'!$A$2:$C$18,2,FALSE)</f>
        <v>0.06413177689</v>
      </c>
      <c r="K201" s="1">
        <f>VLOOKUP(C201,'biến ngoại sinh'!$A$2:$C$18,3,FALSE)</f>
        <v>29</v>
      </c>
    </row>
    <row r="202" ht="12.75" customHeight="1">
      <c r="A202" s="1">
        <v>201.0</v>
      </c>
      <c r="B202" s="1" t="s">
        <v>74</v>
      </c>
      <c r="C202" s="1">
        <v>2010.0</v>
      </c>
      <c r="D202" s="1">
        <v>30.123264324667122</v>
      </c>
      <c r="E202" s="1">
        <v>31.43300262339804</v>
      </c>
      <c r="F202" s="1">
        <v>0.02244982215984528</v>
      </c>
      <c r="G202" s="1">
        <v>2.922621585468161</v>
      </c>
      <c r="H202" s="1">
        <v>0.5845523493611956</v>
      </c>
      <c r="I202" s="1">
        <v>0.24057683472353789</v>
      </c>
      <c r="J202" s="61">
        <f>VLOOKUP(C202,'biến ngoại sinh'!$A$2:$C$18,2,FALSE)</f>
        <v>0.06423238217</v>
      </c>
      <c r="K202" s="1">
        <f>VLOOKUP(C202,'biến ngoại sinh'!$A$2:$C$18,3,FALSE)</f>
        <v>29</v>
      </c>
    </row>
    <row r="203" ht="12.75" customHeight="1">
      <c r="A203" s="1">
        <v>202.0</v>
      </c>
      <c r="B203" s="1" t="s">
        <v>74</v>
      </c>
      <c r="C203" s="1">
        <v>2009.0</v>
      </c>
      <c r="D203" s="1">
        <v>30.048910517136214</v>
      </c>
      <c r="E203" s="1">
        <v>31.148952588145992</v>
      </c>
      <c r="F203" s="1">
        <v>0.03000182829890919</v>
      </c>
      <c r="G203" s="1">
        <v>5.534978204997808</v>
      </c>
      <c r="H203" s="1">
        <v>0.5903316532896711</v>
      </c>
      <c r="I203" s="1">
        <v>-0.128842567720149</v>
      </c>
      <c r="J203" s="61">
        <f>VLOOKUP(C203,'biến ngoại sinh'!$A$2:$C$18,2,FALSE)</f>
        <v>0.05397897543</v>
      </c>
      <c r="K203" s="1">
        <f>VLOOKUP(C203,'biến ngoại sinh'!$A$2:$C$18,3,FALSE)</f>
        <v>28</v>
      </c>
    </row>
    <row r="204" ht="12.75" customHeight="1">
      <c r="A204" s="1">
        <v>203.0</v>
      </c>
      <c r="B204" s="1" t="s">
        <v>74</v>
      </c>
      <c r="C204" s="1">
        <v>2008.0</v>
      </c>
      <c r="D204" s="1">
        <v>29.735356333947866</v>
      </c>
      <c r="E204" s="1">
        <v>30.86251995063942</v>
      </c>
      <c r="F204" s="1">
        <v>0.012858923945885552</v>
      </c>
      <c r="G204" s="1">
        <v>8.869059766327183</v>
      </c>
      <c r="H204" s="1">
        <v>0.7000895211513771</v>
      </c>
      <c r="J204" s="61">
        <f>VLOOKUP(C204,'biến ngoại sinh'!$A$2:$C$18,2,FALSE)</f>
        <v>0.05661771208</v>
      </c>
      <c r="K204" s="1">
        <f>VLOOKUP(C204,'biến ngoại sinh'!$A$2:$C$18,3,FALSE)</f>
        <v>27</v>
      </c>
    </row>
    <row r="205" ht="12.75" customHeight="1">
      <c r="I205" s="1">
        <f>AVERAGE(I2:I203)</f>
        <v>0.3864884065</v>
      </c>
    </row>
    <row r="206" ht="12.75" customHeight="1">
      <c r="I206" s="1">
        <f>MAX(I2:I203)</f>
        <v>22.14808711</v>
      </c>
    </row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K$1"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8.71"/>
    <col customWidth="1" min="2" max="2" width="15.29"/>
    <col customWidth="1" min="3" max="3" width="13.14"/>
    <col customWidth="1" min="4" max="4" width="21.14"/>
    <col customWidth="1" min="5" max="5" width="22.71"/>
    <col customWidth="1" min="6" max="6" width="20.43"/>
    <col customWidth="1" min="7" max="7" width="19.57"/>
    <col customWidth="1" min="8" max="8" width="19.29"/>
    <col customWidth="1" min="9" max="9" width="20.0"/>
    <col customWidth="1" min="10" max="10" width="18.57"/>
    <col customWidth="1" min="11" max="11" width="18.43"/>
    <col customWidth="1" min="12" max="12" width="20.0"/>
    <col customWidth="1" min="13" max="13" width="19.57"/>
    <col customWidth="1" min="14" max="14" width="19.14"/>
    <col customWidth="1" min="15" max="15" width="17.43"/>
    <col customWidth="1" min="16" max="17" width="18.43"/>
    <col customWidth="1" min="18" max="18" width="21.14"/>
    <col customWidth="1" min="19" max="22" width="20.0"/>
    <col customWidth="1" min="23" max="24" width="17.43"/>
    <col customWidth="1" min="25" max="25" width="20.0"/>
    <col customWidth="1" min="26" max="28" width="18.43"/>
    <col customWidth="1" min="29" max="31" width="20.0"/>
    <col customWidth="1" min="32" max="33" width="16.43"/>
    <col customWidth="1" min="34" max="34" width="17.43"/>
    <col customWidth="1" min="35" max="35" width="18.43"/>
    <col customWidth="1" min="36" max="36" width="20.0"/>
    <col customWidth="1" min="37" max="38" width="18.43"/>
    <col customWidth="1" min="39" max="39" width="20.0"/>
    <col customWidth="1" min="40" max="40" width="21.14"/>
    <col customWidth="1" min="41" max="43" width="20.0"/>
    <col customWidth="1" min="44" max="48" width="18.43"/>
    <col customWidth="1" min="49" max="50" width="20.0"/>
    <col customWidth="1" min="51" max="52" width="18.43"/>
    <col customWidth="1" min="53" max="53" width="20.0"/>
    <col customWidth="1" min="54" max="55" width="18.43"/>
    <col customWidth="1" min="56" max="58" width="20.0"/>
    <col customWidth="1" min="59" max="60" width="18.43"/>
    <col customWidth="1" min="61" max="61" width="17.43"/>
    <col customWidth="1" min="62" max="62" width="18.43"/>
    <col customWidth="1" min="63" max="63" width="20.0"/>
    <col customWidth="1" min="64" max="65" width="18.43"/>
    <col customWidth="1" min="66" max="66" width="20.0"/>
    <col customWidth="1" min="67" max="67" width="18.43"/>
    <col customWidth="1" min="68" max="68" width="20.0"/>
    <col customWidth="1" min="69" max="72" width="10.14"/>
    <col customWidth="1" min="73" max="73" width="8.86"/>
    <col customWidth="1" min="74" max="74" width="9.14"/>
    <col customWidth="1" min="75" max="75" width="8.71"/>
    <col customWidth="1" min="76" max="77" width="8.86"/>
  </cols>
  <sheetData>
    <row r="1" ht="12.75" customHeight="1">
      <c r="A1" s="62" t="s">
        <v>7</v>
      </c>
      <c r="B1" s="63" t="s">
        <v>8</v>
      </c>
      <c r="C1" s="62" t="s">
        <v>135</v>
      </c>
      <c r="D1" s="62"/>
      <c r="E1" s="31" t="s">
        <v>136</v>
      </c>
      <c r="F1" s="31" t="s">
        <v>137</v>
      </c>
      <c r="G1" s="31" t="s">
        <v>138</v>
      </c>
      <c r="H1" s="31" t="s">
        <v>139</v>
      </c>
      <c r="I1" s="31" t="s">
        <v>140</v>
      </c>
      <c r="J1" s="31" t="s">
        <v>141</v>
      </c>
      <c r="K1" s="62" t="s">
        <v>142</v>
      </c>
      <c r="L1" s="62" t="s">
        <v>143</v>
      </c>
      <c r="M1" s="62" t="s">
        <v>144</v>
      </c>
      <c r="N1" s="62" t="s">
        <v>145</v>
      </c>
      <c r="O1" s="62" t="s">
        <v>146</v>
      </c>
      <c r="P1" s="62" t="s">
        <v>147</v>
      </c>
      <c r="Q1" s="62" t="s">
        <v>148</v>
      </c>
      <c r="R1" s="62" t="s">
        <v>149</v>
      </c>
      <c r="S1" s="62" t="s">
        <v>150</v>
      </c>
      <c r="T1" s="62" t="s">
        <v>151</v>
      </c>
      <c r="U1" s="62" t="s">
        <v>152</v>
      </c>
      <c r="V1" s="62" t="s">
        <v>153</v>
      </c>
      <c r="W1" s="62" t="s">
        <v>154</v>
      </c>
      <c r="X1" s="62" t="s">
        <v>155</v>
      </c>
      <c r="Y1" s="62" t="s">
        <v>156</v>
      </c>
      <c r="Z1" s="62" t="s">
        <v>157</v>
      </c>
      <c r="AA1" s="62" t="s">
        <v>158</v>
      </c>
      <c r="AB1" s="62" t="s">
        <v>159</v>
      </c>
      <c r="AC1" s="62" t="s">
        <v>160</v>
      </c>
      <c r="AD1" s="62" t="s">
        <v>161</v>
      </c>
      <c r="AE1" s="62" t="s">
        <v>162</v>
      </c>
      <c r="AF1" s="62" t="s">
        <v>163</v>
      </c>
      <c r="AG1" s="62" t="s">
        <v>164</v>
      </c>
      <c r="AH1" s="62" t="s">
        <v>165</v>
      </c>
      <c r="AI1" s="62" t="s">
        <v>166</v>
      </c>
      <c r="AJ1" s="62" t="s">
        <v>167</v>
      </c>
      <c r="AK1" s="62" t="s">
        <v>168</v>
      </c>
      <c r="AL1" s="62" t="s">
        <v>169</v>
      </c>
      <c r="AM1" s="62" t="s">
        <v>170</v>
      </c>
      <c r="AN1" s="62" t="s">
        <v>171</v>
      </c>
      <c r="AO1" s="62" t="s">
        <v>172</v>
      </c>
      <c r="AP1" s="62" t="s">
        <v>173</v>
      </c>
      <c r="AQ1" s="62" t="s">
        <v>174</v>
      </c>
      <c r="AR1" s="62" t="s">
        <v>175</v>
      </c>
      <c r="AS1" s="62" t="s">
        <v>176</v>
      </c>
      <c r="AT1" s="62" t="s">
        <v>177</v>
      </c>
      <c r="AU1" s="62" t="s">
        <v>178</v>
      </c>
      <c r="AV1" s="62" t="s">
        <v>179</v>
      </c>
      <c r="AW1" s="62" t="s">
        <v>180</v>
      </c>
      <c r="AX1" s="62" t="s">
        <v>181</v>
      </c>
      <c r="AY1" s="62" t="s">
        <v>182</v>
      </c>
      <c r="AZ1" s="62" t="s">
        <v>183</v>
      </c>
      <c r="BA1" s="62" t="s">
        <v>184</v>
      </c>
      <c r="BB1" s="62" t="s">
        <v>185</v>
      </c>
      <c r="BC1" s="62" t="s">
        <v>186</v>
      </c>
      <c r="BD1" s="62" t="s">
        <v>187</v>
      </c>
      <c r="BE1" s="62" t="s">
        <v>188</v>
      </c>
      <c r="BF1" s="62" t="s">
        <v>189</v>
      </c>
      <c r="BG1" s="62" t="s">
        <v>190</v>
      </c>
      <c r="BH1" s="62" t="s">
        <v>191</v>
      </c>
      <c r="BI1" s="62" t="s">
        <v>192</v>
      </c>
      <c r="BJ1" s="62" t="s">
        <v>193</v>
      </c>
      <c r="BK1" s="62" t="s">
        <v>194</v>
      </c>
      <c r="BL1" s="62" t="s">
        <v>195</v>
      </c>
      <c r="BM1" s="62" t="s">
        <v>196</v>
      </c>
      <c r="BN1" s="62" t="s">
        <v>197</v>
      </c>
      <c r="BO1" s="62" t="s">
        <v>198</v>
      </c>
      <c r="BP1" s="62" t="s">
        <v>199</v>
      </c>
      <c r="BQ1" s="62" t="s">
        <v>200</v>
      </c>
      <c r="BR1" s="62" t="s">
        <v>201</v>
      </c>
      <c r="BS1" s="62" t="s">
        <v>202</v>
      </c>
      <c r="BT1" s="62" t="s">
        <v>203</v>
      </c>
      <c r="BU1" s="62" t="s">
        <v>204</v>
      </c>
      <c r="BV1" s="62" t="s">
        <v>205</v>
      </c>
      <c r="BW1" s="62" t="s">
        <v>206</v>
      </c>
      <c r="BX1" s="62" t="s">
        <v>207</v>
      </c>
      <c r="BY1" s="64" t="s">
        <v>208</v>
      </c>
    </row>
    <row r="2" ht="12.75" customHeight="1">
      <c r="A2" s="62"/>
      <c r="B2" s="63"/>
      <c r="C2" s="62"/>
      <c r="D2" s="62"/>
      <c r="E2" s="31"/>
      <c r="F2" s="31"/>
      <c r="G2" s="31"/>
      <c r="H2" s="31"/>
      <c r="I2" s="31"/>
      <c r="J2" s="31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4"/>
    </row>
    <row r="3" ht="12.75" customHeight="1">
      <c r="A3" s="65" t="s">
        <v>7</v>
      </c>
      <c r="B3" s="66" t="s">
        <v>8</v>
      </c>
      <c r="C3" s="65" t="s">
        <v>135</v>
      </c>
      <c r="D3" s="65" t="s">
        <v>31</v>
      </c>
      <c r="E3" s="67" t="s">
        <v>209</v>
      </c>
      <c r="F3" s="67" t="s">
        <v>210</v>
      </c>
      <c r="G3" s="67" t="s">
        <v>211</v>
      </c>
      <c r="H3" s="67" t="s">
        <v>212</v>
      </c>
      <c r="I3" s="68" t="s">
        <v>213</v>
      </c>
      <c r="J3" s="68" t="s">
        <v>214</v>
      </c>
      <c r="K3" s="68" t="s">
        <v>215</v>
      </c>
      <c r="L3" s="68" t="s">
        <v>216</v>
      </c>
      <c r="M3" s="67" t="s">
        <v>217</v>
      </c>
      <c r="N3" s="67" t="s">
        <v>218</v>
      </c>
      <c r="O3" s="68" t="s">
        <v>219</v>
      </c>
      <c r="P3" s="68" t="s">
        <v>220</v>
      </c>
      <c r="Q3" s="68" t="s">
        <v>221</v>
      </c>
      <c r="R3" s="67" t="s">
        <v>222</v>
      </c>
      <c r="S3" s="69" t="s">
        <v>223</v>
      </c>
      <c r="T3" s="69" t="s">
        <v>224</v>
      </c>
      <c r="U3" s="67" t="s">
        <v>225</v>
      </c>
      <c r="V3" s="68" t="s">
        <v>226</v>
      </c>
      <c r="W3" s="68" t="s">
        <v>227</v>
      </c>
      <c r="X3" s="68" t="s">
        <v>228</v>
      </c>
      <c r="Y3" s="67" t="s">
        <v>229</v>
      </c>
      <c r="Z3" s="67" t="s">
        <v>230</v>
      </c>
      <c r="AA3" s="67" t="s">
        <v>231</v>
      </c>
      <c r="AB3" s="67" t="s">
        <v>232</v>
      </c>
      <c r="AC3" s="67" t="s">
        <v>233</v>
      </c>
      <c r="AD3" s="67" t="s">
        <v>234</v>
      </c>
      <c r="AE3" s="68" t="s">
        <v>235</v>
      </c>
      <c r="AF3" s="68" t="s">
        <v>236</v>
      </c>
      <c r="AG3" s="68" t="s">
        <v>237</v>
      </c>
      <c r="AH3" s="68" t="s">
        <v>238</v>
      </c>
      <c r="AI3" s="68" t="s">
        <v>239</v>
      </c>
      <c r="AJ3" s="68" t="s">
        <v>240</v>
      </c>
      <c r="AK3" s="67" t="s">
        <v>241</v>
      </c>
      <c r="AL3" s="67" t="s">
        <v>242</v>
      </c>
      <c r="AM3" s="67" t="s">
        <v>243</v>
      </c>
      <c r="AN3" s="67" t="s">
        <v>244</v>
      </c>
      <c r="AO3" s="67" t="s">
        <v>245</v>
      </c>
      <c r="AP3" s="65" t="s">
        <v>246</v>
      </c>
      <c r="AQ3" s="65" t="s">
        <v>247</v>
      </c>
      <c r="AR3" s="67" t="s">
        <v>248</v>
      </c>
      <c r="AS3" s="65" t="s">
        <v>249</v>
      </c>
      <c r="AT3" s="65" t="s">
        <v>250</v>
      </c>
      <c r="AU3" s="67" t="s">
        <v>251</v>
      </c>
      <c r="AV3" s="67" t="s">
        <v>252</v>
      </c>
      <c r="AW3" s="67" t="s">
        <v>253</v>
      </c>
      <c r="AX3" s="70" t="s">
        <v>254</v>
      </c>
      <c r="AY3" s="70" t="s">
        <v>255</v>
      </c>
      <c r="AZ3" s="70" t="s">
        <v>256</v>
      </c>
      <c r="BA3" s="67" t="s">
        <v>257</v>
      </c>
      <c r="BB3" s="67" t="s">
        <v>258</v>
      </c>
      <c r="BC3" s="67" t="s">
        <v>259</v>
      </c>
      <c r="BD3" s="65" t="s">
        <v>260</v>
      </c>
      <c r="BE3" s="65" t="s">
        <v>261</v>
      </c>
      <c r="BF3" s="67" t="s">
        <v>262</v>
      </c>
      <c r="BG3" s="65" t="s">
        <v>263</v>
      </c>
      <c r="BH3" s="65" t="s">
        <v>250</v>
      </c>
      <c r="BI3" s="67" t="s">
        <v>264</v>
      </c>
      <c r="BJ3" s="65" t="s">
        <v>265</v>
      </c>
      <c r="BK3" s="67" t="s">
        <v>266</v>
      </c>
      <c r="BL3" s="65" t="s">
        <v>267</v>
      </c>
      <c r="BM3" s="65" t="s">
        <v>268</v>
      </c>
      <c r="BN3" s="69" t="s">
        <v>269</v>
      </c>
      <c r="BO3" s="65" t="s">
        <v>270</v>
      </c>
      <c r="BP3" s="67" t="s">
        <v>271</v>
      </c>
      <c r="BQ3" s="65" t="s">
        <v>272</v>
      </c>
      <c r="BR3" s="65" t="s">
        <v>201</v>
      </c>
      <c r="BS3" s="65" t="s">
        <v>202</v>
      </c>
      <c r="BT3" s="65" t="s">
        <v>203</v>
      </c>
      <c r="BU3" s="65" t="s">
        <v>204</v>
      </c>
      <c r="BV3" s="4">
        <v>2007.0</v>
      </c>
      <c r="BW3" s="65" t="s">
        <v>206</v>
      </c>
      <c r="BX3" s="65" t="s">
        <v>207</v>
      </c>
      <c r="BY3" s="71" t="s">
        <v>208</v>
      </c>
    </row>
    <row r="4" ht="12.75" customHeight="1">
      <c r="A4" s="4" t="s">
        <v>36</v>
      </c>
      <c r="B4" s="72">
        <v>2017.0</v>
      </c>
      <c r="C4" s="4">
        <v>5.0</v>
      </c>
      <c r="D4" s="65" t="s">
        <v>31</v>
      </c>
      <c r="E4" s="4">
        <v>1.23511053992E12</v>
      </c>
      <c r="F4" s="4">
        <v>2.998323716E9</v>
      </c>
      <c r="G4" s="4">
        <v>0.0</v>
      </c>
      <c r="H4" s="4">
        <v>-5.2746099777E10</v>
      </c>
      <c r="I4" s="4">
        <v>-5.8657988669E10</v>
      </c>
      <c r="J4" s="4">
        <v>5.911888892E9</v>
      </c>
      <c r="K4" s="4">
        <v>0.0</v>
      </c>
      <c r="L4" s="4">
        <v>0.0</v>
      </c>
      <c r="M4" s="4">
        <v>1.2695453478E10</v>
      </c>
      <c r="N4" s="4">
        <v>2.414698243E9</v>
      </c>
      <c r="O4" s="4">
        <v>0.0</v>
      </c>
      <c r="P4" s="4">
        <v>0.0</v>
      </c>
      <c r="Q4" s="4">
        <v>2.414698243E9</v>
      </c>
      <c r="R4" s="4">
        <v>1.003494506054E12</v>
      </c>
      <c r="S4" s="4">
        <v>-3.36552127053E11</v>
      </c>
      <c r="T4" s="4">
        <v>0.0</v>
      </c>
      <c r="U4" s="4">
        <v>1.344237011E9</v>
      </c>
      <c r="V4" s="4">
        <v>0.0</v>
      </c>
      <c r="W4" s="4">
        <v>1.344237011E9</v>
      </c>
      <c r="X4" s="4">
        <v>0.0</v>
      </c>
      <c r="Y4" s="4">
        <v>-3.08988344925E11</v>
      </c>
      <c r="Z4" s="4">
        <v>0.0</v>
      </c>
      <c r="AA4" s="4">
        <v>6.074027965E9</v>
      </c>
      <c r="AB4" s="4">
        <v>-1.1794508755E10</v>
      </c>
      <c r="AC4" s="4">
        <v>-2.59778060346E11</v>
      </c>
      <c r="AD4" s="4">
        <v>-2.59778060346E11</v>
      </c>
      <c r="AE4" s="4">
        <v>-1.59276970033E11</v>
      </c>
      <c r="AF4" s="4">
        <v>0.0</v>
      </c>
      <c r="AG4" s="4">
        <v>0.0</v>
      </c>
      <c r="AH4" s="4">
        <v>0.0</v>
      </c>
      <c r="AI4" s="4">
        <v>0.0</v>
      </c>
      <c r="AJ4" s="4">
        <v>-1.00501090313E11</v>
      </c>
      <c r="AK4" s="4">
        <v>0.0</v>
      </c>
      <c r="AL4" s="4">
        <v>0.0</v>
      </c>
      <c r="AM4" s="4">
        <v>0.0</v>
      </c>
      <c r="AN4" s="4">
        <v>-5.74486886061E11</v>
      </c>
      <c r="AO4" s="4">
        <v>4.29007619993E11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-3.49265011639E11</v>
      </c>
      <c r="AX4" s="4">
        <v>-3.49265011639E11</v>
      </c>
      <c r="AY4" s="4">
        <v>0.0</v>
      </c>
      <c r="AZ4" s="4">
        <v>0.0</v>
      </c>
      <c r="BA4" s="4">
        <v>7.9742608354E10</v>
      </c>
      <c r="BB4" s="4">
        <v>0.0</v>
      </c>
      <c r="BC4" s="4">
        <v>0.0</v>
      </c>
      <c r="BD4" s="4">
        <v>8.0544560642E10</v>
      </c>
      <c r="BE4" s="4">
        <v>-4.2994152E7</v>
      </c>
      <c r="BF4" s="4">
        <v>8.050156649E10</v>
      </c>
      <c r="BG4" s="4">
        <v>4.05743636E8</v>
      </c>
      <c r="BH4" s="4">
        <v>-1.36620645E8</v>
      </c>
      <c r="BI4" s="4">
        <v>2.69122991E8</v>
      </c>
      <c r="BJ4" s="4">
        <v>0.0</v>
      </c>
      <c r="BK4" s="4">
        <v>1.60513297835E11</v>
      </c>
      <c r="BL4" s="4">
        <v>0.0</v>
      </c>
      <c r="BM4" s="4">
        <v>-3.2155119709E10</v>
      </c>
      <c r="BN4" s="4">
        <v>1.28358178126E11</v>
      </c>
      <c r="BO4" s="4">
        <v>0.0</v>
      </c>
      <c r="BP4" s="4">
        <v>1.28358178126E11</v>
      </c>
      <c r="BQ4" s="4">
        <v>1651.0</v>
      </c>
      <c r="BR4" s="4">
        <v>43195.57361111111</v>
      </c>
      <c r="BS4" s="4">
        <v>42736.0</v>
      </c>
      <c r="BT4" s="4">
        <v>43100.0</v>
      </c>
      <c r="BU4" s="4">
        <v>12.0</v>
      </c>
      <c r="BV4" s="4" t="s">
        <v>273</v>
      </c>
      <c r="BW4" s="4"/>
      <c r="BX4" s="4">
        <v>0.0</v>
      </c>
      <c r="BY4" s="4" t="b">
        <v>0</v>
      </c>
    </row>
    <row r="5" ht="12.75" customHeight="1">
      <c r="A5" s="4" t="s">
        <v>36</v>
      </c>
      <c r="B5" s="72">
        <v>2016.0</v>
      </c>
      <c r="C5" s="4">
        <v>5.0</v>
      </c>
      <c r="D5" s="65" t="s">
        <v>31</v>
      </c>
      <c r="E5" s="4">
        <v>1.08652912784E12</v>
      </c>
      <c r="F5" s="4">
        <v>4.995788622E9</v>
      </c>
      <c r="G5" s="4">
        <v>0.0</v>
      </c>
      <c r="H5" s="4">
        <v>-5.1161159851E10</v>
      </c>
      <c r="I5" s="4">
        <v>-4.9045770699E10</v>
      </c>
      <c r="J5" s="4">
        <v>-2.115389152E9</v>
      </c>
      <c r="K5" s="4">
        <v>0.0</v>
      </c>
      <c r="L5" s="4">
        <v>0.0</v>
      </c>
      <c r="M5" s="4">
        <v>1.2977227349E10</v>
      </c>
      <c r="N5" s="4">
        <v>4.676063613E9</v>
      </c>
      <c r="O5" s="4">
        <v>0.0</v>
      </c>
      <c r="P5" s="4">
        <v>0.0</v>
      </c>
      <c r="Q5" s="4">
        <v>4.676063613E9</v>
      </c>
      <c r="R5" s="4">
        <v>9.24666335875E11</v>
      </c>
      <c r="S5" s="4">
        <v>-2.48082797881E11</v>
      </c>
      <c r="T5" s="4">
        <v>0.0</v>
      </c>
      <c r="U5" s="4">
        <v>6.99140174E8</v>
      </c>
      <c r="V5" s="4">
        <v>0.0</v>
      </c>
      <c r="W5" s="4">
        <v>6.99140174E8</v>
      </c>
      <c r="X5" s="4">
        <v>0.0</v>
      </c>
      <c r="Y5" s="4">
        <v>-2.45373481816E11</v>
      </c>
      <c r="Z5" s="4">
        <v>0.0</v>
      </c>
      <c r="AA5" s="4">
        <v>-3.4756686903E10</v>
      </c>
      <c r="AB5" s="4">
        <v>-1.0424791457E10</v>
      </c>
      <c r="AC5" s="4">
        <v>-2.44335654138E11</v>
      </c>
      <c r="AD5" s="4">
        <v>-2.44335654138E11</v>
      </c>
      <c r="AE5" s="4">
        <v>-1.57449613575E11</v>
      </c>
      <c r="AF5" s="4">
        <v>0.0</v>
      </c>
      <c r="AG5" s="4">
        <v>0.0</v>
      </c>
      <c r="AH5" s="4">
        <v>0.0</v>
      </c>
      <c r="AI5" s="4">
        <v>0.0</v>
      </c>
      <c r="AJ5" s="4">
        <v>-8.6886040563E10</v>
      </c>
      <c r="AK5" s="4">
        <v>0.0</v>
      </c>
      <c r="AL5" s="4">
        <v>0.0</v>
      </c>
      <c r="AM5" s="4">
        <v>0.0</v>
      </c>
      <c r="AN5" s="4">
        <v>-5.34890614314E11</v>
      </c>
      <c r="AO5" s="4">
        <v>3.89775721561E11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-3.14648827047E11</v>
      </c>
      <c r="AX5" s="4">
        <v>0.0</v>
      </c>
      <c r="AY5" s="4">
        <v>0.0</v>
      </c>
      <c r="AZ5" s="4">
        <v>-3.14648827047E11</v>
      </c>
      <c r="BA5" s="4">
        <v>3.89775721561E11</v>
      </c>
      <c r="BB5" s="4">
        <v>0.0</v>
      </c>
      <c r="BC5" s="4">
        <v>-3.14648827047E11</v>
      </c>
      <c r="BD5" s="4">
        <v>6.3114972269E10</v>
      </c>
      <c r="BE5" s="4">
        <v>-9.0874287E7</v>
      </c>
      <c r="BF5" s="4">
        <v>6.3024097982E10</v>
      </c>
      <c r="BG5" s="4">
        <v>8.82818255E8</v>
      </c>
      <c r="BH5" s="4">
        <v>-3.0653195E7</v>
      </c>
      <c r="BI5" s="4">
        <v>8.5216506E8</v>
      </c>
      <c r="BJ5" s="4">
        <v>0.0</v>
      </c>
      <c r="BK5" s="4">
        <v>1.39003157556E11</v>
      </c>
      <c r="BL5" s="4">
        <v>0.0</v>
      </c>
      <c r="BM5" s="4">
        <v>-2.7854631511E10</v>
      </c>
      <c r="BN5" s="4">
        <v>1.11148526045E11</v>
      </c>
      <c r="BO5" s="4">
        <v>0.0</v>
      </c>
      <c r="BP5" s="4">
        <v>1.11148526045E11</v>
      </c>
      <c r="BQ5" s="4">
        <v>1819.0</v>
      </c>
      <c r="BR5" s="4">
        <v>42829.495833333334</v>
      </c>
      <c r="BS5" s="4">
        <v>42370.0</v>
      </c>
      <c r="BT5" s="4">
        <v>42735.0</v>
      </c>
      <c r="BU5" s="4">
        <v>12.0</v>
      </c>
      <c r="BV5" s="4" t="s">
        <v>274</v>
      </c>
      <c r="BW5" s="4"/>
      <c r="BX5" s="4">
        <v>0.0</v>
      </c>
      <c r="BY5" s="4" t="b">
        <v>0</v>
      </c>
    </row>
    <row r="6" ht="12.75" customHeight="1">
      <c r="A6" s="4" t="s">
        <v>36</v>
      </c>
      <c r="B6" s="72">
        <v>2015.0</v>
      </c>
      <c r="C6" s="4">
        <v>5.0</v>
      </c>
      <c r="D6" s="65" t="s">
        <v>31</v>
      </c>
      <c r="E6" s="4">
        <v>7.84451781752E11</v>
      </c>
      <c r="F6" s="4">
        <v>4.0351256799E10</v>
      </c>
      <c r="G6" s="4">
        <v>0.0</v>
      </c>
      <c r="H6" s="4">
        <v>-5.5756771537E10</v>
      </c>
      <c r="I6" s="4">
        <v>-5.3474674225E10</v>
      </c>
      <c r="J6" s="4">
        <v>-2.282097312E9</v>
      </c>
      <c r="K6" s="4">
        <v>0.0</v>
      </c>
      <c r="L6" s="4">
        <v>0.0</v>
      </c>
      <c r="M6" s="4">
        <v>1.4536644756E10</v>
      </c>
      <c r="N6" s="4">
        <v>1.32E7</v>
      </c>
      <c r="O6" s="4">
        <v>0.0</v>
      </c>
      <c r="P6" s="4">
        <v>0.0</v>
      </c>
      <c r="Q6" s="4">
        <v>1.32E7</v>
      </c>
      <c r="R6" s="4">
        <v>6.99409449505E11</v>
      </c>
      <c r="S6" s="4">
        <v>-1.93382869952E11</v>
      </c>
      <c r="T6" s="4">
        <v>0.0</v>
      </c>
      <c r="U6" s="4">
        <v>4.21259862E9</v>
      </c>
      <c r="V6" s="4">
        <v>0.0</v>
      </c>
      <c r="W6" s="4">
        <v>4.21259862E9</v>
      </c>
      <c r="X6" s="4">
        <v>0.0</v>
      </c>
      <c r="Y6" s="4">
        <v>-1.79140516263E11</v>
      </c>
      <c r="Z6" s="4">
        <v>0.0</v>
      </c>
      <c r="AA6" s="4">
        <v>-1.5967560516E10</v>
      </c>
      <c r="AB6" s="4">
        <v>-7.713283641E9</v>
      </c>
      <c r="AC6" s="4">
        <v>-1.82253877007E11</v>
      </c>
      <c r="AD6" s="4">
        <v>-1.82253877007E11</v>
      </c>
      <c r="AE6" s="4">
        <v>-1.2366982434E11</v>
      </c>
      <c r="AF6" s="4">
        <v>0.0</v>
      </c>
      <c r="AG6" s="4">
        <v>0.0</v>
      </c>
      <c r="AH6" s="4">
        <v>0.0</v>
      </c>
      <c r="AI6" s="4">
        <v>0.0</v>
      </c>
      <c r="AJ6" s="4">
        <v>-5.8584052667E10</v>
      </c>
      <c r="AK6" s="4">
        <v>0.0</v>
      </c>
      <c r="AL6" s="4">
        <v>0.0</v>
      </c>
      <c r="AM6" s="4">
        <v>0.0</v>
      </c>
      <c r="AN6" s="4">
        <v>-3.85075237427E11</v>
      </c>
      <c r="AO6" s="4">
        <v>3.14334212078E11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-2.56952134672E11</v>
      </c>
      <c r="AX6" s="4">
        <v>-2.56952134672E11</v>
      </c>
      <c r="AY6" s="4">
        <v>0.0</v>
      </c>
      <c r="AZ6" s="4">
        <v>0.0</v>
      </c>
      <c r="BA6" s="4">
        <v>5.7382077406E10</v>
      </c>
      <c r="BB6" s="4">
        <v>0.0</v>
      </c>
      <c r="BC6" s="4">
        <v>0.0</v>
      </c>
      <c r="BD6" s="4">
        <v>4.7524269244E10</v>
      </c>
      <c r="BE6" s="4">
        <v>-6.4834352E7</v>
      </c>
      <c r="BF6" s="4">
        <v>4.7459434892E10</v>
      </c>
      <c r="BG6" s="4">
        <v>3.35787675E8</v>
      </c>
      <c r="BH6" s="4">
        <v>-9.5487072E7</v>
      </c>
      <c r="BI6" s="4">
        <v>2.40300603E8</v>
      </c>
      <c r="BJ6" s="4">
        <v>0.0</v>
      </c>
      <c r="BK6" s="4">
        <v>1.05081812901E11</v>
      </c>
      <c r="BL6" s="4">
        <v>0.0</v>
      </c>
      <c r="BM6" s="4">
        <v>-2.3254269288E10</v>
      </c>
      <c r="BN6" s="4">
        <v>8.1827543613E10</v>
      </c>
      <c r="BO6" s="4">
        <v>0.0</v>
      </c>
      <c r="BP6" s="4">
        <v>8.1827543613E10</v>
      </c>
      <c r="BQ6" s="4">
        <v>1903.0</v>
      </c>
      <c r="BR6" s="4">
        <v>42466.71944444445</v>
      </c>
      <c r="BS6" s="4">
        <v>42005.0</v>
      </c>
      <c r="BT6" s="4">
        <v>42369.0</v>
      </c>
      <c r="BU6" s="4">
        <v>12.0</v>
      </c>
      <c r="BV6" s="4" t="s">
        <v>275</v>
      </c>
      <c r="BW6" s="4"/>
      <c r="BX6" s="4">
        <v>0.0</v>
      </c>
      <c r="BY6" s="4" t="b">
        <v>0</v>
      </c>
    </row>
    <row r="7" ht="12.75" customHeight="1">
      <c r="A7" s="4" t="s">
        <v>36</v>
      </c>
      <c r="B7" s="72">
        <v>2014.0</v>
      </c>
      <c r="C7" s="4">
        <v>5.0</v>
      </c>
      <c r="D7" s="65" t="s">
        <v>31</v>
      </c>
      <c r="E7" s="4">
        <v>6.32693721139E11</v>
      </c>
      <c r="F7" s="4">
        <v>2.4201827894E10</v>
      </c>
      <c r="G7" s="4">
        <v>0.0</v>
      </c>
      <c r="H7" s="4">
        <v>-5.6827143561E10</v>
      </c>
      <c r="I7" s="4">
        <v>-5.7640600771E10</v>
      </c>
      <c r="J7" s="4">
        <v>8.1345721E8</v>
      </c>
      <c r="K7" s="4">
        <v>0.0</v>
      </c>
      <c r="L7" s="4">
        <v>0.0</v>
      </c>
      <c r="M7" s="4">
        <v>7.667252373E9</v>
      </c>
      <c r="N7" s="4">
        <v>0.0</v>
      </c>
      <c r="O7" s="4">
        <v>0.0</v>
      </c>
      <c r="P7" s="4">
        <v>0.0</v>
      </c>
      <c r="Q7" s="4">
        <v>0.0</v>
      </c>
      <c r="R7" s="4">
        <v>5.52290468736E11</v>
      </c>
      <c r="S7" s="4">
        <v>-1.99024473088E11</v>
      </c>
      <c r="T7" s="4">
        <v>0.0</v>
      </c>
      <c r="U7" s="4">
        <v>1.4517630239E10</v>
      </c>
      <c r="V7" s="4">
        <v>0.0</v>
      </c>
      <c r="W7" s="4">
        <v>1.4517630239E10</v>
      </c>
      <c r="X7" s="4">
        <v>0.0</v>
      </c>
      <c r="Y7" s="4">
        <v>-1.47020576289E11</v>
      </c>
      <c r="Z7" s="4">
        <v>0.0</v>
      </c>
      <c r="AA7" s="4">
        <v>-6.99004409E8</v>
      </c>
      <c r="AB7" s="4">
        <v>-5.992549483E9</v>
      </c>
      <c r="AC7" s="4">
        <v>-9.9825209284E10</v>
      </c>
      <c r="AD7" s="4">
        <v>-9.9825209284E10</v>
      </c>
      <c r="AE7" s="4">
        <v>-5.5466495243E10</v>
      </c>
      <c r="AF7" s="4">
        <v>0.0</v>
      </c>
      <c r="AG7" s="4">
        <v>0.0</v>
      </c>
      <c r="AH7" s="4">
        <v>0.0</v>
      </c>
      <c r="AI7" s="4">
        <v>0.0</v>
      </c>
      <c r="AJ7" s="4">
        <v>-4.4358714041E10</v>
      </c>
      <c r="AK7" s="4">
        <v>0.0</v>
      </c>
      <c r="AL7" s="4">
        <v>0.0</v>
      </c>
      <c r="AM7" s="4">
        <v>0.0</v>
      </c>
      <c r="AN7" s="4">
        <v>-2.53537339465E11</v>
      </c>
      <c r="AO7" s="4">
        <v>2.98753129271E11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-1.99764282486E11</v>
      </c>
      <c r="AX7" s="4">
        <v>-1.99764282486E11</v>
      </c>
      <c r="AY7" s="4">
        <v>0.0</v>
      </c>
      <c r="AZ7" s="4">
        <v>0.0</v>
      </c>
      <c r="BA7" s="4">
        <v>9.8988846785E10</v>
      </c>
      <c r="BB7" s="4">
        <v>0.0</v>
      </c>
      <c r="BC7" s="4">
        <v>0.0</v>
      </c>
      <c r="BD7" s="4">
        <v>4.3199471926E10</v>
      </c>
      <c r="BE7" s="4">
        <v>5.196694545E9</v>
      </c>
      <c r="BF7" s="4">
        <v>4.8396166471E10</v>
      </c>
      <c r="BG7" s="4">
        <v>6.9058485E8</v>
      </c>
      <c r="BH7" s="4">
        <v>-1.39314949E8</v>
      </c>
      <c r="BI7" s="4">
        <v>5.51269901E8</v>
      </c>
      <c r="BJ7" s="4">
        <v>0.0</v>
      </c>
      <c r="BK7" s="4">
        <v>1.47936283157E11</v>
      </c>
      <c r="BL7" s="4">
        <v>0.0</v>
      </c>
      <c r="BM7" s="4">
        <v>-3.2700422447E10</v>
      </c>
      <c r="BN7" s="4">
        <v>1.1523586071E11</v>
      </c>
      <c r="BO7" s="4">
        <v>0.0</v>
      </c>
      <c r="BP7" s="4">
        <v>1.1523586071E11</v>
      </c>
      <c r="BQ7" s="4">
        <v>3128.0</v>
      </c>
      <c r="BR7" s="4">
        <v>42439.455555555556</v>
      </c>
      <c r="BS7" s="4">
        <v>41640.0</v>
      </c>
      <c r="BT7" s="4">
        <v>42004.0</v>
      </c>
      <c r="BU7" s="4">
        <v>12.0</v>
      </c>
      <c r="BV7" s="4" t="s">
        <v>276</v>
      </c>
      <c r="BW7" s="4"/>
      <c r="BX7" s="4">
        <v>1.0</v>
      </c>
      <c r="BY7" s="4" t="b">
        <v>0</v>
      </c>
    </row>
    <row r="8" ht="12.75" customHeight="1">
      <c r="A8" s="4" t="s">
        <v>36</v>
      </c>
      <c r="B8" s="72">
        <v>2013.0</v>
      </c>
      <c r="C8" s="4">
        <v>5.0</v>
      </c>
      <c r="D8" s="4">
        <f t="shared" ref="D8:D14" si="1">E8+F8+H8+G8</f>
        <v>481877706274</v>
      </c>
      <c r="E8" s="4">
        <v>5.2609526302E11</v>
      </c>
      <c r="F8" s="4">
        <v>2.0139236238E10</v>
      </c>
      <c r="G8" s="4">
        <v>0.0</v>
      </c>
      <c r="H8" s="4">
        <v>-6.4356792984E10</v>
      </c>
      <c r="I8" s="4">
        <v>-5.5802111031E10</v>
      </c>
      <c r="J8" s="4">
        <v>0.0</v>
      </c>
      <c r="K8" s="4">
        <v>-8.554681953E9</v>
      </c>
      <c r="L8" s="4">
        <v>0.0</v>
      </c>
      <c r="M8" s="4">
        <v>1.3689676769E10</v>
      </c>
      <c r="N8" s="4">
        <v>2.0995E8</v>
      </c>
      <c r="O8" s="4">
        <v>0.0</v>
      </c>
      <c r="P8" s="4">
        <v>0.0</v>
      </c>
      <c r="Q8" s="4">
        <v>2.0995E8</v>
      </c>
      <c r="R8" s="4">
        <v>4.58887808255E11</v>
      </c>
      <c r="S8" s="4">
        <v>-6.74280932064E11</v>
      </c>
      <c r="T8" s="4">
        <v>0.0</v>
      </c>
      <c r="U8" s="4">
        <v>5.49579600417E11</v>
      </c>
      <c r="V8" s="4">
        <v>5.48068401408E11</v>
      </c>
      <c r="W8" s="4">
        <v>1.511199009E9</v>
      </c>
      <c r="X8" s="4">
        <v>0.0</v>
      </c>
      <c r="Y8" s="4">
        <v>-1.24701331647E11</v>
      </c>
      <c r="Z8" s="4">
        <v>0.0</v>
      </c>
      <c r="AA8" s="4">
        <v>6.908520778E9</v>
      </c>
      <c r="AB8" s="4">
        <v>-4.904323882E9</v>
      </c>
      <c r="AC8" s="4">
        <v>-1.12796185081E11</v>
      </c>
      <c r="AD8" s="4">
        <v>-1.12796185081E11</v>
      </c>
      <c r="AE8" s="4">
        <v>-8.8155009298E10</v>
      </c>
      <c r="AF8" s="4">
        <v>0.0</v>
      </c>
      <c r="AG8" s="4">
        <v>0.0</v>
      </c>
      <c r="AH8" s="4">
        <v>0.0</v>
      </c>
      <c r="AI8" s="4">
        <v>0.0</v>
      </c>
      <c r="AJ8" s="4">
        <v>-2.4641175783E10</v>
      </c>
      <c r="AK8" s="4">
        <v>0.0</v>
      </c>
      <c r="AL8" s="4">
        <v>0.0</v>
      </c>
      <c r="AM8" s="4">
        <v>0.0</v>
      </c>
      <c r="AN8" s="4">
        <v>-2.35493319832E11</v>
      </c>
      <c r="AO8" s="4">
        <v>2.23394488423E11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-1.86551547321E11</v>
      </c>
      <c r="AX8" s="4">
        <v>-1.86551547321E11</v>
      </c>
      <c r="AY8" s="4">
        <v>0.0</v>
      </c>
      <c r="AZ8" s="4">
        <v>0.0</v>
      </c>
      <c r="BA8" s="4">
        <v>3.6842941102E10</v>
      </c>
      <c r="BB8" s="4">
        <v>0.0</v>
      </c>
      <c r="BC8" s="4">
        <v>0.0</v>
      </c>
      <c r="BD8" s="4">
        <v>4.1826130133E10</v>
      </c>
      <c r="BE8" s="4">
        <v>-7.09937686E9</v>
      </c>
      <c r="BF8" s="4">
        <v>3.4726753273E10</v>
      </c>
      <c r="BG8" s="4">
        <v>2.01668376E8</v>
      </c>
      <c r="BH8" s="4">
        <v>-3.29029147E8</v>
      </c>
      <c r="BI8" s="4">
        <v>-1.27360771E8</v>
      </c>
      <c r="BJ8" s="4">
        <v>0.0</v>
      </c>
      <c r="BK8" s="4">
        <v>7.1442333604E10</v>
      </c>
      <c r="BL8" s="4">
        <v>0.0</v>
      </c>
      <c r="BM8" s="4">
        <v>-1.8721190542E10</v>
      </c>
      <c r="BN8" s="4">
        <v>5.2721143062E10</v>
      </c>
      <c r="BO8" s="4">
        <v>0.0</v>
      </c>
      <c r="BP8" s="4">
        <v>5.2721143062E10</v>
      </c>
      <c r="BQ8" s="4">
        <v>1431.0</v>
      </c>
      <c r="BR8" s="4">
        <v>42657.47708333333</v>
      </c>
      <c r="BS8" s="4">
        <v>41275.0</v>
      </c>
      <c r="BT8" s="4">
        <v>41639.0</v>
      </c>
      <c r="BU8" s="4">
        <v>12.0</v>
      </c>
      <c r="BV8" s="4" t="s">
        <v>277</v>
      </c>
      <c r="BW8" s="4" t="s">
        <v>278</v>
      </c>
      <c r="BX8" s="4">
        <v>3.0</v>
      </c>
      <c r="BY8" s="4" t="b">
        <v>0</v>
      </c>
    </row>
    <row r="9" ht="12.75" customHeight="1">
      <c r="A9" s="4" t="s">
        <v>36</v>
      </c>
      <c r="B9" s="72">
        <v>2012.0</v>
      </c>
      <c r="C9" s="4">
        <v>5.0</v>
      </c>
      <c r="D9" s="4">
        <f t="shared" si="1"/>
        <v>360236078237</v>
      </c>
      <c r="E9" s="4">
        <v>4.54964873223E11</v>
      </c>
      <c r="F9" s="4">
        <v>2.5301921391E10</v>
      </c>
      <c r="G9" s="4">
        <v>-3.9938925001E10</v>
      </c>
      <c r="H9" s="4">
        <v>-8.0091791376E10</v>
      </c>
      <c r="I9" s="4">
        <v>-7.4101628685E10</v>
      </c>
      <c r="J9" s="4">
        <v>0.0</v>
      </c>
      <c r="K9" s="4">
        <v>-5.990162691E9</v>
      </c>
      <c r="L9" s="4">
        <v>0.0</v>
      </c>
      <c r="M9" s="4">
        <v>1.7698384621E10</v>
      </c>
      <c r="N9" s="4">
        <v>1.16785405E8</v>
      </c>
      <c r="O9" s="4">
        <v>0.0</v>
      </c>
      <c r="P9" s="4">
        <v>1.16785405E8</v>
      </c>
      <c r="Q9" s="4">
        <v>0.0</v>
      </c>
      <c r="R9" s="4">
        <v>3.78051248263E11</v>
      </c>
      <c r="S9" s="4">
        <v>-1.55846533783E11</v>
      </c>
      <c r="T9" s="4">
        <v>-1.0879491377E10</v>
      </c>
      <c r="U9" s="4">
        <v>6.4335248655E10</v>
      </c>
      <c r="V9" s="4">
        <v>6.4066129059E10</v>
      </c>
      <c r="W9" s="4">
        <v>2.200185E7</v>
      </c>
      <c r="X9" s="4">
        <v>2.47117746E8</v>
      </c>
      <c r="Y9" s="4">
        <v>-1.02390776505E11</v>
      </c>
      <c r="Z9" s="4">
        <v>0.0</v>
      </c>
      <c r="AA9" s="4">
        <v>-4.812974931E9</v>
      </c>
      <c r="AB9" s="4">
        <v>-4.001750032E9</v>
      </c>
      <c r="AC9" s="4">
        <v>-8.6524664642E10</v>
      </c>
      <c r="AD9" s="4">
        <v>-8.013505592E10</v>
      </c>
      <c r="AE9" s="4">
        <v>-8.013505592E10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-6.389608722E9</v>
      </c>
      <c r="AL9" s="4">
        <v>0.0</v>
      </c>
      <c r="AM9" s="4">
        <v>0.0</v>
      </c>
      <c r="AN9" s="4">
        <v>-1.9773016611E11</v>
      </c>
      <c r="AO9" s="4">
        <v>1.80321082153E11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-1.61877822673E11</v>
      </c>
      <c r="AX9" s="4">
        <v>-1.61877822673E11</v>
      </c>
      <c r="AY9" s="4">
        <v>0.0</v>
      </c>
      <c r="AZ9" s="4">
        <v>0.0</v>
      </c>
      <c r="BA9" s="4">
        <v>1.844325948E10</v>
      </c>
      <c r="BB9" s="4">
        <v>0.0</v>
      </c>
      <c r="BC9" s="4">
        <v>0.0</v>
      </c>
      <c r="BD9" s="4">
        <v>7.0952043111E10</v>
      </c>
      <c r="BE9" s="4">
        <v>2.075933041E9</v>
      </c>
      <c r="BF9" s="4">
        <v>7.3027976152E10</v>
      </c>
      <c r="BG9" s="4">
        <v>8.10128532E8</v>
      </c>
      <c r="BH9" s="4">
        <v>-400070.0</v>
      </c>
      <c r="BI9" s="4">
        <v>8.09728462E8</v>
      </c>
      <c r="BJ9" s="4">
        <v>0.0</v>
      </c>
      <c r="BK9" s="4">
        <v>9.2280964094E10</v>
      </c>
      <c r="BL9" s="4">
        <v>0.0</v>
      </c>
      <c r="BM9" s="4">
        <v>-2.308864783E10</v>
      </c>
      <c r="BN9" s="4">
        <v>6.9192316264E10</v>
      </c>
      <c r="BO9" s="4">
        <v>0.0</v>
      </c>
      <c r="BP9" s="4">
        <v>6.9192316264E10</v>
      </c>
      <c r="BQ9" s="4">
        <v>1878.09</v>
      </c>
      <c r="BR9" s="4">
        <v>42388.688888888886</v>
      </c>
      <c r="BS9" s="4">
        <v>40909.0</v>
      </c>
      <c r="BT9" s="4">
        <v>41274.0</v>
      </c>
      <c r="BU9" s="4">
        <v>12.0</v>
      </c>
      <c r="BV9" s="4" t="s">
        <v>279</v>
      </c>
      <c r="BW9" s="4"/>
      <c r="BX9" s="4">
        <v>4.0</v>
      </c>
      <c r="BY9" s="4" t="b">
        <v>0</v>
      </c>
    </row>
    <row r="10" ht="12.75" customHeight="1">
      <c r="A10" s="4" t="s">
        <v>36</v>
      </c>
      <c r="B10" s="72">
        <v>2011.0</v>
      </c>
      <c r="C10" s="4">
        <v>5.0</v>
      </c>
      <c r="D10" s="4">
        <f t="shared" si="1"/>
        <v>311819252478</v>
      </c>
      <c r="E10" s="4">
        <v>4.07402528938E11</v>
      </c>
      <c r="F10" s="4">
        <v>1.8925915188E10</v>
      </c>
      <c r="G10" s="4">
        <v>-9.094111857E9</v>
      </c>
      <c r="H10" s="4">
        <v>-1.05415079791E11</v>
      </c>
      <c r="I10" s="4">
        <v>-9.9259007055E10</v>
      </c>
      <c r="J10" s="4">
        <v>-6.156072736E9</v>
      </c>
      <c r="K10" s="4">
        <v>0.0</v>
      </c>
      <c r="L10" s="4">
        <v>0.0</v>
      </c>
      <c r="M10" s="4">
        <v>2.2751888004E10</v>
      </c>
      <c r="N10" s="4">
        <v>2.37232594E8</v>
      </c>
      <c r="O10" s="4">
        <v>0.0</v>
      </c>
      <c r="P10" s="4">
        <v>0.0</v>
      </c>
      <c r="Q10" s="4">
        <v>2.37232594E8</v>
      </c>
      <c r="R10" s="4">
        <v>3.34808373076E11</v>
      </c>
      <c r="S10" s="4">
        <v>-1.56859151059E11</v>
      </c>
      <c r="T10" s="4">
        <v>-9.004197002E9</v>
      </c>
      <c r="U10" s="4">
        <v>5.8823834266E10</v>
      </c>
      <c r="V10" s="4">
        <v>5.2394108265E10</v>
      </c>
      <c r="W10" s="4">
        <v>6.253349482E9</v>
      </c>
      <c r="X10" s="4">
        <v>1.76376519E8</v>
      </c>
      <c r="Y10" s="4">
        <v>-1.07039513795E11</v>
      </c>
      <c r="Z10" s="4">
        <v>0.0</v>
      </c>
      <c r="AA10" s="4">
        <v>-1.6571317446E10</v>
      </c>
      <c r="AB10" s="4">
        <v>-9.62740093E9</v>
      </c>
      <c r="AC10" s="4">
        <v>-6.823572157E10</v>
      </c>
      <c r="AD10" s="4">
        <v>-5.2178437909E10</v>
      </c>
      <c r="AE10" s="4">
        <v>-5.2178437909E10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-4.378062344E9</v>
      </c>
      <c r="AL10" s="4">
        <v>0.0</v>
      </c>
      <c r="AM10" s="4">
        <v>-1.1679221317E10</v>
      </c>
      <c r="AN10" s="4">
        <v>-2.01473953741E11</v>
      </c>
      <c r="AO10" s="4">
        <v>1.33334419335E11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-1.31006175025E11</v>
      </c>
      <c r="AX10" s="4">
        <v>0.0</v>
      </c>
      <c r="AY10" s="4">
        <v>0.0</v>
      </c>
      <c r="AZ10" s="4">
        <v>-1.31006175025E11</v>
      </c>
      <c r="BA10" s="4">
        <v>1.33334419335E11</v>
      </c>
      <c r="BB10" s="4">
        <v>0.0</v>
      </c>
      <c r="BC10" s="4">
        <v>-1.31006175025E11</v>
      </c>
      <c r="BD10" s="4">
        <v>7.9063224049E10</v>
      </c>
      <c r="BE10" s="4">
        <v>-9.352458661E9</v>
      </c>
      <c r="BF10" s="4">
        <v>6.9710765388E10</v>
      </c>
      <c r="BG10" s="4">
        <v>1.0557034E8</v>
      </c>
      <c r="BH10" s="4">
        <v>-3.4912885E7</v>
      </c>
      <c r="BI10" s="4">
        <v>7.0657455E7</v>
      </c>
      <c r="BJ10" s="4">
        <v>0.0</v>
      </c>
      <c r="BK10" s="4">
        <v>7.2109667153E10</v>
      </c>
      <c r="BL10" s="4">
        <v>0.0</v>
      </c>
      <c r="BM10" s="4">
        <v>-1.7793864145E10</v>
      </c>
      <c r="BN10" s="4">
        <v>5.4315803008E10</v>
      </c>
      <c r="BO10" s="4">
        <v>0.0</v>
      </c>
      <c r="BP10" s="4">
        <v>5.4315803008E10</v>
      </c>
      <c r="BQ10" s="4">
        <v>1472.0</v>
      </c>
      <c r="BR10" s="4">
        <v>42388.68819444445</v>
      </c>
      <c r="BS10" s="4">
        <v>40544.0</v>
      </c>
      <c r="BT10" s="4">
        <v>40908.0</v>
      </c>
      <c r="BU10" s="4">
        <v>12.0</v>
      </c>
      <c r="BV10" s="4" t="s">
        <v>280</v>
      </c>
      <c r="BW10" s="4"/>
      <c r="BX10" s="4">
        <v>1.0</v>
      </c>
      <c r="BY10" s="4" t="b">
        <v>0</v>
      </c>
    </row>
    <row r="11" ht="12.75" customHeight="1">
      <c r="A11" s="4" t="s">
        <v>36</v>
      </c>
      <c r="B11" s="72">
        <v>2010.0</v>
      </c>
      <c r="C11" s="4">
        <v>5.0</v>
      </c>
      <c r="D11" s="4">
        <f t="shared" si="1"/>
        <v>253607666833</v>
      </c>
      <c r="E11" s="4">
        <v>3.83985897414E11</v>
      </c>
      <c r="F11" s="4">
        <v>1.5692564155E10</v>
      </c>
      <c r="G11" s="4">
        <v>-4.7022180568E10</v>
      </c>
      <c r="H11" s="4">
        <v>-9.9048614168E10</v>
      </c>
      <c r="I11" s="4">
        <v>-9.3352595352E10</v>
      </c>
      <c r="J11" s="4">
        <v>-5.696018816E9</v>
      </c>
      <c r="K11" s="4">
        <v>0.0</v>
      </c>
      <c r="L11" s="4">
        <v>0.0</v>
      </c>
      <c r="M11" s="4">
        <v>2.2082001156E10</v>
      </c>
      <c r="N11" s="4">
        <v>2.99600359E8</v>
      </c>
      <c r="O11" s="4">
        <v>0.0</v>
      </c>
      <c r="P11" s="4">
        <v>0.0</v>
      </c>
      <c r="Q11" s="4">
        <v>2.99600359E8</v>
      </c>
      <c r="R11" s="4">
        <v>2.75989268348E11</v>
      </c>
      <c r="S11" s="4">
        <v>-1.48220247217E11</v>
      </c>
      <c r="T11" s="4">
        <v>-3.73411236E9</v>
      </c>
      <c r="U11" s="4">
        <v>6.6440426983E10</v>
      </c>
      <c r="V11" s="4">
        <v>6.2487982536E10</v>
      </c>
      <c r="W11" s="4">
        <v>3.952080811E9</v>
      </c>
      <c r="X11" s="4">
        <v>363636.0</v>
      </c>
      <c r="Y11" s="4">
        <v>-8.5513932594E10</v>
      </c>
      <c r="Z11" s="4">
        <v>0.0</v>
      </c>
      <c r="AA11" s="4">
        <v>-1.1784197467E10</v>
      </c>
      <c r="AB11" s="4">
        <v>-9.018895422E9</v>
      </c>
      <c r="AC11" s="4">
        <v>-6.3109374502E10</v>
      </c>
      <c r="AD11" s="4">
        <v>-5.9481877108E10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-5.9481877108E10</v>
      </c>
      <c r="AK11" s="4">
        <v>-3.627497394E9</v>
      </c>
      <c r="AL11" s="4">
        <v>0.0</v>
      </c>
      <c r="AM11" s="4">
        <v>0.0</v>
      </c>
      <c r="AN11" s="4">
        <v>-1.69426399985E11</v>
      </c>
      <c r="AO11" s="4">
        <v>1.06562868363E11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-1.1366960613E11</v>
      </c>
      <c r="AX11" s="4">
        <v>-1.1366960613E11</v>
      </c>
      <c r="AY11" s="4">
        <v>0.0</v>
      </c>
      <c r="AZ11" s="4">
        <v>0.0</v>
      </c>
      <c r="BA11" s="4">
        <v>-7.106737767E9</v>
      </c>
      <c r="BB11" s="4">
        <v>0.0</v>
      </c>
      <c r="BC11" s="4">
        <v>0.0</v>
      </c>
      <c r="BD11" s="4">
        <v>5.7230910884E10</v>
      </c>
      <c r="BE11" s="4">
        <v>-6.34214596E8</v>
      </c>
      <c r="BF11" s="4">
        <v>5.6596696288E10</v>
      </c>
      <c r="BG11" s="4">
        <v>6.2681129E7</v>
      </c>
      <c r="BH11" s="4">
        <v>-3.4435322E7</v>
      </c>
      <c r="BI11" s="4">
        <v>2.8245807E7</v>
      </c>
      <c r="BJ11" s="4">
        <v>0.0</v>
      </c>
      <c r="BK11" s="4">
        <v>4.9518204328E10</v>
      </c>
      <c r="BL11" s="4">
        <v>0.0</v>
      </c>
      <c r="BM11" s="4">
        <v>-1.2330706294E10</v>
      </c>
      <c r="BN11" s="4">
        <v>3.7187498034E10</v>
      </c>
      <c r="BO11" s="4">
        <v>0.0</v>
      </c>
      <c r="BP11" s="4">
        <v>3.7187498034E10</v>
      </c>
      <c r="BQ11" s="4">
        <v>1008.0</v>
      </c>
      <c r="BR11" s="4">
        <v>42388.69861111111</v>
      </c>
      <c r="BS11" s="4">
        <v>40179.0</v>
      </c>
      <c r="BT11" s="4">
        <v>40268.0</v>
      </c>
      <c r="BU11" s="4">
        <v>12.0</v>
      </c>
      <c r="BV11" s="4" t="s">
        <v>281</v>
      </c>
      <c r="BW11" s="4"/>
      <c r="BX11" s="4">
        <v>2.0</v>
      </c>
      <c r="BY11" s="4" t="b">
        <v>0</v>
      </c>
    </row>
    <row r="12" ht="12.75" customHeight="1">
      <c r="A12" s="4" t="s">
        <v>36</v>
      </c>
      <c r="B12" s="72">
        <v>2009.0</v>
      </c>
      <c r="C12" s="4">
        <v>5.0</v>
      </c>
      <c r="D12" s="4">
        <f t="shared" si="1"/>
        <v>154617898569</v>
      </c>
      <c r="E12" s="4">
        <v>2.84214761183E11</v>
      </c>
      <c r="F12" s="4">
        <v>1.2051436647E10</v>
      </c>
      <c r="G12" s="4">
        <v>-5.9591522577E10</v>
      </c>
      <c r="H12" s="4">
        <v>-8.2056776684E10</v>
      </c>
      <c r="I12" s="4">
        <v>-8.0558932486E10</v>
      </c>
      <c r="J12" s="4">
        <v>-1.497844198E9</v>
      </c>
      <c r="K12" s="4">
        <v>0.0</v>
      </c>
      <c r="L12" s="4">
        <v>0.0</v>
      </c>
      <c r="M12" s="4">
        <v>1.8483206374E10</v>
      </c>
      <c r="N12" s="4">
        <v>1.08201927E8</v>
      </c>
      <c r="O12" s="4">
        <v>0.0</v>
      </c>
      <c r="P12" s="4">
        <v>0.0</v>
      </c>
      <c r="Q12" s="4">
        <v>1.08201927E8</v>
      </c>
      <c r="R12" s="4">
        <v>1.7320930687E11</v>
      </c>
      <c r="S12" s="4">
        <v>-6.0965099609E10</v>
      </c>
      <c r="T12" s="4">
        <v>-5.46337954E8</v>
      </c>
      <c r="U12" s="4">
        <v>2.7145371693E10</v>
      </c>
      <c r="V12" s="4">
        <v>1.3911074755E10</v>
      </c>
      <c r="W12" s="4">
        <v>1.3220296938E10</v>
      </c>
      <c r="X12" s="4">
        <v>1.4E7</v>
      </c>
      <c r="Y12" s="4">
        <v>-3.436606587E10</v>
      </c>
      <c r="Z12" s="4">
        <v>0.0</v>
      </c>
      <c r="AA12" s="4">
        <v>-2.1253823441E10</v>
      </c>
      <c r="AB12" s="4">
        <v>-6.426282635E9</v>
      </c>
      <c r="AC12" s="4">
        <v>-4.3681191677E10</v>
      </c>
      <c r="AD12" s="4">
        <v>-4.0920685403E10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-4.0920685403E10</v>
      </c>
      <c r="AK12" s="4">
        <v>-2.760506274E9</v>
      </c>
      <c r="AL12" s="4">
        <v>0.0</v>
      </c>
      <c r="AM12" s="4">
        <v>0.0</v>
      </c>
      <c r="AN12" s="4">
        <v>-1.05727363623E11</v>
      </c>
      <c r="AO12" s="4">
        <v>6.7481943247E10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-9.5473657514E10</v>
      </c>
      <c r="AX12" s="4">
        <v>-9.5473657514E10</v>
      </c>
      <c r="AY12" s="4">
        <v>0.0</v>
      </c>
      <c r="AZ12" s="4">
        <v>0.0</v>
      </c>
      <c r="BA12" s="4">
        <v>-2.7991714267E10</v>
      </c>
      <c r="BB12" s="4">
        <v>0.0</v>
      </c>
      <c r="BC12" s="4">
        <v>0.0</v>
      </c>
      <c r="BD12" s="4">
        <v>3.8642890941E10</v>
      </c>
      <c r="BE12" s="4">
        <v>-2.53744153E8</v>
      </c>
      <c r="BF12" s="4">
        <v>3.8389146788E10</v>
      </c>
      <c r="BG12" s="4">
        <v>4.49089322E8</v>
      </c>
      <c r="BH12" s="4">
        <v>0.0</v>
      </c>
      <c r="BI12" s="4">
        <v>4.49089322E8</v>
      </c>
      <c r="BJ12" s="4">
        <v>0.0</v>
      </c>
      <c r="BK12" s="4">
        <v>1.0846521843E10</v>
      </c>
      <c r="BL12" s="4">
        <v>0.0</v>
      </c>
      <c r="BM12" s="4">
        <v>-1.628523212E9</v>
      </c>
      <c r="BN12" s="4">
        <v>9.217998631E9</v>
      </c>
      <c r="BO12" s="4">
        <v>0.0</v>
      </c>
      <c r="BP12" s="4">
        <v>9.217998631E9</v>
      </c>
      <c r="BQ12" s="4">
        <v>0.0</v>
      </c>
      <c r="BR12" s="4">
        <v>42878.58819444444</v>
      </c>
      <c r="BS12" s="4">
        <v>39814.0</v>
      </c>
      <c r="BT12" s="4">
        <v>40178.0</v>
      </c>
      <c r="BU12" s="4">
        <v>12.0</v>
      </c>
      <c r="BV12" s="4" t="s">
        <v>282</v>
      </c>
      <c r="BW12" s="4"/>
      <c r="BX12" s="4">
        <v>0.0</v>
      </c>
      <c r="BY12" s="4" t="b">
        <v>0</v>
      </c>
    </row>
    <row r="13" ht="12.75" customHeight="1">
      <c r="A13" s="4" t="s">
        <v>36</v>
      </c>
      <c r="B13" s="72">
        <v>2008.0</v>
      </c>
      <c r="C13" s="4">
        <v>5.0</v>
      </c>
      <c r="D13" s="4">
        <f t="shared" si="1"/>
        <v>50252857510</v>
      </c>
      <c r="E13" s="4">
        <v>1.3233828525E11</v>
      </c>
      <c r="F13" s="4">
        <v>3.722973644E9</v>
      </c>
      <c r="G13" s="4">
        <v>-3.6130913883E10</v>
      </c>
      <c r="H13" s="4">
        <v>-4.9677487501E10</v>
      </c>
      <c r="I13" s="4">
        <v>-4.7881702599E10</v>
      </c>
      <c r="J13" s="4">
        <v>-3.25848592E8</v>
      </c>
      <c r="K13" s="4">
        <v>-1.46993631E9</v>
      </c>
      <c r="L13" s="4">
        <v>0.0</v>
      </c>
      <c r="M13" s="4">
        <v>1.2548402869E10</v>
      </c>
      <c r="N13" s="4">
        <v>1.3819245E8</v>
      </c>
      <c r="O13" s="4">
        <v>0.0</v>
      </c>
      <c r="P13" s="4">
        <v>0.0</v>
      </c>
      <c r="Q13" s="4">
        <v>1.3819245E8</v>
      </c>
      <c r="R13" s="4">
        <v>6.2939452829E10</v>
      </c>
      <c r="S13" s="4">
        <v>-1.8315148394E10</v>
      </c>
      <c r="T13" s="4">
        <v>-3.4218046E7</v>
      </c>
      <c r="U13" s="4">
        <v>1.2376902748E10</v>
      </c>
      <c r="V13" s="4">
        <v>6.547215836E9</v>
      </c>
      <c r="W13" s="4">
        <v>5.718636912E9</v>
      </c>
      <c r="X13" s="4">
        <v>1.1105E8</v>
      </c>
      <c r="Y13" s="4">
        <v>-5.972463692E9</v>
      </c>
      <c r="Z13" s="4">
        <v>0.0</v>
      </c>
      <c r="AA13" s="4">
        <v>-6.411090363E9</v>
      </c>
      <c r="AB13" s="4">
        <v>-4.31918857E9</v>
      </c>
      <c r="AC13" s="4">
        <v>-2.3055899675E10</v>
      </c>
      <c r="AD13" s="4">
        <v>-2.2119273129E10</v>
      </c>
      <c r="AE13" s="4">
        <v>-1.2440592113E10</v>
      </c>
      <c r="AF13" s="4">
        <v>-1.310509478E9</v>
      </c>
      <c r="AG13" s="4">
        <v>-6.7727273E7</v>
      </c>
      <c r="AH13" s="4">
        <v>-8.5622921E8</v>
      </c>
      <c r="AI13" s="4">
        <v>-5.72027206E8</v>
      </c>
      <c r="AJ13" s="4">
        <v>-6.872187849E9</v>
      </c>
      <c r="AK13" s="4">
        <v>-9.36626546E8</v>
      </c>
      <c r="AL13" s="4">
        <v>0.0</v>
      </c>
      <c r="AM13" s="4">
        <v>0.0</v>
      </c>
      <c r="AN13" s="4">
        <v>-3.97586423E10</v>
      </c>
      <c r="AO13" s="4">
        <v>2.3180810529E10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-5.8555332625E10</v>
      </c>
      <c r="AX13" s="4">
        <v>-5.8555332625E10</v>
      </c>
      <c r="AY13" s="4">
        <v>0.0</v>
      </c>
      <c r="AZ13" s="4">
        <v>0.0</v>
      </c>
      <c r="BA13" s="4">
        <v>-3.5374522096E10</v>
      </c>
      <c r="BB13" s="4">
        <v>0.0</v>
      </c>
      <c r="BC13" s="4">
        <v>0.0</v>
      </c>
      <c r="BD13" s="4">
        <v>4.8334661089E10</v>
      </c>
      <c r="BE13" s="4">
        <v>-9.7534222E7</v>
      </c>
      <c r="BF13" s="4">
        <v>4.8237126867E10</v>
      </c>
      <c r="BG13" s="4">
        <v>5935188.0</v>
      </c>
      <c r="BH13" s="4">
        <v>-170.0</v>
      </c>
      <c r="BI13" s="4">
        <v>5935018.0</v>
      </c>
      <c r="BJ13" s="4">
        <v>0.0</v>
      </c>
      <c r="BK13" s="4">
        <v>1.2868539789E10</v>
      </c>
      <c r="BL13" s="4">
        <v>0.0</v>
      </c>
      <c r="BM13" s="4">
        <v>-3.594908148E9</v>
      </c>
      <c r="BN13" s="4">
        <v>9.273631641E9</v>
      </c>
      <c r="BO13" s="4">
        <v>0.0</v>
      </c>
      <c r="BP13" s="4">
        <v>9.273631641E9</v>
      </c>
      <c r="BQ13" s="4">
        <v>0.0</v>
      </c>
      <c r="BR13" s="4">
        <v>42878.572916666664</v>
      </c>
      <c r="BS13" s="4">
        <v>39448.0</v>
      </c>
      <c r="BT13" s="4">
        <v>39813.0</v>
      </c>
      <c r="BU13" s="4">
        <v>12.0</v>
      </c>
      <c r="BV13" s="4" t="s">
        <v>283</v>
      </c>
      <c r="BW13" s="4"/>
      <c r="BX13" s="4">
        <v>0.0</v>
      </c>
      <c r="BY13" s="4" t="b">
        <v>0</v>
      </c>
    </row>
    <row r="14" ht="12.75" customHeight="1">
      <c r="A14" s="4" t="s">
        <v>36</v>
      </c>
      <c r="B14" s="72">
        <v>2007.0</v>
      </c>
      <c r="C14" s="4">
        <v>5.0</v>
      </c>
      <c r="D14" s="4">
        <f t="shared" si="1"/>
        <v>9317035039</v>
      </c>
      <c r="E14" s="4">
        <v>1.6538245392E10</v>
      </c>
      <c r="F14" s="4">
        <v>0.0</v>
      </c>
      <c r="G14" s="4">
        <v>-6.983158942E9</v>
      </c>
      <c r="H14" s="4">
        <v>-2.38051411E8</v>
      </c>
      <c r="I14" s="4">
        <v>-9.3576816E7</v>
      </c>
      <c r="J14" s="4">
        <v>-1.21074674E8</v>
      </c>
      <c r="K14" s="4">
        <v>-2.3399921E7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9.317035039E9</v>
      </c>
      <c r="S14" s="4">
        <v>-1.419051699E9</v>
      </c>
      <c r="T14" s="4">
        <v>0.0</v>
      </c>
      <c r="U14" s="4">
        <v>1.47187568E8</v>
      </c>
      <c r="V14" s="4">
        <v>0.0</v>
      </c>
      <c r="W14" s="4">
        <v>1.47187568E8</v>
      </c>
      <c r="X14" s="4">
        <v>0.0</v>
      </c>
      <c r="Y14" s="4">
        <v>-1.271864131E9</v>
      </c>
      <c r="Z14" s="4">
        <v>0.0</v>
      </c>
      <c r="AA14" s="4">
        <v>-2.457528854E9</v>
      </c>
      <c r="AB14" s="4">
        <v>-8.15009699E8</v>
      </c>
      <c r="AC14" s="4">
        <v>-1.692490728E9</v>
      </c>
      <c r="AD14" s="4">
        <v>-1.692490728E9</v>
      </c>
      <c r="AE14" s="4">
        <v>-7.39497134E8</v>
      </c>
      <c r="AF14" s="4">
        <v>0.0</v>
      </c>
      <c r="AG14" s="4">
        <v>0.0</v>
      </c>
      <c r="AH14" s="4">
        <v>-5.9082254E7</v>
      </c>
      <c r="AI14" s="4">
        <v>-1.33937156E8</v>
      </c>
      <c r="AJ14" s="4">
        <v>-7.59974184E8</v>
      </c>
      <c r="AK14" s="4">
        <v>0.0</v>
      </c>
      <c r="AL14" s="4">
        <v>0.0</v>
      </c>
      <c r="AM14" s="4">
        <v>0.0</v>
      </c>
      <c r="AN14" s="4">
        <v>-6.236893412E9</v>
      </c>
      <c r="AO14" s="4">
        <v>3.080141627E9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-1.4027531429E10</v>
      </c>
      <c r="AX14" s="4">
        <v>-1.4027531429E10</v>
      </c>
      <c r="AY14" s="4">
        <v>0.0</v>
      </c>
      <c r="AZ14" s="4">
        <v>0.0</v>
      </c>
      <c r="BA14" s="4">
        <v>-1.0947389802E10</v>
      </c>
      <c r="BB14" s="4">
        <v>0.0</v>
      </c>
      <c r="BC14" s="4">
        <v>0.0</v>
      </c>
      <c r="BD14" s="4">
        <v>1.1636252625E10</v>
      </c>
      <c r="BE14" s="4">
        <v>-2306170.0</v>
      </c>
      <c r="BF14" s="4">
        <v>1.1633946455E10</v>
      </c>
      <c r="BG14" s="4">
        <v>329436.0</v>
      </c>
      <c r="BH14" s="4">
        <v>0.0</v>
      </c>
      <c r="BI14" s="4">
        <v>329436.0</v>
      </c>
      <c r="BJ14" s="4">
        <v>0.0</v>
      </c>
      <c r="BK14" s="4">
        <v>6.86886089E8</v>
      </c>
      <c r="BL14" s="4">
        <v>0.0</v>
      </c>
      <c r="BM14" s="4">
        <v>-1.92328301E8</v>
      </c>
      <c r="BN14" s="4">
        <v>4.94557788E8</v>
      </c>
      <c r="BO14" s="4">
        <v>0.0</v>
      </c>
      <c r="BP14" s="4">
        <v>4.94557788E8</v>
      </c>
      <c r="BQ14" s="4">
        <v>0.0</v>
      </c>
      <c r="BR14" s="4">
        <v>42878.43680555555</v>
      </c>
      <c r="BS14" s="4">
        <v>39083.0</v>
      </c>
      <c r="BT14" s="4">
        <v>39447.0</v>
      </c>
      <c r="BU14" s="4">
        <v>12.0</v>
      </c>
      <c r="BV14" s="4" t="s">
        <v>284</v>
      </c>
      <c r="BW14" s="4"/>
      <c r="BX14" s="4">
        <v>0.0</v>
      </c>
      <c r="BY14" s="4" t="b">
        <v>0</v>
      </c>
    </row>
    <row r="15" ht="12.75" customHeight="1">
      <c r="A15" s="4" t="s">
        <v>40</v>
      </c>
      <c r="B15" s="72">
        <v>2017.0</v>
      </c>
      <c r="C15" s="4">
        <v>5.0</v>
      </c>
      <c r="D15" s="4"/>
      <c r="E15" s="4">
        <v>1.842741738547E12</v>
      </c>
      <c r="F15" s="4">
        <v>1.29508613961E11</v>
      </c>
      <c r="G15" s="4">
        <v>0.0</v>
      </c>
      <c r="H15" s="4">
        <v>-6.8435237328E11</v>
      </c>
      <c r="I15" s="4">
        <v>-6.76366715387E11</v>
      </c>
      <c r="J15" s="4">
        <v>-7.985657893E9</v>
      </c>
      <c r="K15" s="4">
        <v>0.0</v>
      </c>
      <c r="L15" s="4">
        <v>0.0</v>
      </c>
      <c r="M15" s="4">
        <v>1.39805384126E11</v>
      </c>
      <c r="N15" s="4">
        <v>3.6884020987E10</v>
      </c>
      <c r="O15" s="4">
        <v>0.0</v>
      </c>
      <c r="P15" s="4">
        <v>0.0</v>
      </c>
      <c r="Q15" s="4">
        <v>3.6884020987E10</v>
      </c>
      <c r="R15" s="4">
        <v>1.380493155998E12</v>
      </c>
      <c r="S15" s="4">
        <v>-7.88090098696E11</v>
      </c>
      <c r="T15" s="4">
        <v>0.0</v>
      </c>
      <c r="U15" s="4">
        <v>1.4916393454E10</v>
      </c>
      <c r="V15" s="4">
        <v>0.0</v>
      </c>
      <c r="W15" s="4">
        <v>1.4916393454E10</v>
      </c>
      <c r="X15" s="4">
        <v>0.0</v>
      </c>
      <c r="Y15" s="4">
        <v>-5.00815851455E11</v>
      </c>
      <c r="Z15" s="4">
        <v>0.0</v>
      </c>
      <c r="AA15" s="4">
        <v>-4.3733130587E10</v>
      </c>
      <c r="AB15" s="4">
        <v>-1.2959189797E10</v>
      </c>
      <c r="AC15" s="4">
        <v>-5.23955589584E11</v>
      </c>
      <c r="AD15" s="4">
        <v>-5.23955589584E11</v>
      </c>
      <c r="AE15" s="4">
        <v>-1.54013172256E11</v>
      </c>
      <c r="AF15" s="4">
        <v>0.0</v>
      </c>
      <c r="AG15" s="4">
        <v>0.0</v>
      </c>
      <c r="AH15" s="4">
        <v>0.0</v>
      </c>
      <c r="AI15" s="4">
        <v>0.0</v>
      </c>
      <c r="AJ15" s="4">
        <v>-3.69942417328E11</v>
      </c>
      <c r="AK15" s="4">
        <v>0.0</v>
      </c>
      <c r="AL15" s="4">
        <v>0.0</v>
      </c>
      <c r="AM15" s="4">
        <v>0.0</v>
      </c>
      <c r="AN15" s="4">
        <v>-1.081463761423E12</v>
      </c>
      <c r="AO15" s="4">
        <v>2.99029394575E11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-3.15296614236E11</v>
      </c>
      <c r="AX15" s="4">
        <v>0.0</v>
      </c>
      <c r="AY15" s="4">
        <v>0.0</v>
      </c>
      <c r="AZ15" s="4">
        <v>-3.15296614236E11</v>
      </c>
      <c r="BA15" s="4">
        <v>2.99029394575E11</v>
      </c>
      <c r="BB15" s="4">
        <v>0.0</v>
      </c>
      <c r="BC15" s="4">
        <v>-3.15296614236E11</v>
      </c>
      <c r="BD15" s="4">
        <v>2.19694353588E11</v>
      </c>
      <c r="BE15" s="4">
        <v>-2.0679577509E10</v>
      </c>
      <c r="BF15" s="4">
        <v>1.99014776079E11</v>
      </c>
      <c r="BG15" s="4">
        <v>4.324021735E9</v>
      </c>
      <c r="BH15" s="4">
        <v>-6.16508747E8</v>
      </c>
      <c r="BI15" s="4">
        <v>3.707512988E9</v>
      </c>
      <c r="BJ15" s="4">
        <v>0.0</v>
      </c>
      <c r="BK15" s="4">
        <v>1.86455069406E11</v>
      </c>
      <c r="BL15" s="4">
        <v>0.0</v>
      </c>
      <c r="BM15" s="4">
        <v>-4.3225264562E10</v>
      </c>
      <c r="BN15" s="4">
        <v>1.43229804844E11</v>
      </c>
      <c r="BO15" s="4">
        <v>5.384925545E9</v>
      </c>
      <c r="BP15" s="4">
        <v>1.37844879299E11</v>
      </c>
      <c r="BQ15" s="4">
        <v>1175.0</v>
      </c>
      <c r="BR15" s="4">
        <v>43143.720138888886</v>
      </c>
      <c r="BS15" s="4">
        <v>42736.0</v>
      </c>
      <c r="BT15" s="4">
        <v>43100.0</v>
      </c>
      <c r="BU15" s="4">
        <v>12.0</v>
      </c>
      <c r="BV15" s="4" t="s">
        <v>285</v>
      </c>
      <c r="BW15" s="4"/>
      <c r="BX15" s="4">
        <v>0.0</v>
      </c>
      <c r="BY15" s="4" t="b">
        <v>0</v>
      </c>
    </row>
    <row r="16" ht="12.75" customHeight="1">
      <c r="A16" s="4" t="s">
        <v>40</v>
      </c>
      <c r="B16" s="72">
        <v>2016.0</v>
      </c>
      <c r="C16" s="4">
        <v>5.0</v>
      </c>
      <c r="D16" s="4"/>
      <c r="E16" s="4">
        <v>1.668507934733E12</v>
      </c>
      <c r="F16" s="4">
        <v>1.25897939173E11</v>
      </c>
      <c r="G16" s="4">
        <v>0.0</v>
      </c>
      <c r="H16" s="4">
        <v>-6.28431334761E11</v>
      </c>
      <c r="I16" s="4">
        <v>-6.29035266611E11</v>
      </c>
      <c r="J16" s="4">
        <v>6.0393185E8</v>
      </c>
      <c r="K16" s="4">
        <v>0.0</v>
      </c>
      <c r="L16" s="4">
        <v>0.0</v>
      </c>
      <c r="M16" s="4">
        <v>1.39709231495E11</v>
      </c>
      <c r="N16" s="4">
        <v>4.1527008512E10</v>
      </c>
      <c r="O16" s="4">
        <v>0.0</v>
      </c>
      <c r="P16" s="4">
        <v>0.0</v>
      </c>
      <c r="Q16" s="4">
        <v>4.1527008512E10</v>
      </c>
      <c r="R16" s="4">
        <v>1.235190217149E12</v>
      </c>
      <c r="S16" s="4">
        <v>-7.03921702705E11</v>
      </c>
      <c r="T16" s="4">
        <v>0.0</v>
      </c>
      <c r="U16" s="4">
        <v>1.8297300162E10</v>
      </c>
      <c r="V16" s="4">
        <v>0.0</v>
      </c>
      <c r="W16" s="4">
        <v>1.8297300162E10</v>
      </c>
      <c r="X16" s="4">
        <v>0.0</v>
      </c>
      <c r="Y16" s="4">
        <v>-4.53816689195E11</v>
      </c>
      <c r="Z16" s="4">
        <v>0.0</v>
      </c>
      <c r="AA16" s="4">
        <v>-1.7264171235E10</v>
      </c>
      <c r="AB16" s="4">
        <v>-1.1653647954E10</v>
      </c>
      <c r="AC16" s="4">
        <v>-4.73418610598E11</v>
      </c>
      <c r="AD16" s="4">
        <v>-4.73418610598E11</v>
      </c>
      <c r="AE16" s="4">
        <v>-1.3590102886E11</v>
      </c>
      <c r="AF16" s="4">
        <v>0.0</v>
      </c>
      <c r="AG16" s="4">
        <v>0.0</v>
      </c>
      <c r="AH16" s="4">
        <v>0.0</v>
      </c>
      <c r="AI16" s="4">
        <v>0.0</v>
      </c>
      <c r="AJ16" s="4">
        <v>-3.37517581738E11</v>
      </c>
      <c r="AK16" s="4">
        <v>0.0</v>
      </c>
      <c r="AL16" s="4">
        <v>0.0</v>
      </c>
      <c r="AM16" s="4">
        <v>0.0</v>
      </c>
      <c r="AN16" s="4">
        <v>-9.56153118982E11</v>
      </c>
      <c r="AO16" s="4">
        <v>2.79037098167E11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-2.84978095524E11</v>
      </c>
      <c r="AX16" s="4">
        <v>0.0</v>
      </c>
      <c r="AY16" s="4">
        <v>0.0</v>
      </c>
      <c r="AZ16" s="4">
        <v>-2.84978095524E11</v>
      </c>
      <c r="BA16" s="4">
        <v>2.79037098167E11</v>
      </c>
      <c r="BB16" s="4">
        <v>0.0</v>
      </c>
      <c r="BC16" s="4">
        <v>-2.84978095524E11</v>
      </c>
      <c r="BD16" s="4">
        <v>2.08144723142E11</v>
      </c>
      <c r="BE16" s="4">
        <v>-3.7827804248E10</v>
      </c>
      <c r="BF16" s="4">
        <v>1.70316918894E11</v>
      </c>
      <c r="BG16" s="4">
        <v>1.730119302E9</v>
      </c>
      <c r="BH16" s="4">
        <v>-4.61282126E8</v>
      </c>
      <c r="BI16" s="4">
        <v>1.268837176E9</v>
      </c>
      <c r="BJ16" s="4">
        <v>0.0</v>
      </c>
      <c r="BK16" s="4">
        <v>1.65644758713E11</v>
      </c>
      <c r="BL16" s="4">
        <v>0.0</v>
      </c>
      <c r="BM16" s="4">
        <v>-3.119363346E10</v>
      </c>
      <c r="BN16" s="4">
        <v>1.34451125253E11</v>
      </c>
      <c r="BO16" s="4">
        <v>7.410405946E9</v>
      </c>
      <c r="BP16" s="4">
        <v>1.27040719307E11</v>
      </c>
      <c r="BQ16" s="4">
        <v>1083.0</v>
      </c>
      <c r="BR16" s="4">
        <v>42800.44027777778</v>
      </c>
      <c r="BS16" s="4">
        <v>42370.0</v>
      </c>
      <c r="BT16" s="4">
        <v>42735.0</v>
      </c>
      <c r="BU16" s="4">
        <v>12.0</v>
      </c>
      <c r="BV16" s="4" t="s">
        <v>286</v>
      </c>
      <c r="BW16" s="4"/>
      <c r="BX16" s="4">
        <v>0.0</v>
      </c>
      <c r="BY16" s="4" t="b">
        <v>0</v>
      </c>
    </row>
    <row r="17" ht="12.75" customHeight="1">
      <c r="A17" s="4" t="s">
        <v>40</v>
      </c>
      <c r="B17" s="72">
        <v>2015.0</v>
      </c>
      <c r="C17" s="4">
        <v>5.0</v>
      </c>
      <c r="D17" s="4"/>
      <c r="E17" s="4">
        <v>1.550942831613E12</v>
      </c>
      <c r="F17" s="4">
        <v>1.36007191009E11</v>
      </c>
      <c r="G17" s="4">
        <v>0.0</v>
      </c>
      <c r="H17" s="4">
        <v>-5.44378528036E11</v>
      </c>
      <c r="I17" s="4">
        <v>-6.4285492138E11</v>
      </c>
      <c r="J17" s="4">
        <v>9.8476393344E10</v>
      </c>
      <c r="K17" s="4">
        <v>0.0</v>
      </c>
      <c r="L17" s="4">
        <v>0.0</v>
      </c>
      <c r="M17" s="4">
        <v>1.22800606808E11</v>
      </c>
      <c r="N17" s="4">
        <v>3.7173045054E10</v>
      </c>
      <c r="O17" s="4">
        <v>0.0</v>
      </c>
      <c r="P17" s="4">
        <v>0.0</v>
      </c>
      <c r="Q17" s="4">
        <v>3.7173045054E10</v>
      </c>
      <c r="R17" s="4">
        <v>1.065501641629E12</v>
      </c>
      <c r="S17" s="4">
        <v>-5.33357181515E11</v>
      </c>
      <c r="T17" s="4">
        <v>0.0</v>
      </c>
      <c r="U17" s="4">
        <v>4.733681537E9</v>
      </c>
      <c r="V17" s="4">
        <v>0.0</v>
      </c>
      <c r="W17" s="4">
        <v>4.733681537E9</v>
      </c>
      <c r="X17" s="4">
        <v>0.0</v>
      </c>
      <c r="Y17" s="4">
        <v>-3.30458726596E11</v>
      </c>
      <c r="Z17" s="4">
        <v>0.0</v>
      </c>
      <c r="AA17" s="4">
        <v>-2.7200488457E10</v>
      </c>
      <c r="AB17" s="4">
        <v>-1.0488033531E10</v>
      </c>
      <c r="AC17" s="4">
        <v>-4.41571885944E11</v>
      </c>
      <c r="AD17" s="4">
        <v>-4.41571885944E11</v>
      </c>
      <c r="AE17" s="4">
        <v>-1.45728132981E11</v>
      </c>
      <c r="AF17" s="4">
        <v>0.0</v>
      </c>
      <c r="AG17" s="4">
        <v>0.0</v>
      </c>
      <c r="AH17" s="4">
        <v>0.0</v>
      </c>
      <c r="AI17" s="4">
        <v>0.0</v>
      </c>
      <c r="AJ17" s="4">
        <v>-2.95843752963E11</v>
      </c>
      <c r="AK17" s="4">
        <v>0.0</v>
      </c>
      <c r="AL17" s="4">
        <v>0.0</v>
      </c>
      <c r="AM17" s="4">
        <v>0.0</v>
      </c>
      <c r="AN17" s="4">
        <v>-8.09719134528E11</v>
      </c>
      <c r="AO17" s="4">
        <v>2.55782507101E11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-2.41431233229E11</v>
      </c>
      <c r="AX17" s="4">
        <v>0.0</v>
      </c>
      <c r="AY17" s="4">
        <v>0.0</v>
      </c>
      <c r="AZ17" s="4">
        <v>-2.41431233229E11</v>
      </c>
      <c r="BA17" s="4">
        <v>2.55782507101E11</v>
      </c>
      <c r="BB17" s="4">
        <v>0.0</v>
      </c>
      <c r="BC17" s="4">
        <v>-2.41431233229E11</v>
      </c>
      <c r="BD17" s="4">
        <v>1.57976700528E11</v>
      </c>
      <c r="BE17" s="4">
        <v>-1.8019065685E10</v>
      </c>
      <c r="BF17" s="4">
        <v>1.39957634843E11</v>
      </c>
      <c r="BG17" s="4">
        <v>3.913745341E9</v>
      </c>
      <c r="BH17" s="4">
        <v>-1.362208481E9</v>
      </c>
      <c r="BI17" s="4">
        <v>2.55153686E9</v>
      </c>
      <c r="BJ17" s="4">
        <v>0.0</v>
      </c>
      <c r="BK17" s="4">
        <v>1.56860445575E11</v>
      </c>
      <c r="BL17" s="4">
        <v>0.0</v>
      </c>
      <c r="BM17" s="4">
        <v>-3.2565016685E10</v>
      </c>
      <c r="BN17" s="4">
        <v>1.2429542889E11</v>
      </c>
      <c r="BO17" s="4">
        <v>1.0899023083E10</v>
      </c>
      <c r="BP17" s="4">
        <v>1.13396405807E11</v>
      </c>
      <c r="BQ17" s="4">
        <v>1481.0</v>
      </c>
      <c r="BR17" s="4">
        <v>42431.748611111114</v>
      </c>
      <c r="BS17" s="4">
        <v>42005.0</v>
      </c>
      <c r="BT17" s="4">
        <v>42369.0</v>
      </c>
      <c r="BU17" s="4">
        <v>12.0</v>
      </c>
      <c r="BV17" s="4" t="s">
        <v>287</v>
      </c>
      <c r="BW17" s="4"/>
      <c r="BX17" s="4">
        <v>0.0</v>
      </c>
      <c r="BY17" s="4" t="b">
        <v>0</v>
      </c>
    </row>
    <row r="18" ht="12.75" customHeight="1">
      <c r="A18" s="4" t="s">
        <v>40</v>
      </c>
      <c r="B18" s="72">
        <v>2014.0</v>
      </c>
      <c r="C18" s="4">
        <v>5.0</v>
      </c>
      <c r="D18" s="4"/>
      <c r="E18" s="4">
        <v>1.219542615314E12</v>
      </c>
      <c r="F18" s="4">
        <v>8.8213006696E10</v>
      </c>
      <c r="G18" s="4">
        <v>0.0</v>
      </c>
      <c r="H18" s="4">
        <v>-4.39377085814E11</v>
      </c>
      <c r="I18" s="4">
        <v>-5.12782701025E11</v>
      </c>
      <c r="J18" s="4">
        <v>7.3405615211E10</v>
      </c>
      <c r="K18" s="4">
        <v>0.0</v>
      </c>
      <c r="L18" s="4">
        <v>0.0</v>
      </c>
      <c r="M18" s="4">
        <v>6.6859033579E10</v>
      </c>
      <c r="N18" s="4">
        <v>2.8068821265E10</v>
      </c>
      <c r="O18" s="4">
        <v>0.0</v>
      </c>
      <c r="P18" s="4">
        <v>0.0</v>
      </c>
      <c r="Q18" s="4">
        <v>2.8068821265E10</v>
      </c>
      <c r="R18" s="4">
        <v>7.98371665857E11</v>
      </c>
      <c r="S18" s="4">
        <v>-4.06804962581E11</v>
      </c>
      <c r="T18" s="4">
        <v>0.0</v>
      </c>
      <c r="U18" s="4">
        <v>8.22961543E8</v>
      </c>
      <c r="V18" s="4">
        <v>0.0</v>
      </c>
      <c r="W18" s="4">
        <v>8.22961543E8</v>
      </c>
      <c r="X18" s="4">
        <v>0.0</v>
      </c>
      <c r="Y18" s="4">
        <v>-2.52250160453E11</v>
      </c>
      <c r="Z18" s="4">
        <v>0.0</v>
      </c>
      <c r="AA18" s="4">
        <v>-2.699454268E9</v>
      </c>
      <c r="AB18" s="4">
        <v>-7.94972921E9</v>
      </c>
      <c r="AC18" s="4">
        <v>-2.86418129971E11</v>
      </c>
      <c r="AD18" s="4">
        <v>-2.86418129971E11</v>
      </c>
      <c r="AE18" s="4">
        <v>-7.3733488367E10</v>
      </c>
      <c r="AF18" s="4">
        <v>0.0</v>
      </c>
      <c r="AG18" s="4">
        <v>0.0</v>
      </c>
      <c r="AH18" s="4">
        <v>0.0</v>
      </c>
      <c r="AI18" s="4">
        <v>0.0</v>
      </c>
      <c r="AJ18" s="4">
        <v>-2.12684641604E11</v>
      </c>
      <c r="AK18" s="4">
        <v>0.0</v>
      </c>
      <c r="AL18" s="4">
        <v>0.0</v>
      </c>
      <c r="AM18" s="4">
        <v>0.0</v>
      </c>
      <c r="AN18" s="4">
        <v>-5.49317473902E11</v>
      </c>
      <c r="AO18" s="4">
        <v>2.49054191955E11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-2.32405597525E11</v>
      </c>
      <c r="AX18" s="4">
        <v>0.0</v>
      </c>
      <c r="AY18" s="4">
        <v>0.0</v>
      </c>
      <c r="AZ18" s="4">
        <v>-2.32405597525E11</v>
      </c>
      <c r="BA18" s="4">
        <v>2.49054191955E11</v>
      </c>
      <c r="BB18" s="4">
        <v>0.0</v>
      </c>
      <c r="BC18" s="4">
        <v>-2.32405597525E11</v>
      </c>
      <c r="BD18" s="4">
        <v>1.4888079322E11</v>
      </c>
      <c r="BE18" s="4">
        <v>-2.5801906269E10</v>
      </c>
      <c r="BF18" s="4">
        <v>1.23078886951E11</v>
      </c>
      <c r="BG18" s="4">
        <v>2.446863715E9</v>
      </c>
      <c r="BH18" s="4">
        <v>-4.154994773E9</v>
      </c>
      <c r="BI18" s="4">
        <v>-1.708131058E9</v>
      </c>
      <c r="BJ18" s="4">
        <v>0.0</v>
      </c>
      <c r="BK18" s="4">
        <v>1.38019350323E11</v>
      </c>
      <c r="BL18" s="4">
        <v>0.0</v>
      </c>
      <c r="BM18" s="4">
        <v>-3.0696212953E10</v>
      </c>
      <c r="BN18" s="4">
        <v>1.0732313737E11</v>
      </c>
      <c r="BO18" s="4">
        <v>7.173831082E9</v>
      </c>
      <c r="BP18" s="4">
        <v>1.00149306288E11</v>
      </c>
      <c r="BQ18" s="4">
        <v>1411.0</v>
      </c>
      <c r="BR18" s="4">
        <v>42290.43125</v>
      </c>
      <c r="BS18" s="4">
        <v>41640.0</v>
      </c>
      <c r="BT18" s="4">
        <v>42004.0</v>
      </c>
      <c r="BU18" s="4">
        <v>12.0</v>
      </c>
      <c r="BV18" s="4" t="s">
        <v>288</v>
      </c>
      <c r="BW18" s="4"/>
      <c r="BX18" s="4">
        <v>2.0</v>
      </c>
      <c r="BY18" s="4" t="b">
        <v>0</v>
      </c>
    </row>
    <row r="19" ht="12.75" customHeight="1">
      <c r="A19" s="4" t="s">
        <v>40</v>
      </c>
      <c r="B19" s="72">
        <v>2013.0</v>
      </c>
      <c r="C19" s="4">
        <v>5.0</v>
      </c>
      <c r="D19" s="4">
        <f t="shared" ref="D19:D36" si="2">E19+F19+H19+G19</f>
        <v>555967648058</v>
      </c>
      <c r="E19" s="4">
        <v>8.5586805639E11</v>
      </c>
      <c r="F19" s="4">
        <v>8.3656928441E10</v>
      </c>
      <c r="G19" s="4">
        <v>-2.9534359172E10</v>
      </c>
      <c r="H19" s="4">
        <v>-3.54022977601E11</v>
      </c>
      <c r="I19" s="4">
        <v>-3.51246497291E11</v>
      </c>
      <c r="J19" s="4">
        <v>0.0</v>
      </c>
      <c r="K19" s="4">
        <v>-2.77648031E9</v>
      </c>
      <c r="L19" s="4">
        <v>0.0</v>
      </c>
      <c r="M19" s="4">
        <v>8.993374947E10</v>
      </c>
      <c r="N19" s="4">
        <v>3.4339170083E10</v>
      </c>
      <c r="O19" s="4">
        <v>0.0</v>
      </c>
      <c r="P19" s="4">
        <v>0.0</v>
      </c>
      <c r="Q19" s="4">
        <v>3.4339170083E10</v>
      </c>
      <c r="R19" s="4">
        <v>6.80240567611E11</v>
      </c>
      <c r="S19" s="4">
        <v>-7.71017274341E11</v>
      </c>
      <c r="T19" s="4">
        <v>-2.002062641E10</v>
      </c>
      <c r="U19" s="4">
        <v>6.03045909671E11</v>
      </c>
      <c r="V19" s="4">
        <v>6.03045909671E11</v>
      </c>
      <c r="W19" s="4">
        <v>0.0</v>
      </c>
      <c r="X19" s="4">
        <v>0.0</v>
      </c>
      <c r="Y19" s="4">
        <v>-1.8799199108E11</v>
      </c>
      <c r="Z19" s="4">
        <v>0.0</v>
      </c>
      <c r="AA19" s="4">
        <v>-3.0737301055E10</v>
      </c>
      <c r="AB19" s="4">
        <v>-1.1709869394E10</v>
      </c>
      <c r="AC19" s="4">
        <v>-2.04862598797E11</v>
      </c>
      <c r="AD19" s="4">
        <v>-9.5791860453E10</v>
      </c>
      <c r="AE19" s="4">
        <v>-9.5791860453E10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-1.7425404188E10</v>
      </c>
      <c r="AM19" s="4">
        <v>-9.1645334156E10</v>
      </c>
      <c r="AN19" s="4">
        <v>-4.35301760326E11</v>
      </c>
      <c r="AO19" s="4">
        <v>2.44938807285E11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-2.49750899429E11</v>
      </c>
      <c r="AX19" s="4">
        <v>-2.49750899429E11</v>
      </c>
      <c r="AY19" s="4">
        <v>0.0</v>
      </c>
      <c r="AZ19" s="4">
        <v>0.0</v>
      </c>
      <c r="BA19" s="4">
        <v>-4.812092144E9</v>
      </c>
      <c r="BB19" s="4">
        <v>0.0</v>
      </c>
      <c r="BC19" s="4">
        <v>0.0</v>
      </c>
      <c r="BD19" s="4">
        <v>1.39929751583E11</v>
      </c>
      <c r="BE19" s="4">
        <v>-1.6459588462E10</v>
      </c>
      <c r="BF19" s="4">
        <v>1.23470163121E11</v>
      </c>
      <c r="BG19" s="4">
        <v>2.444010441E9</v>
      </c>
      <c r="BH19" s="4">
        <v>-1.089496836E9</v>
      </c>
      <c r="BI19" s="4">
        <v>1.354513605E9</v>
      </c>
      <c r="BJ19" s="4">
        <v>5.580487418E9</v>
      </c>
      <c r="BK19" s="4">
        <v>1.25593072E11</v>
      </c>
      <c r="BL19" s="4">
        <v>0.0</v>
      </c>
      <c r="BM19" s="4">
        <v>-2.9191254911E10</v>
      </c>
      <c r="BN19" s="4">
        <v>9.6401817089E10</v>
      </c>
      <c r="BO19" s="4">
        <v>1.747356326E9</v>
      </c>
      <c r="BP19" s="4">
        <v>9.4654460763E10</v>
      </c>
      <c r="BQ19" s="4">
        <v>1444.0</v>
      </c>
      <c r="BR19" s="4">
        <v>42292.404861111114</v>
      </c>
      <c r="BS19" s="4">
        <v>41275.0</v>
      </c>
      <c r="BT19" s="4">
        <v>41639.0</v>
      </c>
      <c r="BU19" s="4">
        <v>12.0</v>
      </c>
      <c r="BV19" s="4" t="s">
        <v>289</v>
      </c>
      <c r="BW19" s="4"/>
      <c r="BX19" s="4">
        <v>2.0</v>
      </c>
      <c r="BY19" s="4" t="b">
        <v>0</v>
      </c>
    </row>
    <row r="20" ht="12.75" customHeight="1">
      <c r="A20" s="4" t="s">
        <v>40</v>
      </c>
      <c r="B20" s="72">
        <v>2012.0</v>
      </c>
      <c r="C20" s="4">
        <v>5.0</v>
      </c>
      <c r="D20" s="4">
        <f t="shared" si="2"/>
        <v>433944926081</v>
      </c>
      <c r="E20" s="4">
        <v>6.70376718737E11</v>
      </c>
      <c r="F20" s="4">
        <v>8.3881976126E10</v>
      </c>
      <c r="G20" s="4">
        <v>-4.8835841178E10</v>
      </c>
      <c r="H20" s="4">
        <v>-2.71477927604E11</v>
      </c>
      <c r="I20" s="4">
        <v>-2.65217214654E11</v>
      </c>
      <c r="J20" s="4">
        <v>-6.26071295E9</v>
      </c>
      <c r="K20" s="4">
        <v>0.0</v>
      </c>
      <c r="L20" s="4">
        <v>0.0</v>
      </c>
      <c r="M20" s="4">
        <v>7.7395256583E10</v>
      </c>
      <c r="N20" s="4">
        <v>1.8451048467E10</v>
      </c>
      <c r="O20" s="4">
        <v>0.0</v>
      </c>
      <c r="P20" s="4">
        <v>0.0</v>
      </c>
      <c r="Q20" s="4">
        <v>1.8451048467E10</v>
      </c>
      <c r="R20" s="4">
        <v>5.29791231131E11</v>
      </c>
      <c r="S20" s="4">
        <v>-2.54393282386E11</v>
      </c>
      <c r="T20" s="4">
        <v>-1.677430637E10</v>
      </c>
      <c r="U20" s="4">
        <v>1.13550744894E11</v>
      </c>
      <c r="V20" s="4">
        <v>1.13550744894E11</v>
      </c>
      <c r="W20" s="4">
        <v>0.0</v>
      </c>
      <c r="X20" s="4">
        <v>0.0</v>
      </c>
      <c r="Y20" s="4">
        <v>-1.57616843862E11</v>
      </c>
      <c r="Z20" s="4">
        <v>0.0</v>
      </c>
      <c r="AA20" s="4">
        <v>-7.611976396E9</v>
      </c>
      <c r="AB20" s="4">
        <v>-1.4483423018E10</v>
      </c>
      <c r="AC20" s="4">
        <v>-1.5949930472E11</v>
      </c>
      <c r="AD20" s="4">
        <v>-7.6111968663E10</v>
      </c>
      <c r="AE20" s="4">
        <v>-7.6111968663E10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-1.9111504064E10</v>
      </c>
      <c r="AM20" s="4">
        <v>-6.4275831993E10</v>
      </c>
      <c r="AN20" s="4">
        <v>-3.39211547996E11</v>
      </c>
      <c r="AO20" s="4">
        <v>1.90579683135E11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-1.98953844088E11</v>
      </c>
      <c r="AX20" s="4">
        <v>-1.98953844088E11</v>
      </c>
      <c r="AY20" s="4">
        <v>0.0</v>
      </c>
      <c r="AZ20" s="4">
        <v>0.0</v>
      </c>
      <c r="BA20" s="4">
        <v>-8.374160953E9</v>
      </c>
      <c r="BB20" s="4">
        <v>0.0</v>
      </c>
      <c r="BC20" s="4">
        <v>0.0</v>
      </c>
      <c r="BD20" s="4">
        <v>1.59797041103E11</v>
      </c>
      <c r="BE20" s="4">
        <v>-4.3333646557E10</v>
      </c>
      <c r="BF20" s="4">
        <v>1.16463394546E11</v>
      </c>
      <c r="BG20" s="4">
        <v>8.21425115E8</v>
      </c>
      <c r="BH20" s="4">
        <v>-3.03670288E8</v>
      </c>
      <c r="BI20" s="4">
        <v>5.17754827E8</v>
      </c>
      <c r="BJ20" s="4">
        <v>2.230633159E9</v>
      </c>
      <c r="BK20" s="4">
        <v>1.10837621579E11</v>
      </c>
      <c r="BL20" s="4">
        <v>0.0</v>
      </c>
      <c r="BM20" s="4">
        <v>-2.665945757E10</v>
      </c>
      <c r="BN20" s="4">
        <v>8.4178164009E10</v>
      </c>
      <c r="BO20" s="4">
        <v>0.0</v>
      </c>
      <c r="BP20" s="4">
        <v>8.4178164009E10</v>
      </c>
      <c r="BQ20" s="4">
        <v>1295.0</v>
      </c>
      <c r="BR20" s="4">
        <v>42292.42916666667</v>
      </c>
      <c r="BS20" s="4">
        <v>40909.0</v>
      </c>
      <c r="BT20" s="4">
        <v>41274.0</v>
      </c>
      <c r="BU20" s="4">
        <v>12.0</v>
      </c>
      <c r="BV20" s="4" t="s">
        <v>290</v>
      </c>
      <c r="BW20" s="4"/>
      <c r="BX20" s="4">
        <v>2.0</v>
      </c>
      <c r="BY20" s="4" t="b">
        <v>0</v>
      </c>
    </row>
    <row r="21" ht="12.75" customHeight="1">
      <c r="A21" s="4" t="s">
        <v>40</v>
      </c>
      <c r="B21" s="72">
        <v>2011.0</v>
      </c>
      <c r="C21" s="4">
        <v>5.0</v>
      </c>
      <c r="D21" s="4">
        <f t="shared" si="2"/>
        <v>373941944757</v>
      </c>
      <c r="E21" s="4">
        <v>6.23821018508E11</v>
      </c>
      <c r="F21" s="4">
        <v>6.5754497203E10</v>
      </c>
      <c r="G21" s="4">
        <v>-3.082749564E10</v>
      </c>
      <c r="H21" s="4">
        <v>-2.84806075314E11</v>
      </c>
      <c r="I21" s="4">
        <v>-2.73632415806E11</v>
      </c>
      <c r="J21" s="4">
        <v>-1.1173659508E10</v>
      </c>
      <c r="K21" s="4">
        <v>0.0</v>
      </c>
      <c r="L21" s="4">
        <v>0.0</v>
      </c>
      <c r="M21" s="4">
        <v>6.9310834174E10</v>
      </c>
      <c r="N21" s="4">
        <v>1.8883405268E10</v>
      </c>
      <c r="O21" s="4">
        <v>0.0</v>
      </c>
      <c r="P21" s="4">
        <v>0.0</v>
      </c>
      <c r="Q21" s="4">
        <v>1.8883405268E10</v>
      </c>
      <c r="R21" s="4">
        <v>4.62136184199E11</v>
      </c>
      <c r="S21" s="4">
        <v>-3.5340574263E11</v>
      </c>
      <c r="T21" s="4">
        <v>-1.9575088192E10</v>
      </c>
      <c r="U21" s="4">
        <v>1.99830717832E11</v>
      </c>
      <c r="V21" s="4">
        <v>1.99830717832E11</v>
      </c>
      <c r="W21" s="4">
        <v>0.0</v>
      </c>
      <c r="X21" s="4">
        <v>0.0</v>
      </c>
      <c r="Y21" s="4">
        <v>-1.7315011299E11</v>
      </c>
      <c r="Z21" s="4">
        <v>0.0</v>
      </c>
      <c r="AA21" s="4">
        <v>-2.783468469E9</v>
      </c>
      <c r="AB21" s="4">
        <v>-1.2106589819E10</v>
      </c>
      <c r="AC21" s="4">
        <v>-1.41969890458E11</v>
      </c>
      <c r="AD21" s="4">
        <v>-9.3819057526E10</v>
      </c>
      <c r="AE21" s="4">
        <v>-6.2907172611E10</v>
      </c>
      <c r="AF21" s="4">
        <v>0.0</v>
      </c>
      <c r="AG21" s="4">
        <v>0.0</v>
      </c>
      <c r="AH21" s="4">
        <v>0.0</v>
      </c>
      <c r="AI21" s="4">
        <v>0.0</v>
      </c>
      <c r="AJ21" s="4">
        <v>-3.0911884915E10</v>
      </c>
      <c r="AK21" s="4">
        <v>0.0</v>
      </c>
      <c r="AL21" s="4">
        <v>0.0</v>
      </c>
      <c r="AM21" s="4">
        <v>-4.8150832932E10</v>
      </c>
      <c r="AN21" s="4">
        <v>-3.30010061736E11</v>
      </c>
      <c r="AO21" s="4">
        <v>1.32126122463E11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-1.84146111594E11</v>
      </c>
      <c r="AX21" s="4">
        <v>-1.84146111594E11</v>
      </c>
      <c r="AY21" s="4">
        <v>0.0</v>
      </c>
      <c r="AZ21" s="4">
        <v>0.0</v>
      </c>
      <c r="BA21" s="4">
        <v>-5.2019989131E10</v>
      </c>
      <c r="BB21" s="4">
        <v>0.0</v>
      </c>
      <c r="BC21" s="4">
        <v>0.0</v>
      </c>
      <c r="BD21" s="4">
        <v>2.89942921726E11</v>
      </c>
      <c r="BE21" s="4">
        <v>-1.39864418193E11</v>
      </c>
      <c r="BF21" s="4">
        <v>1.50078503533E11</v>
      </c>
      <c r="BG21" s="4">
        <v>8.39833726E8</v>
      </c>
      <c r="BH21" s="4">
        <v>-9.42368569E8</v>
      </c>
      <c r="BI21" s="4">
        <v>-1.02534843E8</v>
      </c>
      <c r="BJ21" s="4">
        <v>2.565097943E9</v>
      </c>
      <c r="BK21" s="4">
        <v>1.00521077502E11</v>
      </c>
      <c r="BL21" s="4">
        <v>0.0</v>
      </c>
      <c r="BM21" s="4">
        <v>-2.1455564893E10</v>
      </c>
      <c r="BN21" s="4">
        <v>7.9065512609E10</v>
      </c>
      <c r="BO21" s="4">
        <v>0.0</v>
      </c>
      <c r="BP21" s="4">
        <v>7.9065512609E10</v>
      </c>
      <c r="BQ21" s="4">
        <v>1199.0</v>
      </c>
      <c r="BR21" s="4">
        <v>42292.44583333333</v>
      </c>
      <c r="BS21" s="4">
        <v>40544.0</v>
      </c>
      <c r="BT21" s="4">
        <v>40908.0</v>
      </c>
      <c r="BU21" s="4">
        <v>12.0</v>
      </c>
      <c r="BV21" s="4" t="s">
        <v>291</v>
      </c>
      <c r="BW21" s="4"/>
      <c r="BX21" s="4">
        <v>3.0</v>
      </c>
      <c r="BY21" s="4" t="b">
        <v>0</v>
      </c>
    </row>
    <row r="22" ht="12.75" customHeight="1">
      <c r="A22" s="4" t="s">
        <v>40</v>
      </c>
      <c r="B22" s="72">
        <v>2010.0</v>
      </c>
      <c r="C22" s="4">
        <v>5.0</v>
      </c>
      <c r="D22" s="4">
        <f t="shared" si="2"/>
        <v>260232112555</v>
      </c>
      <c r="E22" s="4">
        <v>5.05448687185E11</v>
      </c>
      <c r="F22" s="4">
        <v>4.761839465E10</v>
      </c>
      <c r="G22" s="4">
        <v>-5.9322547216E10</v>
      </c>
      <c r="H22" s="4">
        <v>-2.33512422064E11</v>
      </c>
      <c r="I22" s="4">
        <v>-2.21750648661E11</v>
      </c>
      <c r="J22" s="4">
        <v>-1.1761773403E10</v>
      </c>
      <c r="K22" s="4">
        <v>0.0</v>
      </c>
      <c r="L22" s="4">
        <v>0.0</v>
      </c>
      <c r="M22" s="4">
        <v>5.9892040714E10</v>
      </c>
      <c r="N22" s="4">
        <v>8.275454429E9</v>
      </c>
      <c r="O22" s="4">
        <v>0.0</v>
      </c>
      <c r="P22" s="4">
        <v>0.0</v>
      </c>
      <c r="Q22" s="4">
        <v>8.275454429E9</v>
      </c>
      <c r="R22" s="4">
        <v>3.28399607698E11</v>
      </c>
      <c r="S22" s="4">
        <v>-2.00600858163E11</v>
      </c>
      <c r="T22" s="4">
        <v>-2.0457270645E10</v>
      </c>
      <c r="U22" s="4">
        <v>1.29524333247E11</v>
      </c>
      <c r="V22" s="4">
        <v>1.29524333247E11</v>
      </c>
      <c r="W22" s="4">
        <v>0.0</v>
      </c>
      <c r="X22" s="4">
        <v>0.0</v>
      </c>
      <c r="Y22" s="4">
        <v>-9.1533795561E10</v>
      </c>
      <c r="Z22" s="4">
        <v>0.0</v>
      </c>
      <c r="AA22" s="4">
        <v>-6.373834519E9</v>
      </c>
      <c r="AB22" s="4">
        <v>-9.540900445E9</v>
      </c>
      <c r="AC22" s="4">
        <v>-1.01915742431E11</v>
      </c>
      <c r="AD22" s="4">
        <v>-9.2163235794E10</v>
      </c>
      <c r="AE22" s="4">
        <v>-5.2284316509E10</v>
      </c>
      <c r="AF22" s="4">
        <v>0.0</v>
      </c>
      <c r="AG22" s="4">
        <v>0.0</v>
      </c>
      <c r="AH22" s="4">
        <v>0.0</v>
      </c>
      <c r="AI22" s="4">
        <v>0.0</v>
      </c>
      <c r="AJ22" s="4">
        <v>-3.9878919285E10</v>
      </c>
      <c r="AK22" s="4">
        <v>0.0</v>
      </c>
      <c r="AL22" s="4">
        <v>0.0</v>
      </c>
      <c r="AM22" s="4">
        <v>-9.752506637E9</v>
      </c>
      <c r="AN22" s="4">
        <v>-2.09364272956E11</v>
      </c>
      <c r="AO22" s="4">
        <v>1.19035334742E11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-1.26090749794E11</v>
      </c>
      <c r="AX22" s="4">
        <v>-1.26090749794E11</v>
      </c>
      <c r="AY22" s="4">
        <v>0.0</v>
      </c>
      <c r="AZ22" s="4">
        <v>0.0</v>
      </c>
      <c r="BA22" s="4">
        <v>-7.055415052E9</v>
      </c>
      <c r="BB22" s="4">
        <v>0.0</v>
      </c>
      <c r="BC22" s="4">
        <v>0.0</v>
      </c>
      <c r="BD22" s="4">
        <v>2.51930445947E11</v>
      </c>
      <c r="BE22" s="4">
        <v>-2.08000986358E11</v>
      </c>
      <c r="BF22" s="4">
        <v>4.3929459589E10</v>
      </c>
      <c r="BG22" s="4">
        <v>1.943716376E9</v>
      </c>
      <c r="BH22" s="4">
        <v>-5.55021506E8</v>
      </c>
      <c r="BI22" s="4">
        <v>1.38869487E9</v>
      </c>
      <c r="BJ22" s="4">
        <v>-6.714607417E9</v>
      </c>
      <c r="BK22" s="4">
        <v>3.154813199E10</v>
      </c>
      <c r="BL22" s="4">
        <v>0.0</v>
      </c>
      <c r="BM22" s="4">
        <v>-8.516219009E9</v>
      </c>
      <c r="BN22" s="4">
        <v>2.3031912981E10</v>
      </c>
      <c r="BO22" s="4">
        <v>0.0</v>
      </c>
      <c r="BP22" s="4">
        <v>2.3031912981E10</v>
      </c>
      <c r="BQ22" s="4">
        <v>0.0</v>
      </c>
      <c r="BR22" s="4">
        <v>42339.433333333334</v>
      </c>
      <c r="BS22" s="4">
        <v>40179.0</v>
      </c>
      <c r="BT22" s="4">
        <v>40543.0</v>
      </c>
      <c r="BU22" s="4">
        <v>12.0</v>
      </c>
      <c r="BV22" s="4" t="s">
        <v>292</v>
      </c>
      <c r="BW22" s="4"/>
      <c r="BX22" s="4">
        <v>1.0</v>
      </c>
      <c r="BY22" s="4" t="b">
        <v>0</v>
      </c>
    </row>
    <row r="23" ht="12.75" customHeight="1">
      <c r="A23" s="4" t="s">
        <v>40</v>
      </c>
      <c r="B23" s="72">
        <v>2009.0</v>
      </c>
      <c r="C23" s="4">
        <v>5.0</v>
      </c>
      <c r="D23" s="4">
        <f t="shared" si="2"/>
        <v>166183191834</v>
      </c>
      <c r="E23" s="4">
        <v>3.70082988587E11</v>
      </c>
      <c r="F23" s="4">
        <v>3.6620218571E10</v>
      </c>
      <c r="G23" s="4">
        <v>-1.460763575E10</v>
      </c>
      <c r="H23" s="4">
        <v>-2.25912379574E11</v>
      </c>
      <c r="I23" s="4">
        <v>-2.21371392604E11</v>
      </c>
      <c r="J23" s="4">
        <v>-4.54098697E9</v>
      </c>
      <c r="K23" s="4">
        <v>0.0</v>
      </c>
      <c r="L23" s="4">
        <v>0.0</v>
      </c>
      <c r="M23" s="4">
        <v>6.9030005183E10</v>
      </c>
      <c r="N23" s="4">
        <v>5.113370055E9</v>
      </c>
      <c r="O23" s="4">
        <v>0.0</v>
      </c>
      <c r="P23" s="4">
        <v>0.0</v>
      </c>
      <c r="Q23" s="4">
        <v>5.113370055E9</v>
      </c>
      <c r="R23" s="4">
        <v>2.40326567072E11</v>
      </c>
      <c r="S23" s="4">
        <v>-1.38323829625E11</v>
      </c>
      <c r="T23" s="4">
        <v>-3.80805174E9</v>
      </c>
      <c r="U23" s="4">
        <v>6.3886200114E10</v>
      </c>
      <c r="V23" s="4">
        <v>6.3886200114E10</v>
      </c>
      <c r="W23" s="4">
        <v>0.0</v>
      </c>
      <c r="X23" s="4">
        <v>0.0</v>
      </c>
      <c r="Y23" s="4">
        <v>-7.8245681251E10</v>
      </c>
      <c r="Z23" s="4">
        <v>0.0</v>
      </c>
      <c r="AA23" s="4">
        <v>5.31528348E9</v>
      </c>
      <c r="AB23" s="4">
        <v>-9.039541378E9</v>
      </c>
      <c r="AC23" s="4">
        <v>-9.7597293303E10</v>
      </c>
      <c r="AD23" s="4">
        <v>-6.9861855435E10</v>
      </c>
      <c r="AE23" s="4">
        <v>-3.6956138E10</v>
      </c>
      <c r="AF23" s="4">
        <v>0.0</v>
      </c>
      <c r="AG23" s="4">
        <v>0.0</v>
      </c>
      <c r="AH23" s="4">
        <v>0.0</v>
      </c>
      <c r="AI23" s="4">
        <v>0.0</v>
      </c>
      <c r="AJ23" s="4">
        <v>-3.2905717435E10</v>
      </c>
      <c r="AK23" s="4">
        <v>0.0</v>
      </c>
      <c r="AL23" s="4">
        <v>0.0</v>
      </c>
      <c r="AM23" s="4">
        <v>-2.7735437868E10</v>
      </c>
      <c r="AN23" s="4">
        <v>-1.79567232452E11</v>
      </c>
      <c r="AO23" s="4">
        <v>6.075933462E10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-6.6566561259E10</v>
      </c>
      <c r="AX23" s="4">
        <v>-6.6566561259E10</v>
      </c>
      <c r="AY23" s="4">
        <v>0.0</v>
      </c>
      <c r="AZ23" s="4">
        <v>0.0</v>
      </c>
      <c r="BA23" s="4">
        <v>-5.807226639E9</v>
      </c>
      <c r="BB23" s="4">
        <v>0.0</v>
      </c>
      <c r="BC23" s="4">
        <v>0.0</v>
      </c>
      <c r="BD23" s="4">
        <v>1.4130548745E11</v>
      </c>
      <c r="BE23" s="4">
        <v>-5.1627319946E10</v>
      </c>
      <c r="BF23" s="4">
        <v>8.9678167504E10</v>
      </c>
      <c r="BG23" s="4">
        <v>1.120311418E9</v>
      </c>
      <c r="BH23" s="4">
        <v>-4.31145255E9</v>
      </c>
      <c r="BI23" s="4">
        <v>-3.191141132E9</v>
      </c>
      <c r="BJ23" s="4">
        <v>0.0</v>
      </c>
      <c r="BK23" s="4">
        <v>8.0679799733E10</v>
      </c>
      <c r="BL23" s="4">
        <v>0.0</v>
      </c>
      <c r="BM23" s="4">
        <v>-2.67168163E9</v>
      </c>
      <c r="BN23" s="4">
        <v>7.8008118103E10</v>
      </c>
      <c r="BO23" s="4">
        <v>0.0</v>
      </c>
      <c r="BP23" s="4">
        <v>7.8008118103E10</v>
      </c>
      <c r="BQ23" s="4">
        <v>0.0</v>
      </c>
      <c r="BR23" s="4">
        <v>42339.43402777778</v>
      </c>
      <c r="BS23" s="4">
        <v>39814.0</v>
      </c>
      <c r="BT23" s="4">
        <v>40178.0</v>
      </c>
      <c r="BU23" s="4">
        <v>12.0</v>
      </c>
      <c r="BV23" s="4" t="s">
        <v>292</v>
      </c>
      <c r="BW23" s="4"/>
      <c r="BX23" s="4">
        <v>1.0</v>
      </c>
      <c r="BY23" s="4" t="b">
        <v>0</v>
      </c>
    </row>
    <row r="24" ht="12.75" customHeight="1">
      <c r="A24" s="4" t="s">
        <v>40</v>
      </c>
      <c r="B24" s="72">
        <v>2008.0</v>
      </c>
      <c r="C24" s="4">
        <v>5.0</v>
      </c>
      <c r="D24" s="4">
        <f t="shared" si="2"/>
        <v>127850342108</v>
      </c>
      <c r="E24" s="4">
        <v>2.69262056154E11</v>
      </c>
      <c r="F24" s="4">
        <v>2.7107200945E10</v>
      </c>
      <c r="G24" s="4">
        <v>-2.4307762803E10</v>
      </c>
      <c r="H24" s="4">
        <v>-1.44211152188E11</v>
      </c>
      <c r="I24" s="4">
        <v>-1.40782770549E11</v>
      </c>
      <c r="J24" s="4">
        <v>-3.428381639E9</v>
      </c>
      <c r="K24" s="4">
        <v>0.0</v>
      </c>
      <c r="L24" s="4">
        <v>0.0</v>
      </c>
      <c r="M24" s="4">
        <v>4.0857053847E10</v>
      </c>
      <c r="N24" s="4">
        <v>7.33106346E8</v>
      </c>
      <c r="O24" s="4">
        <v>0.0</v>
      </c>
      <c r="P24" s="4">
        <v>0.0</v>
      </c>
      <c r="Q24" s="4">
        <v>7.33106346E8</v>
      </c>
      <c r="R24" s="4">
        <v>1.69440502301E11</v>
      </c>
      <c r="S24" s="4">
        <v>-7.3279978345E10</v>
      </c>
      <c r="T24" s="4">
        <v>-7.52139279E8</v>
      </c>
      <c r="U24" s="4">
        <v>2.8778893555E10</v>
      </c>
      <c r="V24" s="4">
        <v>2.8778893555E10</v>
      </c>
      <c r="W24" s="4">
        <v>0.0</v>
      </c>
      <c r="X24" s="4">
        <v>0.0</v>
      </c>
      <c r="Y24" s="4">
        <v>-4.5253224069E10</v>
      </c>
      <c r="Z24" s="4">
        <v>0.0</v>
      </c>
      <c r="AA24" s="4">
        <v>-3.6320916081E10</v>
      </c>
      <c r="AB24" s="4">
        <v>-4.564743148E9</v>
      </c>
      <c r="AC24" s="4">
        <v>-4.9206297805E10</v>
      </c>
      <c r="AD24" s="4">
        <v>-4.535551899E10</v>
      </c>
      <c r="AE24" s="4">
        <v>-2.5433035803E10</v>
      </c>
      <c r="AF24" s="4">
        <v>0.0</v>
      </c>
      <c r="AG24" s="4">
        <v>0.0</v>
      </c>
      <c r="AH24" s="4">
        <v>0.0</v>
      </c>
      <c r="AI24" s="4">
        <v>0.0</v>
      </c>
      <c r="AJ24" s="4">
        <v>-1.9922483187E10</v>
      </c>
      <c r="AK24" s="4">
        <v>0.0</v>
      </c>
      <c r="AL24" s="4">
        <v>0.0</v>
      </c>
      <c r="AM24" s="4">
        <v>-3.850778815E9</v>
      </c>
      <c r="AN24" s="4">
        <v>-1.35345181103E11</v>
      </c>
      <c r="AO24" s="4">
        <v>3.4095321198E10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-7.1877055064E10</v>
      </c>
      <c r="AX24" s="4">
        <v>-7.1877055064E10</v>
      </c>
      <c r="AY24" s="4">
        <v>0.0</v>
      </c>
      <c r="AZ24" s="4">
        <v>0.0</v>
      </c>
      <c r="BA24" s="4">
        <v>-3.7781733866E10</v>
      </c>
      <c r="BB24" s="4">
        <v>0.0</v>
      </c>
      <c r="BC24" s="4">
        <v>0.0</v>
      </c>
      <c r="BD24" s="4">
        <v>7.1022518033E10</v>
      </c>
      <c r="BE24" s="4">
        <v>-1.10322997827E11</v>
      </c>
      <c r="BF24" s="4">
        <v>-3.9300479794E10</v>
      </c>
      <c r="BG24" s="4">
        <v>4.00618654E8</v>
      </c>
      <c r="BH24" s="4">
        <v>-1.97695961E8</v>
      </c>
      <c r="BI24" s="4">
        <v>2.02922693E8</v>
      </c>
      <c r="BJ24" s="4">
        <v>0.0</v>
      </c>
      <c r="BK24" s="4">
        <v>-7.6879290967E10</v>
      </c>
      <c r="BL24" s="4">
        <v>0.0</v>
      </c>
      <c r="BM24" s="4">
        <v>0.0</v>
      </c>
      <c r="BN24" s="4">
        <v>-7.6879290967E10</v>
      </c>
      <c r="BO24" s="4">
        <v>0.0</v>
      </c>
      <c r="BP24" s="4">
        <v>-7.6879290967E10</v>
      </c>
      <c r="BQ24" s="4">
        <v>0.0</v>
      </c>
      <c r="BR24" s="4">
        <v>42339.43472222222</v>
      </c>
      <c r="BS24" s="4">
        <v>39448.0</v>
      </c>
      <c r="BT24" s="4">
        <v>39813.0</v>
      </c>
      <c r="BU24" s="4">
        <v>12.0</v>
      </c>
      <c r="BV24" s="4" t="s">
        <v>293</v>
      </c>
      <c r="BW24" s="4"/>
      <c r="BX24" s="4">
        <v>1.0</v>
      </c>
      <c r="BY24" s="4" t="b">
        <v>0</v>
      </c>
    </row>
    <row r="25" ht="12.75" customHeight="1">
      <c r="A25" s="4" t="s">
        <v>40</v>
      </c>
      <c r="B25" s="72">
        <v>2007.0</v>
      </c>
      <c r="C25" s="4">
        <v>5.0</v>
      </c>
      <c r="D25" s="4">
        <f t="shared" si="2"/>
        <v>47769340077</v>
      </c>
      <c r="E25" s="4">
        <v>1.47922924601E11</v>
      </c>
      <c r="F25" s="4">
        <v>1.5445181983E10</v>
      </c>
      <c r="G25" s="4">
        <v>-3.5235412765E10</v>
      </c>
      <c r="H25" s="4">
        <v>-8.0363353742E10</v>
      </c>
      <c r="I25" s="4">
        <v>-8.0363353742E10</v>
      </c>
      <c r="J25" s="4">
        <v>0.0</v>
      </c>
      <c r="K25" s="4">
        <v>0.0</v>
      </c>
      <c r="L25" s="4">
        <v>0.0</v>
      </c>
      <c r="M25" s="4">
        <v>2.2283166256E10</v>
      </c>
      <c r="N25" s="4">
        <v>1.00300515E8</v>
      </c>
      <c r="O25" s="4">
        <v>0.0</v>
      </c>
      <c r="P25" s="4">
        <v>0.0</v>
      </c>
      <c r="Q25" s="4">
        <v>1.00300515E8</v>
      </c>
      <c r="R25" s="4">
        <v>7.0152806848E10</v>
      </c>
      <c r="S25" s="4">
        <v>-1.5376652534E10</v>
      </c>
      <c r="T25" s="4">
        <v>-6.08626073E8</v>
      </c>
      <c r="U25" s="4">
        <v>7.739733615E9</v>
      </c>
      <c r="V25" s="4">
        <v>7.739733615E9</v>
      </c>
      <c r="W25" s="4">
        <v>0.0</v>
      </c>
      <c r="X25" s="4">
        <v>0.0</v>
      </c>
      <c r="Y25" s="4">
        <v>-8.245544992E9</v>
      </c>
      <c r="Z25" s="4">
        <v>0.0</v>
      </c>
      <c r="AA25" s="4">
        <v>-1.7607719435E10</v>
      </c>
      <c r="AB25" s="4">
        <v>-8.30048E8</v>
      </c>
      <c r="AC25" s="4">
        <v>-1.9093861892E10</v>
      </c>
      <c r="AD25" s="4">
        <v>-1.6000386892E10</v>
      </c>
      <c r="AE25" s="4">
        <v>-4.115483272E9</v>
      </c>
      <c r="AF25" s="4">
        <v>0.0</v>
      </c>
      <c r="AG25" s="4">
        <v>0.0</v>
      </c>
      <c r="AH25" s="4">
        <v>0.0</v>
      </c>
      <c r="AI25" s="4">
        <v>0.0</v>
      </c>
      <c r="AJ25" s="4">
        <v>-1.188490362E10</v>
      </c>
      <c r="AK25" s="4">
        <v>0.0</v>
      </c>
      <c r="AL25" s="4">
        <v>0.0</v>
      </c>
      <c r="AM25" s="4">
        <v>-3.093475E9</v>
      </c>
      <c r="AN25" s="4">
        <v>-4.5777174319E10</v>
      </c>
      <c r="AO25" s="4">
        <v>2.4375632529E10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-3.9277012E10</v>
      </c>
      <c r="AX25" s="4">
        <v>-3.9277012E10</v>
      </c>
      <c r="AY25" s="4">
        <v>0.0</v>
      </c>
      <c r="AZ25" s="4">
        <v>0.0</v>
      </c>
      <c r="BA25" s="4">
        <v>-1.4901379471E10</v>
      </c>
      <c r="BB25" s="4">
        <v>0.0</v>
      </c>
      <c r="BC25" s="4">
        <v>0.0</v>
      </c>
      <c r="BD25" s="4">
        <v>4.0482706919E10</v>
      </c>
      <c r="BE25" s="4">
        <v>-7.010918252E9</v>
      </c>
      <c r="BF25" s="4">
        <v>3.3471788667E10</v>
      </c>
      <c r="BG25" s="4">
        <v>1.44695993E8</v>
      </c>
      <c r="BH25" s="4">
        <v>-1.372136E7</v>
      </c>
      <c r="BI25" s="4">
        <v>1.30974633E8</v>
      </c>
      <c r="BJ25" s="4">
        <v>0.0</v>
      </c>
      <c r="BK25" s="4">
        <v>1.8701383829E10</v>
      </c>
      <c r="BL25" s="4">
        <v>0.0</v>
      </c>
      <c r="BM25" s="4">
        <v>-4.625397243E9</v>
      </c>
      <c r="BN25" s="4">
        <v>1.4075986586E10</v>
      </c>
      <c r="BO25" s="4">
        <v>0.0</v>
      </c>
      <c r="BP25" s="4">
        <v>1.4075986586E10</v>
      </c>
      <c r="BQ25" s="4">
        <v>0.0</v>
      </c>
      <c r="BR25" s="4">
        <v>42339.436111111114</v>
      </c>
      <c r="BS25" s="4">
        <v>39083.0</v>
      </c>
      <c r="BT25" s="4">
        <v>39447.0</v>
      </c>
      <c r="BU25" s="4">
        <v>12.0</v>
      </c>
      <c r="BV25" s="4" t="s">
        <v>294</v>
      </c>
      <c r="BW25" s="4"/>
      <c r="BX25" s="4">
        <v>1.0</v>
      </c>
      <c r="BY25" s="4" t="b">
        <v>0</v>
      </c>
    </row>
    <row r="26" ht="12.75" customHeight="1">
      <c r="A26" s="4" t="s">
        <v>40</v>
      </c>
      <c r="B26" s="72">
        <v>2006.0</v>
      </c>
      <c r="C26" s="4">
        <v>5.0</v>
      </c>
      <c r="D26" s="4">
        <f t="shared" si="2"/>
        <v>26022800000</v>
      </c>
      <c r="E26" s="4">
        <v>4.0215762E10</v>
      </c>
      <c r="F26" s="4">
        <v>8.999103E9</v>
      </c>
      <c r="G26" s="4">
        <v>2.274248E9</v>
      </c>
      <c r="H26" s="4">
        <v>-2.5466313E10</v>
      </c>
      <c r="I26" s="4">
        <v>-2.5466313E10</v>
      </c>
      <c r="J26" s="4">
        <v>0.0</v>
      </c>
      <c r="K26" s="4">
        <v>0.0</v>
      </c>
      <c r="L26" s="4">
        <v>0.0</v>
      </c>
      <c r="M26" s="4">
        <v>7.294529E9</v>
      </c>
      <c r="N26" s="4">
        <v>8.7515E7</v>
      </c>
      <c r="O26" s="4">
        <v>0.0</v>
      </c>
      <c r="P26" s="4">
        <v>8.7515E7</v>
      </c>
      <c r="Q26" s="4">
        <v>0.0</v>
      </c>
      <c r="R26" s="4">
        <v>3.3404844E10</v>
      </c>
      <c r="S26" s="4">
        <v>-5.517172E9</v>
      </c>
      <c r="T26" s="4">
        <v>-4.89203E8</v>
      </c>
      <c r="U26" s="4">
        <v>2.045937E9</v>
      </c>
      <c r="V26" s="4">
        <v>2.045937E9</v>
      </c>
      <c r="W26" s="4">
        <v>0.0</v>
      </c>
      <c r="X26" s="4">
        <v>0.0</v>
      </c>
      <c r="Y26" s="4">
        <v>-3.960438E9</v>
      </c>
      <c r="Z26" s="4">
        <v>0.0</v>
      </c>
      <c r="AA26" s="4">
        <v>-6.235716E9</v>
      </c>
      <c r="AB26" s="4">
        <v>-1.496159E9</v>
      </c>
      <c r="AC26" s="4">
        <v>-6.872449E9</v>
      </c>
      <c r="AD26" s="4">
        <v>-2.449039E9</v>
      </c>
      <c r="AE26" s="4">
        <v>-1.981488E9</v>
      </c>
      <c r="AF26" s="4">
        <v>0.0</v>
      </c>
      <c r="AG26" s="4">
        <v>0.0</v>
      </c>
      <c r="AH26" s="4">
        <v>0.0</v>
      </c>
      <c r="AI26" s="4">
        <v>-4.67551E8</v>
      </c>
      <c r="AJ26" s="4">
        <v>0.0</v>
      </c>
      <c r="AK26" s="4">
        <v>0.0</v>
      </c>
      <c r="AL26" s="4">
        <v>-2.28787E9</v>
      </c>
      <c r="AM26" s="4">
        <v>-2.13554E9</v>
      </c>
      <c r="AN26" s="4">
        <v>-1.8564762E10</v>
      </c>
      <c r="AO26" s="4">
        <v>1.4840082E10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-1.6408019E10</v>
      </c>
      <c r="AX26" s="4">
        <v>-1.6408019E10</v>
      </c>
      <c r="AY26" s="4">
        <v>0.0</v>
      </c>
      <c r="AZ26" s="4">
        <v>0.0</v>
      </c>
      <c r="BA26" s="4">
        <v>-1.567937E9</v>
      </c>
      <c r="BB26" s="4">
        <v>0.0</v>
      </c>
      <c r="BC26" s="4">
        <v>0.0</v>
      </c>
      <c r="BD26" s="4">
        <v>2.0042537E10</v>
      </c>
      <c r="BE26" s="4">
        <v>-5.690757E9</v>
      </c>
      <c r="BF26" s="4">
        <v>1.435178E10</v>
      </c>
      <c r="BG26" s="4">
        <v>2.59045E8</v>
      </c>
      <c r="BH26" s="4">
        <v>-731000.0</v>
      </c>
      <c r="BI26" s="4">
        <v>2.58314E8</v>
      </c>
      <c r="BJ26" s="4">
        <v>0.0</v>
      </c>
      <c r="BK26" s="4">
        <v>1.3042157E10</v>
      </c>
      <c r="BL26" s="4">
        <v>0.0</v>
      </c>
      <c r="BM26" s="4">
        <v>-3.232476E9</v>
      </c>
      <c r="BN26" s="4">
        <v>9.809681E9</v>
      </c>
      <c r="BO26" s="4">
        <v>0.0</v>
      </c>
      <c r="BP26" s="4">
        <v>9.809681E9</v>
      </c>
      <c r="BQ26" s="4">
        <v>0.0</v>
      </c>
      <c r="BR26" s="4">
        <v>42339.489583333336</v>
      </c>
      <c r="BS26" s="4">
        <v>38718.0</v>
      </c>
      <c r="BT26" s="4">
        <v>39082.0</v>
      </c>
      <c r="BU26" s="4">
        <v>12.0</v>
      </c>
      <c r="BV26" s="4" t="s">
        <v>295</v>
      </c>
      <c r="BW26" s="4"/>
      <c r="BX26" s="4">
        <v>1.0</v>
      </c>
      <c r="BY26" s="4" t="b">
        <v>0</v>
      </c>
    </row>
    <row r="27" ht="12.75" customHeight="1">
      <c r="A27" s="4" t="s">
        <v>40</v>
      </c>
      <c r="B27" s="72">
        <v>2005.0</v>
      </c>
      <c r="C27" s="4">
        <v>5.0</v>
      </c>
      <c r="D27" s="4">
        <f t="shared" si="2"/>
        <v>18649204000</v>
      </c>
      <c r="E27" s="4">
        <v>2.6225916E10</v>
      </c>
      <c r="F27" s="4">
        <v>2.0312744E10</v>
      </c>
      <c r="G27" s="4">
        <v>-1.7336627E10</v>
      </c>
      <c r="H27" s="4">
        <v>-1.0552829E10</v>
      </c>
      <c r="I27" s="4">
        <v>-1.0552829E10</v>
      </c>
      <c r="J27" s="4">
        <v>0.0</v>
      </c>
      <c r="K27" s="4">
        <v>0.0</v>
      </c>
      <c r="L27" s="4">
        <v>0.0</v>
      </c>
      <c r="M27" s="4">
        <v>2.049179E9</v>
      </c>
      <c r="N27" s="4">
        <v>0.0</v>
      </c>
      <c r="O27" s="4">
        <v>0.0</v>
      </c>
      <c r="P27" s="4">
        <v>0.0</v>
      </c>
      <c r="Q27" s="4">
        <v>0.0</v>
      </c>
      <c r="R27" s="4">
        <v>2.0698383E10</v>
      </c>
      <c r="S27" s="4">
        <v>-4.881856E9</v>
      </c>
      <c r="T27" s="4">
        <v>-5.83066E8</v>
      </c>
      <c r="U27" s="4">
        <v>1.062273E9</v>
      </c>
      <c r="V27" s="4">
        <v>1.062273E9</v>
      </c>
      <c r="W27" s="4">
        <v>0.0</v>
      </c>
      <c r="X27" s="4">
        <v>0.0</v>
      </c>
      <c r="Y27" s="4">
        <v>-4.402649E9</v>
      </c>
      <c r="Z27" s="4">
        <v>0.0</v>
      </c>
      <c r="AA27" s="4">
        <v>7.2164E8</v>
      </c>
      <c r="AB27" s="4">
        <v>-2.247719E9</v>
      </c>
      <c r="AC27" s="4">
        <v>-8.424048E9</v>
      </c>
      <c r="AD27" s="4">
        <v>-3.473795E9</v>
      </c>
      <c r="AE27" s="4">
        <v>-1.627412E9</v>
      </c>
      <c r="AF27" s="4">
        <v>0.0</v>
      </c>
      <c r="AG27" s="4">
        <v>0.0</v>
      </c>
      <c r="AH27" s="4">
        <v>0.0</v>
      </c>
      <c r="AI27" s="4">
        <v>-1.846383E9</v>
      </c>
      <c r="AJ27" s="4">
        <v>0.0</v>
      </c>
      <c r="AK27" s="4">
        <v>-4.950253E9</v>
      </c>
      <c r="AL27" s="4">
        <v>0.0</v>
      </c>
      <c r="AM27" s="4">
        <v>0.0</v>
      </c>
      <c r="AN27" s="4">
        <v>-1.4352776E10</v>
      </c>
      <c r="AO27" s="4">
        <v>6.345607E9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-1.1579971E10</v>
      </c>
      <c r="AX27" s="4">
        <v>-1.1579971E10</v>
      </c>
      <c r="AY27" s="4">
        <v>0.0</v>
      </c>
      <c r="AZ27" s="4">
        <v>0.0</v>
      </c>
      <c r="BA27" s="4">
        <v>-5.234364E9</v>
      </c>
      <c r="BB27" s="4">
        <v>0.0</v>
      </c>
      <c r="BC27" s="4">
        <v>0.0</v>
      </c>
      <c r="BD27" s="4">
        <v>2.218831E9</v>
      </c>
      <c r="BE27" s="4">
        <v>0.0</v>
      </c>
      <c r="BF27" s="4">
        <v>2.218831E9</v>
      </c>
      <c r="BG27" s="4">
        <v>3.54153E8</v>
      </c>
      <c r="BH27" s="4">
        <v>-8.00484E8</v>
      </c>
      <c r="BI27" s="4">
        <v>-4.46331E8</v>
      </c>
      <c r="BJ27" s="4">
        <v>0.0</v>
      </c>
      <c r="BK27" s="4">
        <v>-3.461864E9</v>
      </c>
      <c r="BL27" s="4">
        <v>0.0</v>
      </c>
      <c r="BM27" s="4">
        <v>0.0</v>
      </c>
      <c r="BN27" s="4">
        <v>-3.461864E9</v>
      </c>
      <c r="BO27" s="4">
        <v>0.0</v>
      </c>
      <c r="BP27" s="4">
        <v>-3.461864E9</v>
      </c>
      <c r="BQ27" s="4">
        <v>0.0</v>
      </c>
      <c r="BR27" s="4">
        <v>42339.438888888886</v>
      </c>
      <c r="BS27" s="4">
        <v>38353.0</v>
      </c>
      <c r="BT27" s="4">
        <v>38717.0</v>
      </c>
      <c r="BU27" s="4">
        <v>12.0</v>
      </c>
      <c r="BV27" s="4" t="s">
        <v>295</v>
      </c>
      <c r="BW27" s="4"/>
      <c r="BX27" s="4">
        <v>1.0</v>
      </c>
      <c r="BY27" s="4" t="b">
        <v>0</v>
      </c>
    </row>
    <row r="28" ht="12.75" customHeight="1">
      <c r="A28" s="4" t="s">
        <v>42</v>
      </c>
      <c r="B28" s="72">
        <v>2017.0</v>
      </c>
      <c r="C28" s="4">
        <v>5.0</v>
      </c>
      <c r="D28" s="4">
        <f t="shared" si="2"/>
        <v>791544887233</v>
      </c>
      <c r="E28" s="4">
        <v>8.92990614957E11</v>
      </c>
      <c r="F28" s="4">
        <v>5.7823614124E10</v>
      </c>
      <c r="G28" s="4">
        <v>0.0</v>
      </c>
      <c r="H28" s="4">
        <v>-1.59269341848E11</v>
      </c>
      <c r="I28" s="4">
        <v>-1.48965574877E11</v>
      </c>
      <c r="J28" s="4">
        <v>0.0</v>
      </c>
      <c r="K28" s="4">
        <v>-1.0303766971E10</v>
      </c>
      <c r="L28" s="4">
        <v>0.0</v>
      </c>
      <c r="M28" s="4">
        <v>4.3243650641E10</v>
      </c>
      <c r="N28" s="4">
        <v>1.42606154E8</v>
      </c>
      <c r="O28" s="4">
        <v>0.0</v>
      </c>
      <c r="P28" s="4">
        <v>0.0</v>
      </c>
      <c r="Q28" s="4">
        <v>1.42606154E8</v>
      </c>
      <c r="R28" s="4">
        <v>7.92021820621E11</v>
      </c>
      <c r="S28" s="4">
        <v>-3.55906401737E11</v>
      </c>
      <c r="T28" s="4">
        <v>0.0</v>
      </c>
      <c r="U28" s="4">
        <v>6.705166009E9</v>
      </c>
      <c r="V28" s="4">
        <v>0.0</v>
      </c>
      <c r="W28" s="4">
        <v>6.705166009E9</v>
      </c>
      <c r="X28" s="4">
        <v>0.0</v>
      </c>
      <c r="Y28" s="4">
        <v>-3.09707592156E11</v>
      </c>
      <c r="Z28" s="4">
        <v>0.0</v>
      </c>
      <c r="AA28" s="4">
        <v>-2.4869608992E10</v>
      </c>
      <c r="AB28" s="4">
        <v>-8.018486545E9</v>
      </c>
      <c r="AC28" s="4">
        <v>-3.06555704163E11</v>
      </c>
      <c r="AD28" s="4">
        <v>-3.06555704163E11</v>
      </c>
      <c r="AE28" s="4">
        <v>-8.1465900654E10</v>
      </c>
      <c r="AF28" s="4">
        <v>0.0</v>
      </c>
      <c r="AG28" s="4">
        <v>0.0</v>
      </c>
      <c r="AH28" s="4">
        <v>0.0</v>
      </c>
      <c r="AI28" s="4">
        <v>0.0</v>
      </c>
      <c r="AJ28" s="4">
        <v>-2.25089803509E11</v>
      </c>
      <c r="AK28" s="4">
        <v>0.0</v>
      </c>
      <c r="AL28" s="4">
        <v>0.0</v>
      </c>
      <c r="AM28" s="4">
        <v>0.0</v>
      </c>
      <c r="AN28" s="4">
        <v>-6.49151391856E11</v>
      </c>
      <c r="AO28" s="4">
        <v>1.42870428765E11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-2.11679137744E11</v>
      </c>
      <c r="AX28" s="4">
        <v>-2.11679137744E11</v>
      </c>
      <c r="AY28" s="4">
        <v>0.0</v>
      </c>
      <c r="AZ28" s="4">
        <v>0.0</v>
      </c>
      <c r="BA28" s="4">
        <v>-6.8808708979E10</v>
      </c>
      <c r="BB28" s="4">
        <v>0.0</v>
      </c>
      <c r="BC28" s="4">
        <v>0.0</v>
      </c>
      <c r="BD28" s="4">
        <v>1.03885112189E11</v>
      </c>
      <c r="BE28" s="4">
        <v>-9.480991719E9</v>
      </c>
      <c r="BF28" s="4">
        <v>9.440412047E10</v>
      </c>
      <c r="BG28" s="4">
        <v>5.460816704E9</v>
      </c>
      <c r="BH28" s="4">
        <v>-2.18552546E9</v>
      </c>
      <c r="BI28" s="4">
        <v>3.275291244E9</v>
      </c>
      <c r="BJ28" s="4">
        <v>0.0</v>
      </c>
      <c r="BK28" s="4">
        <v>2.8870702735E10</v>
      </c>
      <c r="BL28" s="4">
        <v>0.0</v>
      </c>
      <c r="BM28" s="4">
        <v>-6.870292766E9</v>
      </c>
      <c r="BN28" s="4">
        <v>2.2000409969E10</v>
      </c>
      <c r="BO28" s="4">
        <v>0.0</v>
      </c>
      <c r="BP28" s="4">
        <v>2.2000409969E10</v>
      </c>
      <c r="BQ28" s="4">
        <v>343.0</v>
      </c>
      <c r="BR28" s="4">
        <v>43185.70625</v>
      </c>
      <c r="BS28" s="4">
        <v>42736.0</v>
      </c>
      <c r="BT28" s="4">
        <v>43100.0</v>
      </c>
      <c r="BU28" s="4">
        <v>12.0</v>
      </c>
      <c r="BV28" s="4" t="s">
        <v>273</v>
      </c>
      <c r="BW28" s="4"/>
      <c r="BX28" s="4">
        <v>0.0</v>
      </c>
      <c r="BY28" s="4" t="b">
        <v>0</v>
      </c>
    </row>
    <row r="29" ht="12.75" customHeight="1">
      <c r="A29" s="4" t="s">
        <v>42</v>
      </c>
      <c r="B29" s="72">
        <v>2016.0</v>
      </c>
      <c r="C29" s="4">
        <v>5.0</v>
      </c>
      <c r="D29" s="4">
        <f t="shared" si="2"/>
        <v>677177050809</v>
      </c>
      <c r="E29" s="4">
        <v>7.64642146562E11</v>
      </c>
      <c r="F29" s="4">
        <v>3.9112361689E10</v>
      </c>
      <c r="G29" s="4">
        <v>0.0</v>
      </c>
      <c r="H29" s="4">
        <v>-1.26577457442E11</v>
      </c>
      <c r="I29" s="4">
        <v>-1.34093486056E11</v>
      </c>
      <c r="J29" s="4">
        <v>7.516028614E9</v>
      </c>
      <c r="K29" s="4">
        <v>0.0</v>
      </c>
      <c r="L29" s="4">
        <v>0.0</v>
      </c>
      <c r="M29" s="4">
        <v>3.4880493659E10</v>
      </c>
      <c r="N29" s="4">
        <v>-3.19823481E8</v>
      </c>
      <c r="O29" s="4">
        <v>0.0</v>
      </c>
      <c r="P29" s="4">
        <v>-3.38683914E8</v>
      </c>
      <c r="Q29" s="4">
        <v>1.8860433E7</v>
      </c>
      <c r="R29" s="4">
        <v>6.04672913736E11</v>
      </c>
      <c r="S29" s="4">
        <v>-2.4816787439E11</v>
      </c>
      <c r="T29" s="4">
        <v>0.0</v>
      </c>
      <c r="U29" s="4">
        <v>3.686930073E9</v>
      </c>
      <c r="V29" s="4">
        <v>0.0</v>
      </c>
      <c r="W29" s="4">
        <v>3.686930073E9</v>
      </c>
      <c r="X29" s="4">
        <v>0.0</v>
      </c>
      <c r="Y29" s="4">
        <v>-2.10871029007E11</v>
      </c>
      <c r="Z29" s="4">
        <v>0.0</v>
      </c>
      <c r="AA29" s="4">
        <v>-2.8083671015E10</v>
      </c>
      <c r="AB29" s="4">
        <v>-6.696610221E9</v>
      </c>
      <c r="AC29" s="4">
        <v>-2.41023042571E11</v>
      </c>
      <c r="AD29" s="4">
        <v>-2.41023042571E11</v>
      </c>
      <c r="AE29" s="4">
        <v>-6.2424552648E10</v>
      </c>
      <c r="AF29" s="4">
        <v>0.0</v>
      </c>
      <c r="AG29" s="4">
        <v>0.0</v>
      </c>
      <c r="AH29" s="4">
        <v>0.0</v>
      </c>
      <c r="AI29" s="4">
        <v>0.0</v>
      </c>
      <c r="AJ29" s="4">
        <v>-1.78598489923E11</v>
      </c>
      <c r="AK29" s="4">
        <v>0.0</v>
      </c>
      <c r="AL29" s="4">
        <v>0.0</v>
      </c>
      <c r="AM29" s="4">
        <v>0.0</v>
      </c>
      <c r="AN29" s="4">
        <v>-4.86674352814E11</v>
      </c>
      <c r="AO29" s="4">
        <v>1.17998560922E11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-1.79401099811E11</v>
      </c>
      <c r="AX29" s="4">
        <v>-1.79401099811E11</v>
      </c>
      <c r="AY29" s="4">
        <v>0.0</v>
      </c>
      <c r="AZ29" s="4">
        <v>0.0</v>
      </c>
      <c r="BA29" s="4">
        <v>-6.1402538889E10</v>
      </c>
      <c r="BB29" s="4">
        <v>0.0</v>
      </c>
      <c r="BC29" s="4">
        <v>0.0</v>
      </c>
      <c r="BD29" s="4">
        <v>8.9922431381E10</v>
      </c>
      <c r="BE29" s="4">
        <v>-1.3557710726E10</v>
      </c>
      <c r="BF29" s="4">
        <v>7.6364720655E10</v>
      </c>
      <c r="BG29" s="4">
        <v>1.617749708E9</v>
      </c>
      <c r="BH29" s="4">
        <v>-1.319793617E9</v>
      </c>
      <c r="BI29" s="4">
        <v>2.97956091E8</v>
      </c>
      <c r="BJ29" s="4">
        <v>0.0</v>
      </c>
      <c r="BK29" s="4">
        <v>1.5260137857E10</v>
      </c>
      <c r="BL29" s="4">
        <v>0.0</v>
      </c>
      <c r="BM29" s="4">
        <v>-3.256670733E9</v>
      </c>
      <c r="BN29" s="4">
        <v>1.2003467124E10</v>
      </c>
      <c r="BO29" s="4">
        <v>0.0</v>
      </c>
      <c r="BP29" s="4">
        <v>1.2003467124E10</v>
      </c>
      <c r="BQ29" s="4">
        <v>240.0</v>
      </c>
      <c r="BR29" s="4">
        <v>42821.7125</v>
      </c>
      <c r="BS29" s="4">
        <v>42370.0</v>
      </c>
      <c r="BT29" s="4">
        <v>42735.0</v>
      </c>
      <c r="BU29" s="4">
        <v>12.0</v>
      </c>
      <c r="BV29" s="4" t="s">
        <v>296</v>
      </c>
      <c r="BW29" s="4"/>
      <c r="BX29" s="4">
        <v>0.0</v>
      </c>
      <c r="BY29" s="4" t="b">
        <v>0</v>
      </c>
    </row>
    <row r="30" ht="12.75" customHeight="1">
      <c r="A30" s="4" t="s">
        <v>42</v>
      </c>
      <c r="B30" s="72">
        <v>2015.0</v>
      </c>
      <c r="C30" s="4">
        <v>5.0</v>
      </c>
      <c r="D30" s="4">
        <f t="shared" si="2"/>
        <v>492178576096</v>
      </c>
      <c r="E30" s="4">
        <v>5.67260426484E11</v>
      </c>
      <c r="F30" s="4">
        <v>3.5218731455E10</v>
      </c>
      <c r="G30" s="4">
        <v>0.0</v>
      </c>
      <c r="H30" s="4">
        <v>-1.10300581843E11</v>
      </c>
      <c r="I30" s="4">
        <v>-1.19332741269E11</v>
      </c>
      <c r="J30" s="4">
        <v>9.032159426E9</v>
      </c>
      <c r="K30" s="4">
        <v>0.0</v>
      </c>
      <c r="L30" s="4">
        <v>0.0</v>
      </c>
      <c r="M30" s="4">
        <v>2.8693336333E10</v>
      </c>
      <c r="N30" s="4">
        <v>4.8268124E7</v>
      </c>
      <c r="O30" s="4">
        <v>0.0</v>
      </c>
      <c r="P30" s="4">
        <v>0.0</v>
      </c>
      <c r="Q30" s="4">
        <v>4.8268124E7</v>
      </c>
      <c r="R30" s="4">
        <v>4.91170114974E11</v>
      </c>
      <c r="S30" s="4">
        <v>-1.84406327356E11</v>
      </c>
      <c r="T30" s="4">
        <v>0.0</v>
      </c>
      <c r="U30" s="4">
        <v>5.042115156E9</v>
      </c>
      <c r="V30" s="4">
        <v>0.0</v>
      </c>
      <c r="W30" s="4">
        <v>5.042115156E9</v>
      </c>
      <c r="X30" s="4">
        <v>0.0</v>
      </c>
      <c r="Y30" s="4">
        <v>-1.56949315412E11</v>
      </c>
      <c r="Z30" s="4">
        <v>0.0</v>
      </c>
      <c r="AA30" s="4">
        <v>-5.0561272285E10</v>
      </c>
      <c r="AB30" s="4">
        <v>-4.831464167E9</v>
      </c>
      <c r="AC30" s="4">
        <v>-1.9166410452E11</v>
      </c>
      <c r="AD30" s="4">
        <v>-1.9166410452E11</v>
      </c>
      <c r="AE30" s="4">
        <v>-5.7562547904E10</v>
      </c>
      <c r="AF30" s="4">
        <v>0.0</v>
      </c>
      <c r="AG30" s="4">
        <v>0.0</v>
      </c>
      <c r="AH30" s="4">
        <v>0.0</v>
      </c>
      <c r="AI30" s="4">
        <v>0.0</v>
      </c>
      <c r="AJ30" s="4">
        <v>-1.34101556616E11</v>
      </c>
      <c r="AK30" s="4">
        <v>0.0</v>
      </c>
      <c r="AL30" s="4">
        <v>0.0</v>
      </c>
      <c r="AM30" s="4">
        <v>0.0</v>
      </c>
      <c r="AN30" s="4">
        <v>-4.04006156384E11</v>
      </c>
      <c r="AO30" s="4">
        <v>8.716395859E10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-1.25609219018E11</v>
      </c>
      <c r="AX30" s="4">
        <v>-1.25609219018E11</v>
      </c>
      <c r="AY30" s="4">
        <v>0.0</v>
      </c>
      <c r="AZ30" s="4">
        <v>0.0</v>
      </c>
      <c r="BA30" s="4">
        <v>-3.8445260428E10</v>
      </c>
      <c r="BB30" s="4">
        <v>0.0</v>
      </c>
      <c r="BC30" s="4">
        <v>0.0</v>
      </c>
      <c r="BD30" s="4">
        <v>6.8786224228E10</v>
      </c>
      <c r="BE30" s="4">
        <v>-9.906041791E9</v>
      </c>
      <c r="BF30" s="4">
        <v>5.8880182437E10</v>
      </c>
      <c r="BG30" s="4">
        <v>9.4733782E7</v>
      </c>
      <c r="BH30" s="4">
        <v>-3.09186967E8</v>
      </c>
      <c r="BI30" s="4">
        <v>-2.14453185E8</v>
      </c>
      <c r="BJ30" s="4">
        <v>0.0</v>
      </c>
      <c r="BK30" s="4">
        <v>2.0220468824E10</v>
      </c>
      <c r="BL30" s="4">
        <v>0.0</v>
      </c>
      <c r="BM30" s="4">
        <v>-4.906604801E9</v>
      </c>
      <c r="BN30" s="4">
        <v>1.5313864023E10</v>
      </c>
      <c r="BO30" s="4">
        <v>0.0</v>
      </c>
      <c r="BP30" s="4">
        <v>1.5313864023E10</v>
      </c>
      <c r="BQ30" s="4">
        <v>361.0</v>
      </c>
      <c r="BR30" s="4">
        <v>42468.65416666667</v>
      </c>
      <c r="BS30" s="4">
        <v>42005.0</v>
      </c>
      <c r="BT30" s="4">
        <v>42369.0</v>
      </c>
      <c r="BU30" s="4">
        <v>12.0</v>
      </c>
      <c r="BV30" s="4" t="s">
        <v>297</v>
      </c>
      <c r="BW30" s="4"/>
      <c r="BX30" s="4">
        <v>0.0</v>
      </c>
      <c r="BY30" s="4" t="b">
        <v>0</v>
      </c>
    </row>
    <row r="31" ht="12.75" customHeight="1">
      <c r="A31" s="4" t="s">
        <v>42</v>
      </c>
      <c r="B31" s="72">
        <v>2014.0</v>
      </c>
      <c r="C31" s="4">
        <v>5.0</v>
      </c>
      <c r="D31" s="4">
        <f t="shared" si="2"/>
        <v>434210929527</v>
      </c>
      <c r="E31" s="4">
        <v>4.98874518077E11</v>
      </c>
      <c r="F31" s="4">
        <v>4.8226356588E10</v>
      </c>
      <c r="G31" s="4">
        <v>0.0</v>
      </c>
      <c r="H31" s="4">
        <v>-1.12889945138E11</v>
      </c>
      <c r="I31" s="4">
        <v>-1.14661128212E11</v>
      </c>
      <c r="J31" s="4">
        <v>1.771183074E9</v>
      </c>
      <c r="K31" s="4">
        <v>0.0</v>
      </c>
      <c r="L31" s="4">
        <v>0.0</v>
      </c>
      <c r="M31" s="4">
        <v>1.6383361372E10</v>
      </c>
      <c r="N31" s="4">
        <v>8.012582E7</v>
      </c>
      <c r="O31" s="4">
        <v>0.0</v>
      </c>
      <c r="P31" s="4">
        <v>0.0</v>
      </c>
      <c r="Q31" s="4">
        <v>8.012582E7</v>
      </c>
      <c r="R31" s="4">
        <v>4.18797660795E11</v>
      </c>
      <c r="S31" s="4">
        <v>-1.7827027419E11</v>
      </c>
      <c r="T31" s="4">
        <v>0.0</v>
      </c>
      <c r="U31" s="4">
        <v>8.913609516E9</v>
      </c>
      <c r="V31" s="4">
        <v>0.0</v>
      </c>
      <c r="W31" s="4">
        <v>8.913609516E9</v>
      </c>
      <c r="X31" s="4">
        <v>0.0</v>
      </c>
      <c r="Y31" s="4">
        <v>-1.39882654425E11</v>
      </c>
      <c r="Z31" s="4">
        <v>0.0</v>
      </c>
      <c r="AA31" s="4">
        <v>-3.3094871066E10</v>
      </c>
      <c r="AB31" s="4">
        <v>-4.324397465E9</v>
      </c>
      <c r="AC31" s="4">
        <v>-1.36198435096E11</v>
      </c>
      <c r="AD31" s="4">
        <v>-1.36198435096E11</v>
      </c>
      <c r="AE31" s="4">
        <v>-3.1042982726E10</v>
      </c>
      <c r="AF31" s="4">
        <v>0.0</v>
      </c>
      <c r="AG31" s="4">
        <v>0.0</v>
      </c>
      <c r="AH31" s="4">
        <v>0.0</v>
      </c>
      <c r="AI31" s="4">
        <v>0.0</v>
      </c>
      <c r="AJ31" s="4">
        <v>-1.0515545237E11</v>
      </c>
      <c r="AK31" s="4">
        <v>0.0</v>
      </c>
      <c r="AL31" s="4">
        <v>0.0</v>
      </c>
      <c r="AM31" s="4">
        <v>0.0</v>
      </c>
      <c r="AN31" s="4">
        <v>-3.13500358052E11</v>
      </c>
      <c r="AO31" s="4">
        <v>1.05297302743E11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-1.16449132661E11</v>
      </c>
      <c r="AX31" s="4">
        <v>-1.16449132661E11</v>
      </c>
      <c r="AY31" s="4">
        <v>0.0</v>
      </c>
      <c r="AZ31" s="4">
        <v>0.0</v>
      </c>
      <c r="BA31" s="4">
        <v>-1.1151829918E10</v>
      </c>
      <c r="BB31" s="4">
        <v>0.0</v>
      </c>
      <c r="BC31" s="4">
        <v>0.0</v>
      </c>
      <c r="BD31" s="4">
        <v>5.6824456107E10</v>
      </c>
      <c r="BE31" s="4">
        <v>-1.1093831377E10</v>
      </c>
      <c r="BF31" s="4">
        <v>4.573062473E10</v>
      </c>
      <c r="BG31" s="4">
        <v>6.97412843E8</v>
      </c>
      <c r="BH31" s="4">
        <v>-2.500026465E9</v>
      </c>
      <c r="BI31" s="4">
        <v>-1.802613622E9</v>
      </c>
      <c r="BJ31" s="4">
        <v>0.0</v>
      </c>
      <c r="BK31" s="4">
        <v>3.277618119E10</v>
      </c>
      <c r="BL31" s="4">
        <v>0.0</v>
      </c>
      <c r="BM31" s="4">
        <v>-8.191445044E9</v>
      </c>
      <c r="BN31" s="4">
        <v>2.4584736146E10</v>
      </c>
      <c r="BO31" s="4">
        <v>0.0</v>
      </c>
      <c r="BP31" s="4">
        <v>2.4584736146E10</v>
      </c>
      <c r="BQ31" s="4">
        <v>631.0</v>
      </c>
      <c r="BR31" s="4">
        <v>42468.677083333336</v>
      </c>
      <c r="BS31" s="4">
        <v>41640.0</v>
      </c>
      <c r="BT31" s="4">
        <v>42004.0</v>
      </c>
      <c r="BU31" s="4">
        <v>12.0</v>
      </c>
      <c r="BV31" s="4" t="s">
        <v>298</v>
      </c>
      <c r="BW31" s="4"/>
      <c r="BX31" s="4">
        <v>2.0</v>
      </c>
      <c r="BY31" s="4" t="b">
        <v>0</v>
      </c>
    </row>
    <row r="32" ht="12.75" customHeight="1">
      <c r="A32" s="4" t="s">
        <v>42</v>
      </c>
      <c r="B32" s="72">
        <v>2013.0</v>
      </c>
      <c r="C32" s="4">
        <v>5.0</v>
      </c>
      <c r="D32" s="4">
        <f t="shared" si="2"/>
        <v>331767544889</v>
      </c>
      <c r="E32" s="4">
        <v>4.3240997845E11</v>
      </c>
      <c r="F32" s="4">
        <v>6.6381166555E10</v>
      </c>
      <c r="G32" s="4">
        <v>-6.2026200582E10</v>
      </c>
      <c r="H32" s="4">
        <v>-1.04997399534E11</v>
      </c>
      <c r="I32" s="4">
        <v>0.0</v>
      </c>
      <c r="J32" s="4">
        <v>0.0</v>
      </c>
      <c r="K32" s="4">
        <v>0.0</v>
      </c>
      <c r="L32" s="4">
        <v>-1.04997399534E11</v>
      </c>
      <c r="M32" s="4">
        <v>2.1720399638E10</v>
      </c>
      <c r="N32" s="4">
        <v>0.0</v>
      </c>
      <c r="O32" s="4">
        <v>0.0</v>
      </c>
      <c r="P32" s="4">
        <v>0.0</v>
      </c>
      <c r="Q32" s="4">
        <v>0.0</v>
      </c>
      <c r="R32" s="4">
        <v>3.53487944527E11</v>
      </c>
      <c r="S32" s="4">
        <v>-1.34883658395E11</v>
      </c>
      <c r="T32" s="4">
        <v>-4.9975675207E10</v>
      </c>
      <c r="U32" s="4">
        <v>6.8664717408E10</v>
      </c>
      <c r="V32" s="4">
        <v>6.8664717408E10</v>
      </c>
      <c r="W32" s="4">
        <v>0.0</v>
      </c>
      <c r="X32" s="4">
        <v>0.0</v>
      </c>
      <c r="Y32" s="4">
        <v>-1.16194616194E11</v>
      </c>
      <c r="Z32" s="4">
        <v>0.0</v>
      </c>
      <c r="AA32" s="4">
        <v>-1.7210957609E10</v>
      </c>
      <c r="AB32" s="4">
        <v>-3.937937455E9</v>
      </c>
      <c r="AC32" s="4">
        <v>-6.5621114531E10</v>
      </c>
      <c r="AD32" s="4">
        <v>-6.5621114531E10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-6.5621114531E10</v>
      </c>
      <c r="AK32" s="4">
        <v>0.0</v>
      </c>
      <c r="AL32" s="4">
        <v>0.0</v>
      </c>
      <c r="AM32" s="4">
        <v>0.0</v>
      </c>
      <c r="AN32" s="4">
        <v>-2.02964625789E11</v>
      </c>
      <c r="AO32" s="4">
        <v>1.50523318738E11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-1.79821070207E11</v>
      </c>
      <c r="AX32" s="4">
        <v>-1.79821070207E11</v>
      </c>
      <c r="AY32" s="4">
        <v>0.0</v>
      </c>
      <c r="AZ32" s="4">
        <v>0.0</v>
      </c>
      <c r="BA32" s="4">
        <v>-2.9297751469E10</v>
      </c>
      <c r="BB32" s="4">
        <v>0.0</v>
      </c>
      <c r="BC32" s="4">
        <v>0.0</v>
      </c>
      <c r="BD32" s="4">
        <v>6.203304818E10</v>
      </c>
      <c r="BE32" s="4">
        <v>0.0</v>
      </c>
      <c r="BF32" s="4">
        <v>6.203304818E10</v>
      </c>
      <c r="BG32" s="4">
        <v>2.727402096E9</v>
      </c>
      <c r="BH32" s="4">
        <v>0.0</v>
      </c>
      <c r="BI32" s="4">
        <v>2.727402096E9</v>
      </c>
      <c r="BJ32" s="4">
        <v>0.0</v>
      </c>
      <c r="BK32" s="4">
        <v>3.5462698807E10</v>
      </c>
      <c r="BL32" s="4">
        <v>0.0</v>
      </c>
      <c r="BM32" s="4">
        <v>-9.102647428E9</v>
      </c>
      <c r="BN32" s="4">
        <v>2.6360051379E10</v>
      </c>
      <c r="BO32" s="4">
        <v>0.0</v>
      </c>
      <c r="BP32" s="4">
        <v>2.6360051379E10</v>
      </c>
      <c r="BQ32" s="4">
        <v>681.0</v>
      </c>
      <c r="BR32" s="4">
        <v>42348.43263888889</v>
      </c>
      <c r="BS32" s="4">
        <v>41275.0</v>
      </c>
      <c r="BT32" s="4">
        <v>41639.0</v>
      </c>
      <c r="BU32" s="4">
        <v>12.0</v>
      </c>
      <c r="BV32" s="4" t="s">
        <v>299</v>
      </c>
      <c r="BW32" s="4"/>
      <c r="BX32" s="4">
        <v>1.0</v>
      </c>
      <c r="BY32" s="4" t="b">
        <v>0</v>
      </c>
    </row>
    <row r="33" ht="12.75" customHeight="1">
      <c r="A33" s="4" t="s">
        <v>42</v>
      </c>
      <c r="B33" s="72">
        <v>2012.0</v>
      </c>
      <c r="C33" s="4">
        <v>5.0</v>
      </c>
      <c r="D33" s="4">
        <f t="shared" si="2"/>
        <v>275425716602</v>
      </c>
      <c r="E33" s="4">
        <v>2.55622555085E11</v>
      </c>
      <c r="F33" s="4">
        <v>6.7889870139E10</v>
      </c>
      <c r="G33" s="4">
        <v>1.9900419431E10</v>
      </c>
      <c r="H33" s="4">
        <v>-6.7987128053E10</v>
      </c>
      <c r="I33" s="4">
        <v>0.0</v>
      </c>
      <c r="J33" s="4">
        <v>0.0</v>
      </c>
      <c r="K33" s="4">
        <v>0.0</v>
      </c>
      <c r="L33" s="4">
        <v>-6.7987128053E10</v>
      </c>
      <c r="M33" s="4">
        <v>1.7977766749E10</v>
      </c>
      <c r="N33" s="4">
        <v>1.5142516E7</v>
      </c>
      <c r="O33" s="4">
        <v>0.0</v>
      </c>
      <c r="P33" s="4">
        <v>0.0</v>
      </c>
      <c r="Q33" s="4">
        <v>1.5142516E7</v>
      </c>
      <c r="R33" s="4">
        <v>2.93418625867E11</v>
      </c>
      <c r="S33" s="4">
        <v>-1.08683560237E11</v>
      </c>
      <c r="T33" s="4">
        <v>-2.9825347271E10</v>
      </c>
      <c r="U33" s="4">
        <v>1.0467926987E10</v>
      </c>
      <c r="V33" s="4">
        <v>1.0467926987E10</v>
      </c>
      <c r="W33" s="4">
        <v>0.0</v>
      </c>
      <c r="X33" s="4">
        <v>0.0</v>
      </c>
      <c r="Y33" s="4">
        <v>-1.28040980521E11</v>
      </c>
      <c r="Z33" s="4">
        <v>0.0</v>
      </c>
      <c r="AA33" s="4">
        <v>7.538701428E9</v>
      </c>
      <c r="AB33" s="4">
        <v>-7.665758914E9</v>
      </c>
      <c r="AC33" s="4">
        <v>-4.9946504414E10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-4.9946504414E10</v>
      </c>
      <c r="AL33" s="4">
        <v>0.0</v>
      </c>
      <c r="AM33" s="4">
        <v>0.0</v>
      </c>
      <c r="AN33" s="4">
        <v>-1.78114542421E11</v>
      </c>
      <c r="AO33" s="4">
        <v>1.15304083446E11</v>
      </c>
      <c r="AP33" s="4">
        <v>0.0</v>
      </c>
      <c r="AQ33" s="4">
        <v>0.0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-1.11575143426E11</v>
      </c>
      <c r="AX33" s="4">
        <v>-1.11575143426E11</v>
      </c>
      <c r="AY33" s="4">
        <v>0.0</v>
      </c>
      <c r="AZ33" s="4">
        <v>0.0</v>
      </c>
      <c r="BA33" s="4">
        <v>3.72894002E9</v>
      </c>
      <c r="BB33" s="4">
        <v>0.0</v>
      </c>
      <c r="BC33" s="4">
        <v>0.0</v>
      </c>
      <c r="BD33" s="4">
        <v>5.994503547E10</v>
      </c>
      <c r="BE33" s="4">
        <v>0.0</v>
      </c>
      <c r="BF33" s="4">
        <v>5.994503547E10</v>
      </c>
      <c r="BG33" s="4">
        <v>6.401102236E9</v>
      </c>
      <c r="BH33" s="4">
        <v>0.0</v>
      </c>
      <c r="BI33" s="4">
        <v>6.401102236E9</v>
      </c>
      <c r="BJ33" s="4">
        <v>0.0</v>
      </c>
      <c r="BK33" s="4">
        <v>7.0075077726E10</v>
      </c>
      <c r="BL33" s="4">
        <v>0.0</v>
      </c>
      <c r="BM33" s="4">
        <v>-1.700453053E10</v>
      </c>
      <c r="BN33" s="4">
        <v>5.3070547196E10</v>
      </c>
      <c r="BO33" s="4">
        <v>0.0</v>
      </c>
      <c r="BP33" s="4">
        <v>5.3070547196E10</v>
      </c>
      <c r="BQ33" s="4">
        <v>1423.0</v>
      </c>
      <c r="BR33" s="4">
        <v>42388.6875</v>
      </c>
      <c r="BS33" s="4">
        <v>40909.0</v>
      </c>
      <c r="BT33" s="4">
        <v>41274.0</v>
      </c>
      <c r="BU33" s="4">
        <v>12.0</v>
      </c>
      <c r="BV33" s="4" t="s">
        <v>300</v>
      </c>
      <c r="BW33" s="4"/>
      <c r="BX33" s="4">
        <v>1.0</v>
      </c>
      <c r="BY33" s="4" t="b">
        <v>0</v>
      </c>
    </row>
    <row r="34" ht="12.75" customHeight="1">
      <c r="A34" s="4" t="s">
        <v>42</v>
      </c>
      <c r="B34" s="72">
        <v>2011.0</v>
      </c>
      <c r="C34" s="4">
        <v>5.0</v>
      </c>
      <c r="D34" s="4">
        <f t="shared" si="2"/>
        <v>304550751408</v>
      </c>
      <c r="E34" s="4">
        <v>3.0193406193E11</v>
      </c>
      <c r="F34" s="4">
        <v>6.1794183739E10</v>
      </c>
      <c r="G34" s="4">
        <v>0.0</v>
      </c>
      <c r="H34" s="4">
        <v>-5.9177494261E10</v>
      </c>
      <c r="I34" s="4">
        <v>-5.6972760766E10</v>
      </c>
      <c r="J34" s="4">
        <v>0.0</v>
      </c>
      <c r="K34" s="4">
        <v>-2.204733495E9</v>
      </c>
      <c r="L34" s="4">
        <v>0.0</v>
      </c>
      <c r="M34" s="4">
        <v>1.3972240102E10</v>
      </c>
      <c r="N34" s="4">
        <v>2.36577547E8</v>
      </c>
      <c r="O34" s="4">
        <v>1.3542046E7</v>
      </c>
      <c r="P34" s="4">
        <v>0.0</v>
      </c>
      <c r="Q34" s="4">
        <v>2.23035501E8</v>
      </c>
      <c r="R34" s="4">
        <v>3.43981782364E11</v>
      </c>
      <c r="S34" s="4">
        <v>-1.47489389558E11</v>
      </c>
      <c r="T34" s="4">
        <v>-3.3397907743E10</v>
      </c>
      <c r="U34" s="4">
        <v>3.4792274905E10</v>
      </c>
      <c r="V34" s="4">
        <v>2.8569341731E10</v>
      </c>
      <c r="W34" s="4">
        <v>4.877569701E9</v>
      </c>
      <c r="X34" s="4">
        <v>1.345363473E9</v>
      </c>
      <c r="Y34" s="4">
        <v>-1.46095022396E11</v>
      </c>
      <c r="Z34" s="4">
        <v>0.0</v>
      </c>
      <c r="AA34" s="4">
        <v>-2.1854346492E10</v>
      </c>
      <c r="AB34" s="4">
        <v>-9.136906643E9</v>
      </c>
      <c r="AC34" s="4">
        <v>-5.367787699E10</v>
      </c>
      <c r="AD34" s="4">
        <v>-3.7573264602E10</v>
      </c>
      <c r="AE34" s="4">
        <v>-2.7894731183E10</v>
      </c>
      <c r="AF34" s="4">
        <v>-3.32E7</v>
      </c>
      <c r="AG34" s="4">
        <v>0.0</v>
      </c>
      <c r="AH34" s="4">
        <v>-2.466048129E9</v>
      </c>
      <c r="AI34" s="4">
        <v>-2.973844942E9</v>
      </c>
      <c r="AJ34" s="4">
        <v>-4.205440348E9</v>
      </c>
      <c r="AK34" s="4">
        <v>-1.6089005194E10</v>
      </c>
      <c r="AL34" s="4">
        <v>-1.5607194E7</v>
      </c>
      <c r="AM34" s="4">
        <v>0.0</v>
      </c>
      <c r="AN34" s="4">
        <v>-2.30764152521E11</v>
      </c>
      <c r="AO34" s="4">
        <v>1.13217629843E11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-1.20860848333E11</v>
      </c>
      <c r="AX34" s="4">
        <v>-1.20860848333E11</v>
      </c>
      <c r="AY34" s="4">
        <v>0.0</v>
      </c>
      <c r="AZ34" s="4">
        <v>0.0</v>
      </c>
      <c r="BA34" s="4">
        <v>-7.64321849E9</v>
      </c>
      <c r="BB34" s="4">
        <v>0.0</v>
      </c>
      <c r="BC34" s="4">
        <v>0.0</v>
      </c>
      <c r="BD34" s="4">
        <v>6.0885918638E10</v>
      </c>
      <c r="BE34" s="4">
        <v>-2.0011820636E10</v>
      </c>
      <c r="BF34" s="4">
        <v>4.0874098002E10</v>
      </c>
      <c r="BG34" s="4">
        <v>2.275397058E9</v>
      </c>
      <c r="BH34" s="4">
        <v>-148328.0</v>
      </c>
      <c r="BI34" s="4">
        <v>2.27524873E9</v>
      </c>
      <c r="BJ34" s="4">
        <v>0.0</v>
      </c>
      <c r="BK34" s="4">
        <v>3.5506128242E10</v>
      </c>
      <c r="BL34" s="4">
        <v>0.0</v>
      </c>
      <c r="BM34" s="4">
        <v>1.887630118E9</v>
      </c>
      <c r="BN34" s="4">
        <v>3.739375836E10</v>
      </c>
      <c r="BO34" s="4">
        <v>0.0</v>
      </c>
      <c r="BP34" s="4">
        <v>3.739375836E10</v>
      </c>
      <c r="BQ34" s="4">
        <v>1056.0</v>
      </c>
      <c r="BR34" s="4">
        <v>42697.73888888889</v>
      </c>
      <c r="BS34" s="4">
        <v>40544.0</v>
      </c>
      <c r="BT34" s="4">
        <v>40908.0</v>
      </c>
      <c r="BU34" s="4">
        <v>12.0</v>
      </c>
      <c r="BV34" s="4" t="s">
        <v>301</v>
      </c>
      <c r="BW34" s="4"/>
      <c r="BX34" s="4">
        <v>0.0</v>
      </c>
      <c r="BY34" s="4" t="b">
        <v>0</v>
      </c>
    </row>
    <row r="35" ht="12.75" customHeight="1">
      <c r="A35" s="4" t="s">
        <v>42</v>
      </c>
      <c r="B35" s="72">
        <v>2010.0</v>
      </c>
      <c r="C35" s="4">
        <v>5.0</v>
      </c>
      <c r="D35" s="4">
        <f t="shared" si="2"/>
        <v>353780534208</v>
      </c>
      <c r="E35" s="4">
        <v>3.7955242104E11</v>
      </c>
      <c r="F35" s="4">
        <v>5.6277833338E10</v>
      </c>
      <c r="G35" s="4">
        <v>0.0</v>
      </c>
      <c r="H35" s="4">
        <v>-8.204972017E10</v>
      </c>
      <c r="I35" s="4">
        <v>-7.6771924349E10</v>
      </c>
      <c r="J35" s="4">
        <v>-2.110171391E9</v>
      </c>
      <c r="K35" s="4">
        <v>-3.16762443E9</v>
      </c>
      <c r="L35" s="4">
        <v>0.0</v>
      </c>
      <c r="M35" s="4">
        <v>1.4526090179E10</v>
      </c>
      <c r="N35" s="4">
        <v>1.682823578E9</v>
      </c>
      <c r="O35" s="4">
        <v>1.658102705E9</v>
      </c>
      <c r="P35" s="4">
        <v>0.0</v>
      </c>
      <c r="Q35" s="4">
        <v>2.4720873E7</v>
      </c>
      <c r="R35" s="4">
        <v>3.52998471807E11</v>
      </c>
      <c r="S35" s="4">
        <v>-2.40028085012E11</v>
      </c>
      <c r="T35" s="4">
        <v>-2.6923138163E10</v>
      </c>
      <c r="U35" s="4">
        <v>7.1179872279E10</v>
      </c>
      <c r="V35" s="4">
        <v>5.0757756877E10</v>
      </c>
      <c r="W35" s="4">
        <v>5.368570147E9</v>
      </c>
      <c r="X35" s="4">
        <v>1.5053545255E10</v>
      </c>
      <c r="Y35" s="4">
        <v>-1.95771350896E11</v>
      </c>
      <c r="Z35" s="4">
        <v>9.6E9</v>
      </c>
      <c r="AA35" s="4">
        <v>-3.0E9</v>
      </c>
      <c r="AB35" s="4">
        <v>-1.0613800125E10</v>
      </c>
      <c r="AC35" s="4">
        <v>-6.7338221389E10</v>
      </c>
      <c r="AD35" s="4">
        <v>-4.9206173863E10</v>
      </c>
      <c r="AE35" s="4">
        <v>-3.2176818095E10</v>
      </c>
      <c r="AF35" s="4">
        <v>-1.64909546E8</v>
      </c>
      <c r="AG35" s="4">
        <v>-3.521530455E9</v>
      </c>
      <c r="AH35" s="4">
        <v>-1.500560583E9</v>
      </c>
      <c r="AI35" s="4">
        <v>-5.153208673E9</v>
      </c>
      <c r="AJ35" s="4">
        <v>-6.689146511E9</v>
      </c>
      <c r="AK35" s="4">
        <v>-1.8132047526E10</v>
      </c>
      <c r="AL35" s="4">
        <v>0.0</v>
      </c>
      <c r="AM35" s="4">
        <v>0.0</v>
      </c>
      <c r="AN35" s="4">
        <v>-2.6712337241E11</v>
      </c>
      <c r="AO35" s="4">
        <v>8.5875099397E10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-1.19393882579E11</v>
      </c>
      <c r="AX35" s="4">
        <v>-1.19393882579E11</v>
      </c>
      <c r="AY35" s="4">
        <v>0.0</v>
      </c>
      <c r="AZ35" s="4">
        <v>0.0</v>
      </c>
      <c r="BA35" s="4">
        <v>-3.3518783182E10</v>
      </c>
      <c r="BB35" s="4">
        <v>0.0</v>
      </c>
      <c r="BC35" s="4">
        <v>0.0</v>
      </c>
      <c r="BD35" s="4">
        <v>3.4325611423E10</v>
      </c>
      <c r="BE35" s="4">
        <v>-2.969969995E9</v>
      </c>
      <c r="BF35" s="4">
        <v>3.1355641428E10</v>
      </c>
      <c r="BG35" s="4">
        <v>3.464321733E9</v>
      </c>
      <c r="BH35" s="4">
        <v>-1.73422894E8</v>
      </c>
      <c r="BI35" s="4">
        <v>3.290898839E9</v>
      </c>
      <c r="BJ35" s="4">
        <v>0.0</v>
      </c>
      <c r="BK35" s="4">
        <v>1.127757085E9</v>
      </c>
      <c r="BL35" s="4">
        <v>0.0</v>
      </c>
      <c r="BM35" s="4">
        <v>-8.5279995E7</v>
      </c>
      <c r="BN35" s="4">
        <v>1.04247709E9</v>
      </c>
      <c r="BO35" s="4">
        <v>0.0</v>
      </c>
      <c r="BP35" s="4">
        <v>1.04247709E9</v>
      </c>
      <c r="BQ35" s="4">
        <v>0.0</v>
      </c>
      <c r="BR35" s="4">
        <v>42697.71666666667</v>
      </c>
      <c r="BS35" s="4">
        <v>40179.0</v>
      </c>
      <c r="BT35" s="4">
        <v>40543.0</v>
      </c>
      <c r="BU35" s="4">
        <v>12.0</v>
      </c>
      <c r="BV35" s="4" t="s">
        <v>302</v>
      </c>
      <c r="BW35" s="4"/>
      <c r="BX35" s="4">
        <v>0.0</v>
      </c>
      <c r="BY35" s="4" t="b">
        <v>0</v>
      </c>
    </row>
    <row r="36" ht="12.75" customHeight="1">
      <c r="A36" s="4" t="s">
        <v>42</v>
      </c>
      <c r="B36" s="72">
        <v>2009.0</v>
      </c>
      <c r="C36" s="4">
        <v>5.0</v>
      </c>
      <c r="D36" s="4">
        <f t="shared" si="2"/>
        <v>268877198163</v>
      </c>
      <c r="E36" s="4">
        <v>3.24815960001E11</v>
      </c>
      <c r="F36" s="4">
        <v>4.5077157223E10</v>
      </c>
      <c r="G36" s="4">
        <v>-5.2570086306E10</v>
      </c>
      <c r="H36" s="4">
        <v>-4.8445832755E10</v>
      </c>
      <c r="I36" s="4">
        <v>-4.6764205806E10</v>
      </c>
      <c r="J36" s="4">
        <v>-1.02170182E8</v>
      </c>
      <c r="K36" s="4">
        <v>-1.579456767E9</v>
      </c>
      <c r="L36" s="4">
        <v>0.0</v>
      </c>
      <c r="M36" s="4">
        <v>1.51827138E10</v>
      </c>
      <c r="N36" s="4">
        <v>2.46784052E8</v>
      </c>
      <c r="O36" s="4">
        <v>2.46784052E8</v>
      </c>
      <c r="P36" s="4">
        <v>0.0</v>
      </c>
      <c r="Q36" s="4">
        <v>0.0</v>
      </c>
      <c r="R36" s="4">
        <v>2.84306696015E11</v>
      </c>
      <c r="S36" s="4">
        <v>-1.31900693416E11</v>
      </c>
      <c r="T36" s="4">
        <v>-1.0611204736E10</v>
      </c>
      <c r="U36" s="4">
        <v>1.0666275275E10</v>
      </c>
      <c r="V36" s="4">
        <v>5.114442665E9</v>
      </c>
      <c r="W36" s="4">
        <v>4.797456395E9</v>
      </c>
      <c r="X36" s="4">
        <v>7.54376215E8</v>
      </c>
      <c r="Y36" s="4">
        <v>-1.31845622877E11</v>
      </c>
      <c r="Z36" s="4">
        <v>2.0E9</v>
      </c>
      <c r="AA36" s="4">
        <v>-8.0E8</v>
      </c>
      <c r="AB36" s="4">
        <v>-9.643419761E9</v>
      </c>
      <c r="AC36" s="4">
        <v>-4.5350795844E10</v>
      </c>
      <c r="AD36" s="4">
        <v>-3.5779507131E10</v>
      </c>
      <c r="AE36" s="4">
        <v>-2.686003326E10</v>
      </c>
      <c r="AF36" s="4">
        <v>-8.5472779E7</v>
      </c>
      <c r="AG36" s="4">
        <v>0.0</v>
      </c>
      <c r="AH36" s="4">
        <v>-3.318641422E9</v>
      </c>
      <c r="AI36" s="4">
        <v>-4.925372E7</v>
      </c>
      <c r="AJ36" s="4">
        <v>-5.46610595E9</v>
      </c>
      <c r="AK36" s="4">
        <v>-9.572776198E9</v>
      </c>
      <c r="AL36" s="4">
        <v>1487485.0</v>
      </c>
      <c r="AM36" s="4">
        <v>0.0</v>
      </c>
      <c r="AN36" s="4">
        <v>-1.85639838482E11</v>
      </c>
      <c r="AO36" s="4">
        <v>9.8666857533E10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-1.04867901587E11</v>
      </c>
      <c r="AX36" s="4">
        <v>-1.04867901587E11</v>
      </c>
      <c r="AY36" s="4">
        <v>0.0</v>
      </c>
      <c r="AZ36" s="4">
        <v>0.0</v>
      </c>
      <c r="BA36" s="4">
        <v>-6.201044054E9</v>
      </c>
      <c r="BB36" s="4">
        <v>0.0</v>
      </c>
      <c r="BC36" s="4">
        <v>0.0</v>
      </c>
      <c r="BD36" s="4">
        <v>2.1123176305E10</v>
      </c>
      <c r="BE36" s="4">
        <v>-1.78587916E9</v>
      </c>
      <c r="BF36" s="4">
        <v>1.9337297145E10</v>
      </c>
      <c r="BG36" s="4">
        <v>1.4024163273E10</v>
      </c>
      <c r="BH36" s="4">
        <v>-8.650767192E9</v>
      </c>
      <c r="BI36" s="4">
        <v>5.373396081E9</v>
      </c>
      <c r="BJ36" s="4">
        <v>0.0</v>
      </c>
      <c r="BK36" s="4">
        <v>1.8509649172E10</v>
      </c>
      <c r="BL36" s="4">
        <v>0.0</v>
      </c>
      <c r="BM36" s="4">
        <v>-4.087706824E9</v>
      </c>
      <c r="BN36" s="4">
        <v>1.4421942348E10</v>
      </c>
      <c r="BO36" s="4">
        <v>0.0</v>
      </c>
      <c r="BP36" s="4">
        <v>1.4421942348E10</v>
      </c>
      <c r="BQ36" s="4">
        <v>0.0</v>
      </c>
      <c r="BR36" s="4">
        <v>42389.467361111114</v>
      </c>
      <c r="BS36" s="4">
        <v>39814.0</v>
      </c>
      <c r="BT36" s="4">
        <v>40178.0</v>
      </c>
      <c r="BU36" s="4">
        <v>12.0</v>
      </c>
      <c r="BV36" s="4" t="s">
        <v>303</v>
      </c>
      <c r="BW36" s="4"/>
      <c r="BX36" s="4">
        <v>1.0</v>
      </c>
      <c r="BY36" s="4" t="b">
        <v>0</v>
      </c>
    </row>
    <row r="37" ht="12.75" customHeight="1">
      <c r="A37" s="4" t="s">
        <v>44</v>
      </c>
      <c r="B37" s="72">
        <v>2017.0</v>
      </c>
      <c r="C37" s="4">
        <v>5.0</v>
      </c>
      <c r="D37" s="4"/>
      <c r="E37" s="4">
        <v>3.395911007441E12</v>
      </c>
      <c r="F37" s="4">
        <v>4.28661671153E11</v>
      </c>
      <c r="G37" s="4">
        <v>0.0</v>
      </c>
      <c r="H37" s="4">
        <v>-8.99599329508E11</v>
      </c>
      <c r="I37" s="4">
        <v>-8.53683482647E11</v>
      </c>
      <c r="J37" s="4">
        <v>-4.5915846861E10</v>
      </c>
      <c r="K37" s="4">
        <v>0.0</v>
      </c>
      <c r="L37" s="4">
        <v>0.0</v>
      </c>
      <c r="M37" s="4">
        <v>1.63907785188E11</v>
      </c>
      <c r="N37" s="4">
        <v>5.97002425E8</v>
      </c>
      <c r="O37" s="4">
        <v>0.0</v>
      </c>
      <c r="P37" s="4">
        <v>0.0</v>
      </c>
      <c r="Q37" s="4">
        <v>5.97002425E8</v>
      </c>
      <c r="R37" s="4">
        <v>3.176568815064E12</v>
      </c>
      <c r="S37" s="4">
        <v>-1.673465588716E12</v>
      </c>
      <c r="T37" s="4">
        <v>0.0</v>
      </c>
      <c r="U37" s="4">
        <v>2.3159804747E10</v>
      </c>
      <c r="V37" s="4">
        <v>0.0</v>
      </c>
      <c r="W37" s="4">
        <v>2.3159804747E10</v>
      </c>
      <c r="X37" s="4">
        <v>0.0</v>
      </c>
      <c r="Y37" s="4">
        <v>-1.227933499356E12</v>
      </c>
      <c r="Z37" s="4">
        <v>0.0</v>
      </c>
      <c r="AA37" s="4">
        <v>-2.9734219756E10</v>
      </c>
      <c r="AB37" s="4">
        <v>6.791108025E9</v>
      </c>
      <c r="AC37" s="4">
        <v>-1.8014164671E12</v>
      </c>
      <c r="AD37" s="4">
        <v>-1.8014164671E12</v>
      </c>
      <c r="AE37" s="4">
        <v>-5.61484268088E11</v>
      </c>
      <c r="AF37" s="4">
        <v>0.0</v>
      </c>
      <c r="AG37" s="4">
        <v>0.0</v>
      </c>
      <c r="AH37" s="4">
        <v>0.0</v>
      </c>
      <c r="AI37" s="4">
        <v>0.0</v>
      </c>
      <c r="AJ37" s="4">
        <v>-1.239932199012E12</v>
      </c>
      <c r="AK37" s="4">
        <v>0.0</v>
      </c>
      <c r="AL37" s="4">
        <v>0.0</v>
      </c>
      <c r="AM37" s="4">
        <v>0.0</v>
      </c>
      <c r="AN37" s="4">
        <v>-3.052293078187E12</v>
      </c>
      <c r="AO37" s="4">
        <v>1.24275736877E11</v>
      </c>
      <c r="AP37" s="4">
        <v>0.0</v>
      </c>
      <c r="AQ37" s="4">
        <v>0.0</v>
      </c>
      <c r="AR37" s="4">
        <v>0.0</v>
      </c>
      <c r="AS37" s="4">
        <v>1.155609054E10</v>
      </c>
      <c r="AT37" s="4">
        <v>-5.940626947E9</v>
      </c>
      <c r="AU37" s="4">
        <v>5.615463593E9</v>
      </c>
      <c r="AV37" s="4">
        <v>0.0</v>
      </c>
      <c r="AW37" s="4">
        <v>-1.1414083515E11</v>
      </c>
      <c r="AX37" s="4">
        <v>-1.1414083515E11</v>
      </c>
      <c r="AY37" s="4">
        <v>0.0</v>
      </c>
      <c r="AZ37" s="4">
        <v>0.0</v>
      </c>
      <c r="BA37" s="4">
        <v>1.0134901727E10</v>
      </c>
      <c r="BB37" s="4">
        <v>0.0</v>
      </c>
      <c r="BC37" s="4">
        <v>5.615463593E9</v>
      </c>
      <c r="BD37" s="4">
        <v>2.48268096683E11</v>
      </c>
      <c r="BE37" s="4">
        <v>-7.3685408318E10</v>
      </c>
      <c r="BF37" s="4">
        <v>1.74582688365E11</v>
      </c>
      <c r="BG37" s="4">
        <v>1.1222168829E10</v>
      </c>
      <c r="BH37" s="4">
        <v>-3.227141894E9</v>
      </c>
      <c r="BI37" s="4">
        <v>7.995026935E9</v>
      </c>
      <c r="BJ37" s="4">
        <v>0.0</v>
      </c>
      <c r="BK37" s="4">
        <v>1.9832808062E11</v>
      </c>
      <c r="BL37" s="4">
        <v>0.0</v>
      </c>
      <c r="BM37" s="4">
        <v>-3.5142777637E10</v>
      </c>
      <c r="BN37" s="4">
        <v>1.63185302983E11</v>
      </c>
      <c r="BO37" s="4">
        <v>0.0</v>
      </c>
      <c r="BP37" s="4">
        <v>1.63185302983E11</v>
      </c>
      <c r="BQ37" s="4">
        <v>1523.0</v>
      </c>
      <c r="BR37" s="4">
        <v>43304.40902777778</v>
      </c>
      <c r="BS37" s="4">
        <v>42736.0</v>
      </c>
      <c r="BT37" s="4">
        <v>43100.0</v>
      </c>
      <c r="BU37" s="4">
        <v>12.0</v>
      </c>
      <c r="BV37" s="4" t="s">
        <v>304</v>
      </c>
      <c r="BW37" s="4"/>
      <c r="BX37" s="4">
        <v>0.0</v>
      </c>
      <c r="BY37" s="4" t="b">
        <v>0</v>
      </c>
    </row>
    <row r="38" ht="12.75" customHeight="1">
      <c r="A38" s="4" t="s">
        <v>44</v>
      </c>
      <c r="B38" s="72">
        <v>2016.0</v>
      </c>
      <c r="C38" s="4">
        <v>5.0</v>
      </c>
      <c r="D38" s="4"/>
      <c r="E38" s="4">
        <v>3.101991937467E12</v>
      </c>
      <c r="F38" s="4">
        <v>3.71815885396E11</v>
      </c>
      <c r="G38" s="4">
        <v>0.0</v>
      </c>
      <c r="H38" s="4">
        <v>-7.95503320152E11</v>
      </c>
      <c r="I38" s="4">
        <v>-8.43011566982E11</v>
      </c>
      <c r="J38" s="4">
        <v>4.750824683E10</v>
      </c>
      <c r="K38" s="4">
        <v>0.0</v>
      </c>
      <c r="L38" s="4">
        <v>0.0</v>
      </c>
      <c r="M38" s="4">
        <v>1.4922518393E11</v>
      </c>
      <c r="N38" s="4">
        <v>5.33141851E8</v>
      </c>
      <c r="O38" s="4">
        <v>0.0</v>
      </c>
      <c r="P38" s="4">
        <v>0.0</v>
      </c>
      <c r="Q38" s="4">
        <v>5.33141851E8</v>
      </c>
      <c r="R38" s="4">
        <v>2.729332950636E12</v>
      </c>
      <c r="S38" s="4">
        <v>-1.569276709038E12</v>
      </c>
      <c r="T38" s="4">
        <v>0.0</v>
      </c>
      <c r="U38" s="4">
        <v>8.358282675E9</v>
      </c>
      <c r="V38" s="4">
        <v>0.0</v>
      </c>
      <c r="W38" s="4">
        <v>8.358282675E9</v>
      </c>
      <c r="X38" s="4">
        <v>0.0</v>
      </c>
      <c r="Y38" s="4">
        <v>-1.064352820336E12</v>
      </c>
      <c r="Z38" s="4">
        <v>0.0</v>
      </c>
      <c r="AA38" s="4">
        <v>-8.33261196E8</v>
      </c>
      <c r="AB38" s="4">
        <v>-2.6307962559E10</v>
      </c>
      <c r="AC38" s="4">
        <v>-1.430489553112E12</v>
      </c>
      <c r="AD38" s="4">
        <v>-1.430489553112E12</v>
      </c>
      <c r="AE38" s="4">
        <v>-4.69632014613E11</v>
      </c>
      <c r="AF38" s="4">
        <v>0.0</v>
      </c>
      <c r="AG38" s="4">
        <v>0.0</v>
      </c>
      <c r="AH38" s="4">
        <v>0.0</v>
      </c>
      <c r="AI38" s="4">
        <v>0.0</v>
      </c>
      <c r="AJ38" s="4">
        <v>-9.60857538499E11</v>
      </c>
      <c r="AK38" s="4">
        <v>0.0</v>
      </c>
      <c r="AL38" s="4">
        <v>0.0</v>
      </c>
      <c r="AM38" s="4">
        <v>0.0</v>
      </c>
      <c r="AN38" s="4">
        <v>-2.521983597203E12</v>
      </c>
      <c r="AO38" s="4">
        <v>2.07349353433E11</v>
      </c>
      <c r="AP38" s="4">
        <v>0.0</v>
      </c>
      <c r="AQ38" s="4">
        <v>0.0</v>
      </c>
      <c r="AR38" s="4">
        <v>0.0</v>
      </c>
      <c r="AS38" s="4">
        <v>1.0339306047E10</v>
      </c>
      <c r="AT38" s="4">
        <v>-5.09572676E9</v>
      </c>
      <c r="AU38" s="4">
        <v>5.243579287E9</v>
      </c>
      <c r="AV38" s="4">
        <v>0.0</v>
      </c>
      <c r="AW38" s="4">
        <v>-1.58470162861E11</v>
      </c>
      <c r="AX38" s="4">
        <v>-1.58470162861E11</v>
      </c>
      <c r="AY38" s="4">
        <v>0.0</v>
      </c>
      <c r="AZ38" s="4">
        <v>0.0</v>
      </c>
      <c r="BA38" s="4">
        <v>4.8879190572E10</v>
      </c>
      <c r="BB38" s="4">
        <v>0.0</v>
      </c>
      <c r="BC38" s="4">
        <v>5.243579287E9</v>
      </c>
      <c r="BD38" s="4">
        <v>2.6683139598E11</v>
      </c>
      <c r="BE38" s="4">
        <v>-9.8394316548E10</v>
      </c>
      <c r="BF38" s="4">
        <v>1.68437079432E11</v>
      </c>
      <c r="BG38" s="4">
        <v>1.903432631E9</v>
      </c>
      <c r="BH38" s="4">
        <v>-1.716262787E9</v>
      </c>
      <c r="BI38" s="4">
        <v>1.87169844E8</v>
      </c>
      <c r="BJ38" s="4">
        <v>0.0</v>
      </c>
      <c r="BK38" s="4">
        <v>2.22747019135E11</v>
      </c>
      <c r="BL38" s="4">
        <v>0.0</v>
      </c>
      <c r="BM38" s="4">
        <v>-4.0333429441E10</v>
      </c>
      <c r="BN38" s="4">
        <v>1.82413589694E11</v>
      </c>
      <c r="BO38" s="4">
        <v>0.0</v>
      </c>
      <c r="BP38" s="4">
        <v>1.82413589694E11</v>
      </c>
      <c r="BQ38" s="4">
        <v>2178.0</v>
      </c>
      <c r="BR38" s="4">
        <v>42828.43680555555</v>
      </c>
      <c r="BS38" s="4">
        <v>42370.0</v>
      </c>
      <c r="BT38" s="4">
        <v>42735.0</v>
      </c>
      <c r="BU38" s="4">
        <v>12.0</v>
      </c>
      <c r="BV38" s="4" t="s">
        <v>305</v>
      </c>
      <c r="BW38" s="4"/>
      <c r="BX38" s="4">
        <v>0.0</v>
      </c>
      <c r="BY38" s="4" t="b">
        <v>0</v>
      </c>
    </row>
    <row r="39" ht="12.75" customHeight="1">
      <c r="A39" s="4" t="s">
        <v>44</v>
      </c>
      <c r="B39" s="72">
        <v>2015.0</v>
      </c>
      <c r="C39" s="4">
        <v>5.0</v>
      </c>
      <c r="D39" s="4"/>
      <c r="E39" s="4">
        <v>2.822297251515E12</v>
      </c>
      <c r="F39" s="4">
        <v>3.36499340174E11</v>
      </c>
      <c r="G39" s="4">
        <v>0.0</v>
      </c>
      <c r="H39" s="4">
        <v>-8.22532803672E11</v>
      </c>
      <c r="I39" s="4">
        <v>-8.33963088385E11</v>
      </c>
      <c r="J39" s="4">
        <v>1.1430284713E10</v>
      </c>
      <c r="K39" s="4">
        <v>0.0</v>
      </c>
      <c r="L39" s="4">
        <v>0.0</v>
      </c>
      <c r="M39" s="4">
        <v>1.34640791076E11</v>
      </c>
      <c r="N39" s="4">
        <v>1.183657063E9</v>
      </c>
      <c r="O39" s="4">
        <v>0.0</v>
      </c>
      <c r="P39" s="4">
        <v>0.0</v>
      </c>
      <c r="Q39" s="4">
        <v>1.183657063E9</v>
      </c>
      <c r="R39" s="4">
        <v>2.451958403021E12</v>
      </c>
      <c r="S39" s="4">
        <v>-1.631477523854E12</v>
      </c>
      <c r="T39" s="4">
        <v>0.0</v>
      </c>
      <c r="U39" s="4">
        <v>1.312774013E10</v>
      </c>
      <c r="V39" s="4">
        <v>0.0</v>
      </c>
      <c r="W39" s="4">
        <v>1.312774013E10</v>
      </c>
      <c r="X39" s="4">
        <v>0.0</v>
      </c>
      <c r="Y39" s="4">
        <v>-9.57847422402E11</v>
      </c>
      <c r="Z39" s="4">
        <v>0.0</v>
      </c>
      <c r="AA39" s="4">
        <v>1.5513114501E10</v>
      </c>
      <c r="AB39" s="4">
        <v>-3.083637032E9</v>
      </c>
      <c r="AC39" s="4">
        <v>-1.320287668602E12</v>
      </c>
      <c r="AD39" s="4">
        <v>-1.320287668602E12</v>
      </c>
      <c r="AE39" s="4">
        <v>-4.37579302445E11</v>
      </c>
      <c r="AF39" s="4">
        <v>0.0</v>
      </c>
      <c r="AG39" s="4">
        <v>0.0</v>
      </c>
      <c r="AH39" s="4">
        <v>0.0</v>
      </c>
      <c r="AI39" s="4">
        <v>0.0</v>
      </c>
      <c r="AJ39" s="4">
        <v>-8.82708366157E11</v>
      </c>
      <c r="AK39" s="4">
        <v>0.0</v>
      </c>
      <c r="AL39" s="4">
        <v>0.0</v>
      </c>
      <c r="AM39" s="4">
        <v>0.0</v>
      </c>
      <c r="AN39" s="4">
        <v>-2.265705613535E12</v>
      </c>
      <c r="AO39" s="4">
        <v>1.86252789486E11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-1.4585561374E11</v>
      </c>
      <c r="AX39" s="4">
        <v>-1.4585561374E11</v>
      </c>
      <c r="AY39" s="4">
        <v>0.0</v>
      </c>
      <c r="AZ39" s="4">
        <v>0.0</v>
      </c>
      <c r="BA39" s="4">
        <v>4.0397175746E10</v>
      </c>
      <c r="BB39" s="4">
        <v>0.0</v>
      </c>
      <c r="BC39" s="4">
        <v>0.0</v>
      </c>
      <c r="BD39" s="4">
        <v>1.9557237492E11</v>
      </c>
      <c r="BE39" s="4">
        <v>-1.04510672791E11</v>
      </c>
      <c r="BF39" s="4">
        <v>9.1061702129E10</v>
      </c>
      <c r="BG39" s="4">
        <v>8.387883861E9</v>
      </c>
      <c r="BH39" s="4">
        <v>-9.968818523E9</v>
      </c>
      <c r="BI39" s="4">
        <v>-1.580934662E9</v>
      </c>
      <c r="BJ39" s="4">
        <v>2.4275988599E10</v>
      </c>
      <c r="BK39" s="4">
        <v>1.54153931812E11</v>
      </c>
      <c r="BL39" s="4">
        <v>0.0</v>
      </c>
      <c r="BM39" s="4">
        <v>-2.493373959E10</v>
      </c>
      <c r="BN39" s="4">
        <v>1.29220192222E11</v>
      </c>
      <c r="BO39" s="4">
        <v>2.945897927E9</v>
      </c>
      <c r="BP39" s="4">
        <v>1.26274294295E11</v>
      </c>
      <c r="BQ39" s="4">
        <v>1651.0</v>
      </c>
      <c r="BR39" s="4">
        <v>42461.48611111111</v>
      </c>
      <c r="BS39" s="4">
        <v>42005.0</v>
      </c>
      <c r="BT39" s="4">
        <v>42369.0</v>
      </c>
      <c r="BU39" s="4">
        <v>12.0</v>
      </c>
      <c r="BV39" s="4" t="s">
        <v>306</v>
      </c>
      <c r="BW39" s="4"/>
      <c r="BX39" s="4">
        <v>0.0</v>
      </c>
      <c r="BY39" s="4" t="b">
        <v>0</v>
      </c>
    </row>
    <row r="40" ht="12.75" customHeight="1">
      <c r="A40" s="4" t="s">
        <v>44</v>
      </c>
      <c r="B40" s="72">
        <v>2014.0</v>
      </c>
      <c r="C40" s="4">
        <v>5.0</v>
      </c>
      <c r="D40" s="4">
        <f t="shared" ref="D40:D49" si="3">E40+F40+H40+G40</f>
        <v>2188388744306</v>
      </c>
      <c r="E40" s="4">
        <v>2.601112991829E12</v>
      </c>
      <c r="F40" s="4">
        <v>3.09024608261E11</v>
      </c>
      <c r="G40" s="4">
        <v>0.0</v>
      </c>
      <c r="H40" s="4">
        <v>-7.21748855784E11</v>
      </c>
      <c r="I40" s="4">
        <v>-7.32987368244E11</v>
      </c>
      <c r="J40" s="4">
        <v>1.123851246E10</v>
      </c>
      <c r="K40" s="4">
        <v>0.0</v>
      </c>
      <c r="L40" s="4">
        <v>0.0</v>
      </c>
      <c r="M40" s="4">
        <v>9.1582715382E10</v>
      </c>
      <c r="N40" s="4">
        <v>4.81424927E8</v>
      </c>
      <c r="O40" s="4">
        <v>0.0</v>
      </c>
      <c r="P40" s="4">
        <v>0.0</v>
      </c>
      <c r="Q40" s="4">
        <v>4.81424927E8</v>
      </c>
      <c r="R40" s="4">
        <v>2.170396523516E12</v>
      </c>
      <c r="S40" s="4">
        <v>-1.287570653647E12</v>
      </c>
      <c r="T40" s="4">
        <v>0.0</v>
      </c>
      <c r="U40" s="4">
        <v>2.4735998958E10</v>
      </c>
      <c r="V40" s="4">
        <v>0.0</v>
      </c>
      <c r="W40" s="4">
        <v>2.4735998958E10</v>
      </c>
      <c r="X40" s="4">
        <v>0.0</v>
      </c>
      <c r="Y40" s="4">
        <v>-8.18193345334E11</v>
      </c>
      <c r="Z40" s="4">
        <v>0.0</v>
      </c>
      <c r="AA40" s="4">
        <v>-3.7640390356E10</v>
      </c>
      <c r="AB40" s="4">
        <v>-2.1771502334E10</v>
      </c>
      <c r="AC40" s="4">
        <v>-1.104552248327E12</v>
      </c>
      <c r="AD40" s="4">
        <v>-1.104552248327E12</v>
      </c>
      <c r="AE40" s="4">
        <v>-2.97385298499E11</v>
      </c>
      <c r="AF40" s="4">
        <v>0.0</v>
      </c>
      <c r="AG40" s="4">
        <v>0.0</v>
      </c>
      <c r="AH40" s="4">
        <v>0.0</v>
      </c>
      <c r="AI40" s="4">
        <v>0.0</v>
      </c>
      <c r="AJ40" s="4">
        <v>-8.07166949828E11</v>
      </c>
      <c r="AK40" s="4">
        <v>0.0</v>
      </c>
      <c r="AL40" s="4">
        <v>0.0</v>
      </c>
      <c r="AM40" s="4">
        <v>0.0</v>
      </c>
      <c r="AN40" s="4">
        <v>-1.982157486351E12</v>
      </c>
      <c r="AO40" s="4">
        <v>1.88239037165E11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-1.36854112524E11</v>
      </c>
      <c r="AX40" s="4">
        <v>-1.36854112524E11</v>
      </c>
      <c r="AY40" s="4">
        <v>0.0</v>
      </c>
      <c r="AZ40" s="4">
        <v>0.0</v>
      </c>
      <c r="BA40" s="4">
        <v>5.1384924641E10</v>
      </c>
      <c r="BB40" s="4">
        <v>0.0</v>
      </c>
      <c r="BC40" s="4">
        <v>0.0</v>
      </c>
      <c r="BD40" s="4">
        <v>1.71235491689E11</v>
      </c>
      <c r="BE40" s="4">
        <v>-9.9907953226E10</v>
      </c>
      <c r="BF40" s="4">
        <v>7.1327538463E10</v>
      </c>
      <c r="BG40" s="4">
        <v>4.639157618E9</v>
      </c>
      <c r="BH40" s="4">
        <v>-2.584953755E9</v>
      </c>
      <c r="BI40" s="4">
        <v>2.054203863E9</v>
      </c>
      <c r="BJ40" s="4">
        <v>2.0138932698E10</v>
      </c>
      <c r="BK40" s="4">
        <v>1.44905599665E11</v>
      </c>
      <c r="BL40" s="4">
        <v>0.0</v>
      </c>
      <c r="BM40" s="4">
        <v>-2.4587388162E10</v>
      </c>
      <c r="BN40" s="4">
        <v>1.20318211503E11</v>
      </c>
      <c r="BO40" s="4">
        <v>4.257953145E9</v>
      </c>
      <c r="BP40" s="4">
        <v>1.16060258358E11</v>
      </c>
      <c r="BQ40" s="4">
        <v>1537.0</v>
      </c>
      <c r="BR40" s="4">
        <v>42291.75763888889</v>
      </c>
      <c r="BS40" s="4">
        <v>41640.0</v>
      </c>
      <c r="BT40" s="4">
        <v>42004.0</v>
      </c>
      <c r="BU40" s="4">
        <v>12.0</v>
      </c>
      <c r="BV40" s="4" t="s">
        <v>307</v>
      </c>
      <c r="BW40" s="4"/>
      <c r="BX40" s="4">
        <v>4.0</v>
      </c>
      <c r="BY40" s="4" t="b">
        <v>0</v>
      </c>
    </row>
    <row r="41" ht="12.75" customHeight="1">
      <c r="A41" s="4" t="s">
        <v>44</v>
      </c>
      <c r="B41" s="72">
        <v>2013.0</v>
      </c>
      <c r="C41" s="4">
        <v>5.0</v>
      </c>
      <c r="D41" s="4">
        <f t="shared" si="3"/>
        <v>1840572012355</v>
      </c>
      <c r="E41" s="4">
        <v>2.306342880038E12</v>
      </c>
      <c r="F41" s="4">
        <v>2.90207853968E11</v>
      </c>
      <c r="G41" s="4">
        <v>-4.8946747151E10</v>
      </c>
      <c r="H41" s="4">
        <v>-7.070319745E11</v>
      </c>
      <c r="I41" s="4">
        <v>-6.95149013188E11</v>
      </c>
      <c r="J41" s="4">
        <v>-1.703853792E9</v>
      </c>
      <c r="K41" s="4">
        <v>-1.017910752E10</v>
      </c>
      <c r="L41" s="4">
        <v>0.0</v>
      </c>
      <c r="M41" s="4">
        <v>1.10832089278E11</v>
      </c>
      <c r="N41" s="4">
        <v>5.25270098E8</v>
      </c>
      <c r="O41" s="4">
        <v>0.0</v>
      </c>
      <c r="P41" s="4">
        <v>0.0</v>
      </c>
      <c r="Q41" s="4">
        <v>5.25270098E8</v>
      </c>
      <c r="R41" s="4">
        <v>1.951929371731E12</v>
      </c>
      <c r="S41" s="4">
        <v>-1.292434842688E12</v>
      </c>
      <c r="T41" s="4">
        <v>-1.62862547857E11</v>
      </c>
      <c r="U41" s="4">
        <v>6.26413596116E11</v>
      </c>
      <c r="V41" s="4">
        <v>6.04222425245E11</v>
      </c>
      <c r="W41" s="4">
        <v>2.0443166457E10</v>
      </c>
      <c r="X41" s="4">
        <v>1.748004414E9</v>
      </c>
      <c r="Y41" s="4">
        <v>-8.28883794429E11</v>
      </c>
      <c r="Z41" s="4">
        <v>1.8E10</v>
      </c>
      <c r="AA41" s="4">
        <v>5.650708939E9</v>
      </c>
      <c r="AB41" s="4">
        <v>-1.9638932664E10</v>
      </c>
      <c r="AC41" s="4">
        <v>-4.92283307205E11</v>
      </c>
      <c r="AD41" s="4">
        <v>-4.20219202646E11</v>
      </c>
      <c r="AE41" s="4">
        <v>-2.59387999568E11</v>
      </c>
      <c r="AF41" s="4">
        <v>-3.50832207E8</v>
      </c>
      <c r="AG41" s="4">
        <v>-9400941.0</v>
      </c>
      <c r="AH41" s="4">
        <v>-1.1627942525E10</v>
      </c>
      <c r="AI41" s="4">
        <v>-1.788633727E9</v>
      </c>
      <c r="AJ41" s="4">
        <v>-1.47054393678E11</v>
      </c>
      <c r="AK41" s="4">
        <v>-7.2064104559E10</v>
      </c>
      <c r="AL41" s="4">
        <v>0.0</v>
      </c>
      <c r="AM41" s="4">
        <v>0.0</v>
      </c>
      <c r="AN41" s="4">
        <v>-1.317155325359E12</v>
      </c>
      <c r="AO41" s="4">
        <v>6.34774046372E11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-5.79942795719E11</v>
      </c>
      <c r="AX41" s="4">
        <v>-5.79942795719E11</v>
      </c>
      <c r="AY41" s="4">
        <v>0.0</v>
      </c>
      <c r="AZ41" s="4">
        <v>0.0</v>
      </c>
      <c r="BA41" s="4">
        <v>5.4831250653E10</v>
      </c>
      <c r="BB41" s="4">
        <v>0.0</v>
      </c>
      <c r="BC41" s="4">
        <v>0.0</v>
      </c>
      <c r="BD41" s="4">
        <v>1.95998458805E11</v>
      </c>
      <c r="BE41" s="4">
        <v>-1.7466980202E11</v>
      </c>
      <c r="BF41" s="4">
        <v>2.1328656785E10</v>
      </c>
      <c r="BG41" s="4">
        <v>5.147516475E9</v>
      </c>
      <c r="BH41" s="4">
        <v>-1.499498346E9</v>
      </c>
      <c r="BI41" s="4">
        <v>3.648018129E9</v>
      </c>
      <c r="BJ41" s="4">
        <v>2.5502450376E10</v>
      </c>
      <c r="BK41" s="4">
        <v>1.05310375943E11</v>
      </c>
      <c r="BL41" s="4">
        <v>0.0</v>
      </c>
      <c r="BM41" s="4">
        <v>-1.4490436195E10</v>
      </c>
      <c r="BN41" s="4">
        <v>9.0819939748E10</v>
      </c>
      <c r="BO41" s="4">
        <v>1.33595418E9</v>
      </c>
      <c r="BP41" s="4">
        <v>8.9483985568E10</v>
      </c>
      <c r="BQ41" s="4">
        <v>1185.0</v>
      </c>
      <c r="BR41" s="4">
        <v>42338.728472222225</v>
      </c>
      <c r="BS41" s="4">
        <v>41275.0</v>
      </c>
      <c r="BT41" s="4">
        <v>41639.0</v>
      </c>
      <c r="BU41" s="4">
        <v>12.0</v>
      </c>
      <c r="BV41" s="4" t="s">
        <v>308</v>
      </c>
      <c r="BW41" s="4"/>
      <c r="BX41" s="4">
        <v>2.0</v>
      </c>
      <c r="BY41" s="4" t="b">
        <v>0</v>
      </c>
    </row>
    <row r="42" ht="12.75" customHeight="1">
      <c r="A42" s="4" t="s">
        <v>44</v>
      </c>
      <c r="B42" s="72">
        <v>2012.0</v>
      </c>
      <c r="C42" s="4">
        <v>5.0</v>
      </c>
      <c r="D42" s="4">
        <f t="shared" si="3"/>
        <v>1667649145736</v>
      </c>
      <c r="E42" s="4">
        <v>2.294836075338E12</v>
      </c>
      <c r="F42" s="4">
        <v>2.54129379252E11</v>
      </c>
      <c r="G42" s="4">
        <v>-5.6433002128E10</v>
      </c>
      <c r="H42" s="4">
        <v>-8.24883306726E11</v>
      </c>
      <c r="I42" s="4">
        <v>-7.99445550571E11</v>
      </c>
      <c r="J42" s="4">
        <v>-3.022382084E9</v>
      </c>
      <c r="K42" s="4">
        <v>-2.2415374071E10</v>
      </c>
      <c r="L42" s="4">
        <v>0.0</v>
      </c>
      <c r="M42" s="4">
        <v>1.18711534076E11</v>
      </c>
      <c r="N42" s="4">
        <v>1.099107714E9</v>
      </c>
      <c r="O42" s="4">
        <v>0.0</v>
      </c>
      <c r="P42" s="4">
        <v>0.0</v>
      </c>
      <c r="Q42" s="4">
        <v>1.099107714E9</v>
      </c>
      <c r="R42" s="4">
        <v>1.787459787526E12</v>
      </c>
      <c r="S42" s="4">
        <v>-1.198708401894E12</v>
      </c>
      <c r="T42" s="4">
        <v>-1.04018418647E11</v>
      </c>
      <c r="U42" s="4">
        <v>4.93280186299E11</v>
      </c>
      <c r="V42" s="4">
        <v>4.81735063659E11</v>
      </c>
      <c r="W42" s="4">
        <v>7.394890376E9</v>
      </c>
      <c r="X42" s="4">
        <v>4.150232264E9</v>
      </c>
      <c r="Y42" s="4">
        <v>-8.09446634242E11</v>
      </c>
      <c r="Z42" s="4">
        <v>6.5E10</v>
      </c>
      <c r="AA42" s="4">
        <v>1.3165748867E10</v>
      </c>
      <c r="AB42" s="4">
        <v>-5.2149635203E10</v>
      </c>
      <c r="AC42" s="4">
        <v>-3.87487773698E11</v>
      </c>
      <c r="AD42" s="4">
        <v>-3.87487773698E11</v>
      </c>
      <c r="AE42" s="4">
        <v>-2.4888115153E11</v>
      </c>
      <c r="AF42" s="4">
        <v>-5.22639022E8</v>
      </c>
      <c r="AG42" s="4">
        <v>-4.8090908E7</v>
      </c>
      <c r="AH42" s="4">
        <v>0.0</v>
      </c>
      <c r="AI42" s="4">
        <v>-1.38035892238E11</v>
      </c>
      <c r="AJ42" s="4">
        <v>0.0</v>
      </c>
      <c r="AK42" s="4">
        <v>0.0</v>
      </c>
      <c r="AL42" s="4">
        <v>0.0</v>
      </c>
      <c r="AM42" s="4">
        <v>0.0</v>
      </c>
      <c r="AN42" s="4">
        <v>-1.170918294276E12</v>
      </c>
      <c r="AO42" s="4">
        <v>6.1654149325E11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-6.15701942729E11</v>
      </c>
      <c r="AX42" s="4">
        <v>-6.15701942729E11</v>
      </c>
      <c r="AY42" s="4">
        <v>0.0</v>
      </c>
      <c r="AZ42" s="4">
        <v>0.0</v>
      </c>
      <c r="BA42" s="4">
        <v>8.39550521E8</v>
      </c>
      <c r="BB42" s="4">
        <v>0.0</v>
      </c>
      <c r="BC42" s="4">
        <v>0.0</v>
      </c>
      <c r="BD42" s="4">
        <v>2.44067367406E11</v>
      </c>
      <c r="BE42" s="4">
        <v>-1.80015263124E11</v>
      </c>
      <c r="BF42" s="4">
        <v>6.4052104282E10</v>
      </c>
      <c r="BG42" s="4">
        <v>1.5243448443E10</v>
      </c>
      <c r="BH42" s="4">
        <v>-7.77673745E8</v>
      </c>
      <c r="BI42" s="4">
        <v>1.4465774698E10</v>
      </c>
      <c r="BJ42" s="4">
        <v>2.7728449829E10</v>
      </c>
      <c r="BK42" s="4">
        <v>1.0708587933E11</v>
      </c>
      <c r="BL42" s="4">
        <v>0.0</v>
      </c>
      <c r="BM42" s="4">
        <v>-1.4569513772E10</v>
      </c>
      <c r="BN42" s="4">
        <v>9.2516365558E10</v>
      </c>
      <c r="BO42" s="4">
        <v>5.983766268E9</v>
      </c>
      <c r="BP42" s="4">
        <v>8.653259929E10</v>
      </c>
      <c r="BQ42" s="4">
        <v>1146.0</v>
      </c>
      <c r="BR42" s="4">
        <v>42338.72638888889</v>
      </c>
      <c r="BS42" s="4">
        <v>40909.0</v>
      </c>
      <c r="BT42" s="4">
        <v>41274.0</v>
      </c>
      <c r="BU42" s="4">
        <v>12.0</v>
      </c>
      <c r="BV42" s="4" t="s">
        <v>309</v>
      </c>
      <c r="BW42" s="4"/>
      <c r="BX42" s="4">
        <v>6.0</v>
      </c>
      <c r="BY42" s="4" t="b">
        <v>0</v>
      </c>
    </row>
    <row r="43" ht="12.75" customHeight="1">
      <c r="A43" s="4" t="s">
        <v>44</v>
      </c>
      <c r="B43" s="72">
        <v>2011.0</v>
      </c>
      <c r="C43" s="4">
        <v>5.0</v>
      </c>
      <c r="D43" s="4">
        <f t="shared" si="3"/>
        <v>1613185975883</v>
      </c>
      <c r="E43" s="4">
        <v>2.132494422312E12</v>
      </c>
      <c r="F43" s="4">
        <v>2.27382657819E11</v>
      </c>
      <c r="G43" s="4">
        <v>-3.2038987299E10</v>
      </c>
      <c r="H43" s="4">
        <v>-7.14652116949E11</v>
      </c>
      <c r="I43" s="4">
        <v>-7.04080224777E11</v>
      </c>
      <c r="J43" s="4">
        <v>-9.84351228E8</v>
      </c>
      <c r="K43" s="4">
        <v>-9.587540944E9</v>
      </c>
      <c r="L43" s="4">
        <v>0.0</v>
      </c>
      <c r="M43" s="4">
        <v>1.11648087489E11</v>
      </c>
      <c r="N43" s="4">
        <v>1.626427999E9</v>
      </c>
      <c r="O43" s="4">
        <v>0.0</v>
      </c>
      <c r="P43" s="4">
        <v>0.0</v>
      </c>
      <c r="Q43" s="4">
        <v>1.626427999E9</v>
      </c>
      <c r="R43" s="4">
        <v>1.726460491371E12</v>
      </c>
      <c r="S43" s="4">
        <v>-1.598564075922E12</v>
      </c>
      <c r="T43" s="4">
        <v>-1.05288538109E11</v>
      </c>
      <c r="U43" s="4">
        <v>8.44287679144E11</v>
      </c>
      <c r="V43" s="4">
        <v>8.30859652633E11</v>
      </c>
      <c r="W43" s="4">
        <v>1.2828685608E10</v>
      </c>
      <c r="X43" s="4">
        <v>5.99340903E8</v>
      </c>
      <c r="Y43" s="4">
        <v>-8.59564934887E11</v>
      </c>
      <c r="Z43" s="4">
        <v>4.9E10</v>
      </c>
      <c r="AA43" s="4">
        <v>4.1874930497E10</v>
      </c>
      <c r="AB43" s="4">
        <v>-4.935674891E10</v>
      </c>
      <c r="AC43" s="4">
        <v>-3.55173687827E11</v>
      </c>
      <c r="AD43" s="4">
        <v>-2.98609665862E11</v>
      </c>
      <c r="AE43" s="4">
        <v>-2.39471911092E11</v>
      </c>
      <c r="AF43" s="4">
        <v>-6.17732027E8</v>
      </c>
      <c r="AG43" s="4">
        <v>0.0</v>
      </c>
      <c r="AH43" s="4">
        <v>-1.1555793147E10</v>
      </c>
      <c r="AI43" s="4">
        <v>-4.98103918E8</v>
      </c>
      <c r="AJ43" s="4">
        <v>-4.6466125678E10</v>
      </c>
      <c r="AK43" s="4">
        <v>-5.6564021965E10</v>
      </c>
      <c r="AL43" s="4">
        <v>0.0</v>
      </c>
      <c r="AM43" s="4">
        <v>0.0</v>
      </c>
      <c r="AN43" s="4">
        <v>-1.173220441127E12</v>
      </c>
      <c r="AO43" s="4">
        <v>5.53240050244E11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-5.49935541254E11</v>
      </c>
      <c r="AX43" s="4">
        <v>-5.49935541254E11</v>
      </c>
      <c r="AY43" s="4">
        <v>0.0</v>
      </c>
      <c r="AZ43" s="4">
        <v>0.0</v>
      </c>
      <c r="BA43" s="4">
        <v>3.30450899E9</v>
      </c>
      <c r="BB43" s="4">
        <v>0.0</v>
      </c>
      <c r="BC43" s="4">
        <v>0.0</v>
      </c>
      <c r="BD43" s="4">
        <v>3.33407140664E11</v>
      </c>
      <c r="BE43" s="4">
        <v>-1.94191241777E11</v>
      </c>
      <c r="BF43" s="4">
        <v>1.39215898887E11</v>
      </c>
      <c r="BG43" s="4">
        <v>4.954163724E9</v>
      </c>
      <c r="BH43" s="4">
        <v>-3.973448297E9</v>
      </c>
      <c r="BI43" s="4">
        <v>9.80715427E8</v>
      </c>
      <c r="BJ43" s="4">
        <v>3.3128402217E10</v>
      </c>
      <c r="BK43" s="4">
        <v>1.76629525521E11</v>
      </c>
      <c r="BL43" s="4">
        <v>0.0</v>
      </c>
      <c r="BM43" s="4">
        <v>-2.8487034869E10</v>
      </c>
      <c r="BN43" s="4">
        <v>1.48142490652E11</v>
      </c>
      <c r="BO43" s="4">
        <v>7.332307038E9</v>
      </c>
      <c r="BP43" s="4">
        <v>1.40810183614E11</v>
      </c>
      <c r="BQ43" s="4">
        <v>1803.0</v>
      </c>
      <c r="BR43" s="4">
        <v>42338.75555555556</v>
      </c>
      <c r="BS43" s="4">
        <v>40544.0</v>
      </c>
      <c r="BT43" s="4">
        <v>40908.0</v>
      </c>
      <c r="BU43" s="4">
        <v>12.0</v>
      </c>
      <c r="BV43" s="4" t="s">
        <v>310</v>
      </c>
      <c r="BW43" s="4"/>
      <c r="BX43" s="4">
        <v>3.0</v>
      </c>
      <c r="BY43" s="4" t="b">
        <v>0</v>
      </c>
    </row>
    <row r="44" ht="12.75" customHeight="1">
      <c r="A44" s="4" t="s">
        <v>44</v>
      </c>
      <c r="B44" s="72">
        <v>2010.0</v>
      </c>
      <c r="C44" s="4">
        <v>5.0</v>
      </c>
      <c r="D44" s="4">
        <f t="shared" si="3"/>
        <v>1460361525868</v>
      </c>
      <c r="E44" s="4">
        <v>1.98821474674E12</v>
      </c>
      <c r="F44" s="4">
        <v>1.72834567654E11</v>
      </c>
      <c r="G44" s="4">
        <v>0.0</v>
      </c>
      <c r="H44" s="4">
        <v>-7.00687788526E11</v>
      </c>
      <c r="I44" s="4">
        <v>-6.06103559355E11</v>
      </c>
      <c r="J44" s="4">
        <v>-1.238926747E9</v>
      </c>
      <c r="K44" s="4">
        <v>-4.6163364666E10</v>
      </c>
      <c r="L44" s="4">
        <v>-4.7181937758E10</v>
      </c>
      <c r="M44" s="4">
        <v>7.9797245693E10</v>
      </c>
      <c r="N44" s="4">
        <v>1.086609283E9</v>
      </c>
      <c r="O44" s="4">
        <v>0.0</v>
      </c>
      <c r="P44" s="4">
        <v>0.0</v>
      </c>
      <c r="Q44" s="4">
        <v>1.086609283E9</v>
      </c>
      <c r="R44" s="4">
        <v>1.541245380844E12</v>
      </c>
      <c r="S44" s="4">
        <v>-8.27035409462E11</v>
      </c>
      <c r="T44" s="4">
        <v>-7.3353115398E10</v>
      </c>
      <c r="U44" s="4">
        <v>1.55408271097E11</v>
      </c>
      <c r="V44" s="4">
        <v>1.45971654341E11</v>
      </c>
      <c r="W44" s="4">
        <v>8.540193855E9</v>
      </c>
      <c r="X44" s="4">
        <v>8.96422901E8</v>
      </c>
      <c r="Y44" s="4">
        <v>-7.44980253763E11</v>
      </c>
      <c r="Z44" s="4">
        <v>4.0E10</v>
      </c>
      <c r="AA44" s="4">
        <v>-2.716876074E10</v>
      </c>
      <c r="AB44" s="4">
        <v>-4.5226303908E10</v>
      </c>
      <c r="AC44" s="4">
        <v>-2.41634640005E11</v>
      </c>
      <c r="AD44" s="4">
        <v>-2.006482812E11</v>
      </c>
      <c r="AE44" s="4">
        <v>-1.88794780259E11</v>
      </c>
      <c r="AF44" s="4">
        <v>-3.6662984E7</v>
      </c>
      <c r="AG44" s="4">
        <v>0.0</v>
      </c>
      <c r="AH44" s="4">
        <v>-1.063374E9</v>
      </c>
      <c r="AI44" s="4">
        <v>-1.0275017287E10</v>
      </c>
      <c r="AJ44" s="4">
        <v>-4.7844667E8</v>
      </c>
      <c r="AK44" s="4">
        <v>-4.0986358805E10</v>
      </c>
      <c r="AL44" s="4">
        <v>0.0</v>
      </c>
      <c r="AM44" s="4">
        <v>0.0</v>
      </c>
      <c r="AN44" s="4">
        <v>-1.019009958416E12</v>
      </c>
      <c r="AO44" s="4">
        <v>5.22235422428E11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-5.05486144448E11</v>
      </c>
      <c r="AX44" s="4">
        <v>-5.05486144448E11</v>
      </c>
      <c r="AY44" s="4">
        <v>0.0</v>
      </c>
      <c r="AZ44" s="4">
        <v>0.0</v>
      </c>
      <c r="BA44" s="4">
        <v>1.674927798E10</v>
      </c>
      <c r="BB44" s="4">
        <v>0.0</v>
      </c>
      <c r="BC44" s="4">
        <v>0.0</v>
      </c>
      <c r="BD44" s="4">
        <v>2.46299391081E11</v>
      </c>
      <c r="BE44" s="4">
        <v>-1.18195386316E11</v>
      </c>
      <c r="BF44" s="4">
        <v>1.28104004765E11</v>
      </c>
      <c r="BG44" s="4">
        <v>1.552112658E9</v>
      </c>
      <c r="BH44" s="4">
        <v>-2.21906829E8</v>
      </c>
      <c r="BI44" s="4">
        <v>1.330205829E9</v>
      </c>
      <c r="BJ44" s="4">
        <v>1.7412971105E10</v>
      </c>
      <c r="BK44" s="4">
        <v>1.63596459679E11</v>
      </c>
      <c r="BL44" s="4">
        <v>0.0</v>
      </c>
      <c r="BM44" s="4">
        <v>-1.87415525E10</v>
      </c>
      <c r="BN44" s="4">
        <v>1.44854907179E11</v>
      </c>
      <c r="BO44" s="4">
        <v>5.125883569E9</v>
      </c>
      <c r="BP44" s="4">
        <v>1.3972902361E11</v>
      </c>
      <c r="BQ44" s="4">
        <v>1871.0</v>
      </c>
      <c r="BR44" s="4">
        <v>42338.756944444445</v>
      </c>
      <c r="BS44" s="4">
        <v>36892.0</v>
      </c>
      <c r="BT44" s="4">
        <v>40543.0</v>
      </c>
      <c r="BU44" s="4">
        <v>12.0</v>
      </c>
      <c r="BV44" s="4" t="s">
        <v>311</v>
      </c>
      <c r="BW44" s="4"/>
      <c r="BX44" s="4">
        <v>4.0</v>
      </c>
      <c r="BY44" s="4" t="b">
        <v>0</v>
      </c>
    </row>
    <row r="45" ht="12.75" customHeight="1">
      <c r="A45" s="4" t="s">
        <v>44</v>
      </c>
      <c r="B45" s="72">
        <v>2009.0</v>
      </c>
      <c r="C45" s="4">
        <v>5.0</v>
      </c>
      <c r="D45" s="4">
        <f t="shared" si="3"/>
        <v>1301043723989</v>
      </c>
      <c r="E45" s="4">
        <v>1.845274468132E12</v>
      </c>
      <c r="F45" s="4">
        <v>1.67840471857E11</v>
      </c>
      <c r="G45" s="4">
        <v>-6.7036109739E10</v>
      </c>
      <c r="H45" s="4">
        <v>-6.45035106261E11</v>
      </c>
      <c r="I45" s="4">
        <v>-6.08609995208E11</v>
      </c>
      <c r="J45" s="4">
        <v>-7.55622439E8</v>
      </c>
      <c r="K45" s="4">
        <v>-3.5669488614E10</v>
      </c>
      <c r="L45" s="4">
        <v>0.0</v>
      </c>
      <c r="M45" s="4">
        <v>7.8048030869E10</v>
      </c>
      <c r="N45" s="4">
        <v>2.04620159E8</v>
      </c>
      <c r="O45" s="4">
        <v>0.0</v>
      </c>
      <c r="P45" s="4">
        <v>0.0</v>
      </c>
      <c r="Q45" s="4">
        <v>2.04620159E8</v>
      </c>
      <c r="R45" s="4">
        <v>1.379296375017E12</v>
      </c>
      <c r="S45" s="4">
        <v>-1.093453347863E12</v>
      </c>
      <c r="T45" s="4">
        <v>-6.6446896248E10</v>
      </c>
      <c r="U45" s="4">
        <v>3.93846754328E11</v>
      </c>
      <c r="V45" s="4">
        <v>3.86589877254E11</v>
      </c>
      <c r="W45" s="4">
        <v>6.030011029E9</v>
      </c>
      <c r="X45" s="4">
        <v>1.226866045E9</v>
      </c>
      <c r="Y45" s="4">
        <v>-7.66053489783E11</v>
      </c>
      <c r="Z45" s="4">
        <v>3.8E10</v>
      </c>
      <c r="AA45" s="4">
        <v>-1.353840852E10</v>
      </c>
      <c r="AB45" s="4">
        <v>-4.1042395012E10</v>
      </c>
      <c r="AC45" s="4">
        <v>-2.19425683749E11</v>
      </c>
      <c r="AD45" s="4">
        <v>-1.86381157527E11</v>
      </c>
      <c r="AE45" s="4">
        <v>-1.69223354523E11</v>
      </c>
      <c r="AF45" s="4">
        <v>-5.6859469E7</v>
      </c>
      <c r="AG45" s="4">
        <v>-1.3457363E7</v>
      </c>
      <c r="AH45" s="4">
        <v>-1.0777986182E10</v>
      </c>
      <c r="AI45" s="4">
        <v>-1.126887694E9</v>
      </c>
      <c r="AJ45" s="4">
        <v>-5.182612296E9</v>
      </c>
      <c r="AK45" s="4">
        <v>-3.3044526222E10</v>
      </c>
      <c r="AL45" s="4">
        <v>0.0</v>
      </c>
      <c r="AM45" s="4">
        <v>0.0</v>
      </c>
      <c r="AN45" s="4">
        <v>-1.002059977064E12</v>
      </c>
      <c r="AO45" s="4">
        <v>3.77236397953E11</v>
      </c>
      <c r="AP45" s="4">
        <v>0.0</v>
      </c>
      <c r="AQ45" s="4">
        <v>0.0</v>
      </c>
      <c r="AR45" s="4">
        <v>0.0</v>
      </c>
      <c r="AS45" s="4">
        <v>0.0</v>
      </c>
      <c r="AT45" s="4">
        <v>0.0</v>
      </c>
      <c r="AU45" s="4">
        <v>0.0</v>
      </c>
      <c r="AV45" s="4">
        <v>0.0</v>
      </c>
      <c r="AW45" s="4">
        <v>-4.26317762012E11</v>
      </c>
      <c r="AX45" s="4">
        <v>-4.26317762012E11</v>
      </c>
      <c r="AY45" s="4">
        <v>0.0</v>
      </c>
      <c r="AZ45" s="4">
        <v>0.0</v>
      </c>
      <c r="BA45" s="4">
        <v>-4.9081364059E10</v>
      </c>
      <c r="BB45" s="4">
        <v>0.0</v>
      </c>
      <c r="BC45" s="4">
        <v>0.0</v>
      </c>
      <c r="BD45" s="4">
        <v>2.73442646535E11</v>
      </c>
      <c r="BE45" s="4">
        <v>-4.0424085391E10</v>
      </c>
      <c r="BF45" s="4">
        <v>2.33018561144E11</v>
      </c>
      <c r="BG45" s="4">
        <v>1.859109776E9</v>
      </c>
      <c r="BH45" s="4">
        <v>-1.69879068E8</v>
      </c>
      <c r="BI45" s="4">
        <v>1.689230708E9</v>
      </c>
      <c r="BJ45" s="4">
        <v>2.5323252666E10</v>
      </c>
      <c r="BK45" s="4">
        <v>2.10949680459E11</v>
      </c>
      <c r="BL45" s="4">
        <v>0.0</v>
      </c>
      <c r="BM45" s="4">
        <v>-2.1969293581E10</v>
      </c>
      <c r="BN45" s="4">
        <v>1.88980386878E11</v>
      </c>
      <c r="BO45" s="4">
        <v>5.750568242E9</v>
      </c>
      <c r="BP45" s="4">
        <v>1.83229818636E11</v>
      </c>
      <c r="BQ45" s="4">
        <v>2427.0</v>
      </c>
      <c r="BR45" s="4">
        <v>42339.42638888889</v>
      </c>
      <c r="BS45" s="4">
        <v>39814.0</v>
      </c>
      <c r="BT45" s="4">
        <v>40178.0</v>
      </c>
      <c r="BU45" s="4">
        <v>12.0</v>
      </c>
      <c r="BV45" s="4" t="s">
        <v>312</v>
      </c>
      <c r="BW45" s="4"/>
      <c r="BX45" s="4">
        <v>2.0</v>
      </c>
      <c r="BY45" s="4" t="b">
        <v>0</v>
      </c>
    </row>
    <row r="46" ht="12.75" customHeight="1">
      <c r="A46" s="4" t="s">
        <v>44</v>
      </c>
      <c r="B46" s="72">
        <v>2008.0</v>
      </c>
      <c r="C46" s="4">
        <v>5.0</v>
      </c>
      <c r="D46" s="4">
        <f t="shared" si="3"/>
        <v>1311499100160</v>
      </c>
      <c r="E46" s="4">
        <v>1.886136166326E12</v>
      </c>
      <c r="F46" s="4">
        <v>1.33004025083E11</v>
      </c>
      <c r="G46" s="4">
        <v>-6.4461700168E10</v>
      </c>
      <c r="H46" s="4">
        <v>-6.43179391081E11</v>
      </c>
      <c r="I46" s="4">
        <v>-6.30970094654E11</v>
      </c>
      <c r="J46" s="4">
        <v>-3.51202927E8</v>
      </c>
      <c r="K46" s="4">
        <v>-1.18580935E10</v>
      </c>
      <c r="L46" s="4">
        <v>0.0</v>
      </c>
      <c r="M46" s="4">
        <v>6.8985625236E10</v>
      </c>
      <c r="N46" s="4">
        <v>3.40207106E8</v>
      </c>
      <c r="O46" s="4">
        <v>0.0</v>
      </c>
      <c r="P46" s="4">
        <v>0.0</v>
      </c>
      <c r="Q46" s="4">
        <v>3.40207106E8</v>
      </c>
      <c r="R46" s="4">
        <v>1.380824932502E12</v>
      </c>
      <c r="S46" s="4">
        <v>-9.94201007058E11</v>
      </c>
      <c r="T46" s="4">
        <v>-6.9571188096E10</v>
      </c>
      <c r="U46" s="4">
        <v>2.31088239213E11</v>
      </c>
      <c r="V46" s="4">
        <v>2.10392328297E11</v>
      </c>
      <c r="W46" s="4">
        <v>1.1796403914E10</v>
      </c>
      <c r="X46" s="4">
        <v>8.899507002E9</v>
      </c>
      <c r="Y46" s="4">
        <v>-8.32683955941E11</v>
      </c>
      <c r="Z46" s="4">
        <v>6.0395624136E10</v>
      </c>
      <c r="AA46" s="4">
        <v>-3.139448177E9</v>
      </c>
      <c r="AB46" s="4">
        <v>-4.1278824025E10</v>
      </c>
      <c r="AC46" s="4">
        <v>-2.47214827425E11</v>
      </c>
      <c r="AD46" s="4">
        <v>-2.14386976E11</v>
      </c>
      <c r="AE46" s="4">
        <v>-1.70178529177E11</v>
      </c>
      <c r="AF46" s="4">
        <v>-7.36022458E8</v>
      </c>
      <c r="AG46" s="4">
        <v>-2.81429685E8</v>
      </c>
      <c r="AH46" s="4">
        <v>-1.659763622E9</v>
      </c>
      <c r="AI46" s="4">
        <v>-1.9638280189E10</v>
      </c>
      <c r="AJ46" s="4">
        <v>-2.1892950869E10</v>
      </c>
      <c r="AK46" s="4">
        <v>-3.2827851425E10</v>
      </c>
      <c r="AL46" s="4">
        <v>0.0</v>
      </c>
      <c r="AM46" s="4">
        <v>0.0</v>
      </c>
      <c r="AN46" s="4">
        <v>-1.063921431432E12</v>
      </c>
      <c r="AO46" s="4">
        <v>3.1690350107E11</v>
      </c>
      <c r="AP46" s="4">
        <v>0.0</v>
      </c>
      <c r="AQ46" s="4">
        <v>0.0</v>
      </c>
      <c r="AR46" s="4">
        <v>0.0</v>
      </c>
      <c r="AS46" s="4">
        <v>0.0</v>
      </c>
      <c r="AT46" s="4">
        <v>0.0</v>
      </c>
      <c r="AU46" s="4">
        <v>0.0</v>
      </c>
      <c r="AV46" s="4">
        <v>-3.68584E8</v>
      </c>
      <c r="AW46" s="4">
        <v>-3.76166086779E11</v>
      </c>
      <c r="AX46" s="4">
        <v>-3.76166086779E11</v>
      </c>
      <c r="AY46" s="4">
        <v>0.0</v>
      </c>
      <c r="AZ46" s="4">
        <v>0.0</v>
      </c>
      <c r="BA46" s="4">
        <v>-5.9631169709E10</v>
      </c>
      <c r="BB46" s="4">
        <v>0.0</v>
      </c>
      <c r="BC46" s="4">
        <v>0.0</v>
      </c>
      <c r="BD46" s="4">
        <v>3.05675848698E11</v>
      </c>
      <c r="BE46" s="4">
        <v>-7.1450790884E10</v>
      </c>
      <c r="BF46" s="4">
        <v>2.34225057814E11</v>
      </c>
      <c r="BG46" s="4">
        <v>2.175917081E9</v>
      </c>
      <c r="BH46" s="4">
        <v>-1.52172047E8</v>
      </c>
      <c r="BI46" s="4">
        <v>2.023745034E9</v>
      </c>
      <c r="BJ46" s="4">
        <v>2.8994968838E10</v>
      </c>
      <c r="BK46" s="4">
        <v>2.05612601977E11</v>
      </c>
      <c r="BL46" s="4">
        <v>0.0</v>
      </c>
      <c r="BM46" s="4">
        <v>-2.4303614486E10</v>
      </c>
      <c r="BN46" s="4">
        <v>1.81308987491E11</v>
      </c>
      <c r="BO46" s="4">
        <v>5.601647446E9</v>
      </c>
      <c r="BP46" s="4">
        <v>1.75707340045E11</v>
      </c>
      <c r="BQ46" s="4">
        <v>2401.0</v>
      </c>
      <c r="BR46" s="4">
        <v>42339.427083333336</v>
      </c>
      <c r="BS46" s="4">
        <v>39448.0</v>
      </c>
      <c r="BT46" s="4">
        <v>39813.0</v>
      </c>
      <c r="BU46" s="4">
        <v>12.0</v>
      </c>
      <c r="BV46" s="4" t="s">
        <v>313</v>
      </c>
      <c r="BW46" s="4"/>
      <c r="BX46" s="4">
        <v>2.0</v>
      </c>
      <c r="BY46" s="4" t="b">
        <v>0</v>
      </c>
    </row>
    <row r="47" ht="12.75" customHeight="1">
      <c r="A47" s="4" t="s">
        <v>44</v>
      </c>
      <c r="B47" s="72">
        <v>2007.0</v>
      </c>
      <c r="C47" s="4">
        <v>5.0</v>
      </c>
      <c r="D47" s="4">
        <f t="shared" si="3"/>
        <v>1015709610143</v>
      </c>
      <c r="E47" s="4">
        <v>1.605642023006E12</v>
      </c>
      <c r="F47" s="4">
        <v>1.23610240358E11</v>
      </c>
      <c r="G47" s="4">
        <v>-9.7106482772E10</v>
      </c>
      <c r="H47" s="4">
        <v>-6.16436170449E11</v>
      </c>
      <c r="I47" s="4">
        <v>-5.98821418159E11</v>
      </c>
      <c r="J47" s="4">
        <v>-1.129268041E9</v>
      </c>
      <c r="K47" s="4">
        <v>-1.6485484249E10</v>
      </c>
      <c r="L47" s="4">
        <v>0.0</v>
      </c>
      <c r="M47" s="4">
        <v>7.1281742958E10</v>
      </c>
      <c r="N47" s="4">
        <v>2.48134331E8</v>
      </c>
      <c r="O47" s="4">
        <v>0.0</v>
      </c>
      <c r="P47" s="4">
        <v>0.0</v>
      </c>
      <c r="Q47" s="4">
        <v>2.48134331E8</v>
      </c>
      <c r="R47" s="4">
        <v>1.087239487432E12</v>
      </c>
      <c r="S47" s="4">
        <v>-7.47316098297E11</v>
      </c>
      <c r="T47" s="4">
        <v>-6.1318044503E10</v>
      </c>
      <c r="U47" s="4">
        <v>1.81404638862E11</v>
      </c>
      <c r="V47" s="4">
        <v>1.70838411486E11</v>
      </c>
      <c r="W47" s="4">
        <v>7.255999521E9</v>
      </c>
      <c r="X47" s="4">
        <v>3.310227855E9</v>
      </c>
      <c r="Y47" s="4">
        <v>-6.27229503938E11</v>
      </c>
      <c r="Z47" s="4">
        <v>8.0331313841E10</v>
      </c>
      <c r="AA47" s="4">
        <v>-7.0802473276E10</v>
      </c>
      <c r="AB47" s="4">
        <v>0.0</v>
      </c>
      <c r="AC47" s="4">
        <v>-2.29008563781E11</v>
      </c>
      <c r="AD47" s="4">
        <v>-1.9949572099E11</v>
      </c>
      <c r="AE47" s="4">
        <v>-1.07898522012E11</v>
      </c>
      <c r="AF47" s="4">
        <v>-4.10067122E8</v>
      </c>
      <c r="AG47" s="4">
        <v>-5.5728818E7</v>
      </c>
      <c r="AH47" s="4">
        <v>-1.28978188E9</v>
      </c>
      <c r="AI47" s="4">
        <v>-1.8613635107E10</v>
      </c>
      <c r="AJ47" s="4">
        <v>-7.1227986051E10</v>
      </c>
      <c r="AK47" s="4">
        <v>-2.9512842791E10</v>
      </c>
      <c r="AL47" s="4">
        <v>0.0</v>
      </c>
      <c r="AM47" s="4">
        <v>0.0</v>
      </c>
      <c r="AN47" s="4">
        <v>-8.46709227154E11</v>
      </c>
      <c r="AO47" s="4">
        <v>2.40530260278E11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-4.67240484E8</v>
      </c>
      <c r="AW47" s="4">
        <v>-3.35705732924E11</v>
      </c>
      <c r="AX47" s="4">
        <v>-3.35705732924E11</v>
      </c>
      <c r="AY47" s="4">
        <v>0.0</v>
      </c>
      <c r="AZ47" s="4">
        <v>0.0</v>
      </c>
      <c r="BA47" s="4">
        <v>-9.564271313E10</v>
      </c>
      <c r="BB47" s="4">
        <v>0.0</v>
      </c>
      <c r="BC47" s="4">
        <v>0.0</v>
      </c>
      <c r="BD47" s="4">
        <v>2.63568677065E11</v>
      </c>
      <c r="BE47" s="4">
        <v>-6.550717324E9</v>
      </c>
      <c r="BF47" s="4">
        <v>2.57017959741E11</v>
      </c>
      <c r="BG47" s="4">
        <v>1.418861431E9</v>
      </c>
      <c r="BH47" s="4">
        <v>-1.583697845E9</v>
      </c>
      <c r="BI47" s="4">
        <v>-1.64836414E8</v>
      </c>
      <c r="BJ47" s="4">
        <v>0.0</v>
      </c>
      <c r="BK47" s="4">
        <v>1.61210410197E11</v>
      </c>
      <c r="BL47" s="4">
        <v>0.0</v>
      </c>
      <c r="BM47" s="4">
        <v>-2.8502807345E10</v>
      </c>
      <c r="BN47" s="4">
        <v>1.32707602852E11</v>
      </c>
      <c r="BO47" s="4">
        <v>0.0</v>
      </c>
      <c r="BP47" s="4">
        <v>1.32707602852E11</v>
      </c>
      <c r="BQ47" s="4">
        <v>2581.0</v>
      </c>
      <c r="BR47" s="4">
        <v>42339.427777777775</v>
      </c>
      <c r="BS47" s="4">
        <v>39083.0</v>
      </c>
      <c r="BT47" s="4">
        <v>39447.0</v>
      </c>
      <c r="BU47" s="4">
        <v>12.0</v>
      </c>
      <c r="BV47" s="4" t="s">
        <v>313</v>
      </c>
      <c r="BW47" s="4"/>
      <c r="BX47" s="4">
        <v>2.0</v>
      </c>
      <c r="BY47" s="4" t="b">
        <v>0</v>
      </c>
    </row>
    <row r="48" ht="12.75" customHeight="1">
      <c r="A48" s="4" t="s">
        <v>44</v>
      </c>
      <c r="B48" s="72">
        <v>2006.0</v>
      </c>
      <c r="C48" s="4">
        <v>5.0</v>
      </c>
      <c r="D48" s="4">
        <f t="shared" si="3"/>
        <v>892400316798</v>
      </c>
      <c r="E48" s="4">
        <v>1.386716020318E12</v>
      </c>
      <c r="F48" s="4">
        <v>8.1450933057E10</v>
      </c>
      <c r="G48" s="4">
        <v>-2.7594174215E10</v>
      </c>
      <c r="H48" s="4">
        <v>-5.48172462362E11</v>
      </c>
      <c r="I48" s="4">
        <v>-5.26216506625E11</v>
      </c>
      <c r="J48" s="4">
        <v>-5.432738563E9</v>
      </c>
      <c r="K48" s="4">
        <v>-1.6523217174E10</v>
      </c>
      <c r="L48" s="4">
        <v>0.0</v>
      </c>
      <c r="M48" s="4">
        <v>5.5994160165E10</v>
      </c>
      <c r="N48" s="4">
        <v>1.43138587E8</v>
      </c>
      <c r="O48" s="4">
        <v>0.0</v>
      </c>
      <c r="P48" s="4">
        <v>0.0</v>
      </c>
      <c r="Q48" s="4">
        <v>1.43138587E8</v>
      </c>
      <c r="R48" s="4">
        <v>9.4853761555E11</v>
      </c>
      <c r="S48" s="4">
        <v>-6.11230916776E11</v>
      </c>
      <c r="T48" s="4">
        <v>-1.8455742499E10</v>
      </c>
      <c r="U48" s="4">
        <v>1.7301968871E11</v>
      </c>
      <c r="V48" s="4">
        <v>1.60883042041E11</v>
      </c>
      <c r="W48" s="4">
        <v>9.133587158E9</v>
      </c>
      <c r="X48" s="4">
        <v>3.003059511E9</v>
      </c>
      <c r="Y48" s="4">
        <v>-4.56666970565E11</v>
      </c>
      <c r="Z48" s="4">
        <v>0.0</v>
      </c>
      <c r="AA48" s="4">
        <v>9.137099007E9</v>
      </c>
      <c r="AB48" s="4">
        <v>0.0</v>
      </c>
      <c r="AC48" s="4">
        <v>-1.82905437335E11</v>
      </c>
      <c r="AD48" s="4">
        <v>-1.63318801223E11</v>
      </c>
      <c r="AE48" s="4">
        <v>-8.8676089243E10</v>
      </c>
      <c r="AF48" s="4">
        <v>-6.45687412E8</v>
      </c>
      <c r="AG48" s="4">
        <v>-5547619.0</v>
      </c>
      <c r="AH48" s="4">
        <v>-1.2658504976E10</v>
      </c>
      <c r="AI48" s="4">
        <v>-1.9230505489E10</v>
      </c>
      <c r="AJ48" s="4">
        <v>-4.2102466484E10</v>
      </c>
      <c r="AK48" s="4">
        <v>0.0</v>
      </c>
      <c r="AL48" s="4">
        <v>-1.9586636112E10</v>
      </c>
      <c r="AM48" s="4">
        <v>0.0</v>
      </c>
      <c r="AN48" s="4">
        <v>-6.30435308893E11</v>
      </c>
      <c r="AO48" s="4">
        <v>3.18102306657E11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4">
        <v>-4.21781825E9</v>
      </c>
      <c r="AW48" s="4">
        <v>-3.10626269002E11</v>
      </c>
      <c r="AX48" s="4">
        <v>-3.10626269002E11</v>
      </c>
      <c r="AY48" s="4">
        <v>0.0</v>
      </c>
      <c r="AZ48" s="4">
        <v>0.0</v>
      </c>
      <c r="BA48" s="4">
        <v>3.258219405E9</v>
      </c>
      <c r="BB48" s="4">
        <v>0.0</v>
      </c>
      <c r="BC48" s="4">
        <v>0.0</v>
      </c>
      <c r="BD48" s="4">
        <v>1.00736646419E11</v>
      </c>
      <c r="BE48" s="4">
        <v>-3.476541773E9</v>
      </c>
      <c r="BF48" s="4">
        <v>9.7260104646E10</v>
      </c>
      <c r="BG48" s="4">
        <v>3.97163537E8</v>
      </c>
      <c r="BH48" s="4">
        <v>-1.67788111E8</v>
      </c>
      <c r="BI48" s="4">
        <v>2.29375426E8</v>
      </c>
      <c r="BJ48" s="4">
        <v>0.0</v>
      </c>
      <c r="BK48" s="4">
        <v>1.00747699477E11</v>
      </c>
      <c r="BL48" s="4">
        <v>0.0</v>
      </c>
      <c r="BM48" s="4">
        <v>0.0</v>
      </c>
      <c r="BN48" s="4">
        <v>1.00747699477E11</v>
      </c>
      <c r="BO48" s="4">
        <v>0.0</v>
      </c>
      <c r="BP48" s="4">
        <v>1.00747699477E11</v>
      </c>
      <c r="BQ48" s="4">
        <v>2321.0</v>
      </c>
      <c r="BR48" s="4">
        <v>42339.42847222222</v>
      </c>
      <c r="BS48" s="4">
        <v>38718.0</v>
      </c>
      <c r="BT48" s="4">
        <v>39082.0</v>
      </c>
      <c r="BU48" s="4">
        <v>12.0</v>
      </c>
      <c r="BV48" s="4" t="s">
        <v>314</v>
      </c>
      <c r="BW48" s="4"/>
      <c r="BX48" s="4">
        <v>2.0</v>
      </c>
      <c r="BY48" s="4" t="b">
        <v>0</v>
      </c>
    </row>
    <row r="49" ht="12.75" customHeight="1">
      <c r="A49" s="4" t="s">
        <v>44</v>
      </c>
      <c r="B49" s="72">
        <v>2005.0</v>
      </c>
      <c r="C49" s="4">
        <v>5.0</v>
      </c>
      <c r="D49" s="4">
        <f t="shared" si="3"/>
        <v>594781975863</v>
      </c>
      <c r="E49" s="4">
        <v>1.17824597503E12</v>
      </c>
      <c r="F49" s="4">
        <v>5.2379465491E10</v>
      </c>
      <c r="G49" s="4">
        <v>-1.25727963995E11</v>
      </c>
      <c r="H49" s="4">
        <v>-5.10115500663E11</v>
      </c>
      <c r="I49" s="4">
        <v>-4.88516238493E11</v>
      </c>
      <c r="J49" s="4">
        <v>-2.161272371E9</v>
      </c>
      <c r="K49" s="4">
        <v>-1.9437989799E10</v>
      </c>
      <c r="L49" s="4">
        <v>0.0</v>
      </c>
      <c r="M49" s="4">
        <v>4.8982995817E10</v>
      </c>
      <c r="N49" s="4">
        <v>6.97522926E8</v>
      </c>
      <c r="O49" s="4">
        <v>5.95828866E8</v>
      </c>
      <c r="P49" s="4">
        <v>0.0</v>
      </c>
      <c r="Q49" s="4">
        <v>1.0169406E8</v>
      </c>
      <c r="R49" s="4">
        <v>6.44462494606E11</v>
      </c>
      <c r="S49" s="4">
        <v>-4.98944571626E11</v>
      </c>
      <c r="T49" s="4">
        <v>-1.528540816E10</v>
      </c>
      <c r="U49" s="4">
        <v>1.90904530349E11</v>
      </c>
      <c r="V49" s="4">
        <v>1.68588661227E11</v>
      </c>
      <c r="W49" s="4">
        <v>5.992842412E9</v>
      </c>
      <c r="X49" s="4">
        <v>1.632302671E10</v>
      </c>
      <c r="Y49" s="4">
        <v>-3.23325449437E11</v>
      </c>
      <c r="Z49" s="4">
        <v>0.0</v>
      </c>
      <c r="AA49" s="4">
        <v>7.0891142111E10</v>
      </c>
      <c r="AB49" s="4">
        <v>-1.0E10</v>
      </c>
      <c r="AC49" s="4">
        <v>-1.08112701018E11</v>
      </c>
      <c r="AD49" s="4">
        <v>-9.518756477E10</v>
      </c>
      <c r="AE49" s="4">
        <v>-6.6573103457E10</v>
      </c>
      <c r="AF49" s="4">
        <v>-3.37797411E8</v>
      </c>
      <c r="AG49" s="4">
        <v>-2385793.0</v>
      </c>
      <c r="AH49" s="4">
        <v>-1.1632746032E10</v>
      </c>
      <c r="AI49" s="4">
        <v>-7.5135551E8</v>
      </c>
      <c r="AJ49" s="4">
        <v>-1.5890176567E10</v>
      </c>
      <c r="AK49" s="4">
        <v>0.0</v>
      </c>
      <c r="AL49" s="4">
        <v>-1.2925136248E10</v>
      </c>
      <c r="AM49" s="4">
        <v>0.0</v>
      </c>
      <c r="AN49" s="4">
        <v>-3.70547008344E11</v>
      </c>
      <c r="AO49" s="4">
        <v>2.73915486262E11</v>
      </c>
      <c r="AP49" s="4">
        <v>0.0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-8.958288605E9</v>
      </c>
      <c r="AW49" s="4">
        <v>-2.63200365634E11</v>
      </c>
      <c r="AX49" s="4">
        <v>-2.63200365634E11</v>
      </c>
      <c r="AY49" s="4">
        <v>0.0</v>
      </c>
      <c r="AZ49" s="4">
        <v>0.0</v>
      </c>
      <c r="BA49" s="4">
        <v>1.756832023E9</v>
      </c>
      <c r="BB49" s="4">
        <v>0.0</v>
      </c>
      <c r="BC49" s="4">
        <v>0.0</v>
      </c>
      <c r="BD49" s="4">
        <v>9.4707709514E10</v>
      </c>
      <c r="BE49" s="4">
        <v>-1.0996077005E10</v>
      </c>
      <c r="BF49" s="4">
        <v>8.3711632509E10</v>
      </c>
      <c r="BG49" s="4">
        <v>1.73200488E8</v>
      </c>
      <c r="BH49" s="4">
        <v>-3.90999755E8</v>
      </c>
      <c r="BI49" s="4">
        <v>-2.17799267E8</v>
      </c>
      <c r="BJ49" s="4">
        <v>0.0</v>
      </c>
      <c r="BK49" s="4">
        <v>8.5250665265E10</v>
      </c>
      <c r="BL49" s="4">
        <v>0.0</v>
      </c>
      <c r="BM49" s="4">
        <v>0.0</v>
      </c>
      <c r="BN49" s="4">
        <v>8.5250665265E10</v>
      </c>
      <c r="BO49" s="4">
        <v>0.0</v>
      </c>
      <c r="BP49" s="4">
        <v>8.5250665265E10</v>
      </c>
      <c r="BQ49" s="4">
        <v>0.0</v>
      </c>
      <c r="BR49" s="4">
        <v>42339.42916666667</v>
      </c>
      <c r="BS49" s="4">
        <v>38353.0</v>
      </c>
      <c r="BT49" s="4">
        <v>38717.0</v>
      </c>
      <c r="BU49" s="4">
        <v>12.0</v>
      </c>
      <c r="BV49" s="4" t="s">
        <v>315</v>
      </c>
      <c r="BW49" s="4"/>
      <c r="BX49" s="4">
        <v>2.0</v>
      </c>
      <c r="BY49" s="4" t="b">
        <v>0</v>
      </c>
    </row>
    <row r="50" ht="12.75" customHeight="1">
      <c r="A50" s="4" t="s">
        <v>74</v>
      </c>
      <c r="B50" s="72">
        <v>2017.0</v>
      </c>
      <c r="C50" s="4">
        <v>5.0</v>
      </c>
      <c r="D50" s="4"/>
      <c r="E50" s="4">
        <v>2.5521511280522E13</v>
      </c>
      <c r="F50" s="4">
        <v>2.66097461444E11</v>
      </c>
      <c r="G50" s="4">
        <v>0.0</v>
      </c>
      <c r="H50" s="4">
        <v>-1.641147464342E12</v>
      </c>
      <c r="I50" s="4">
        <v>-1.90795493594E12</v>
      </c>
      <c r="J50" s="4">
        <v>2.66807471598E11</v>
      </c>
      <c r="K50" s="4">
        <v>0.0</v>
      </c>
      <c r="L50" s="4">
        <v>0.0</v>
      </c>
      <c r="M50" s="4">
        <v>2.66706871477E11</v>
      </c>
      <c r="N50" s="4">
        <v>4.08385532317E11</v>
      </c>
      <c r="O50" s="4">
        <v>4.5693273E7</v>
      </c>
      <c r="P50" s="4">
        <v>3.66084846827E11</v>
      </c>
      <c r="Q50" s="4">
        <v>4.2254992217E10</v>
      </c>
      <c r="R50" s="4">
        <v>2.4042084842027E13</v>
      </c>
      <c r="S50" s="4">
        <v>-8.462636715124E12</v>
      </c>
      <c r="T50" s="4">
        <v>-1.666882539E11</v>
      </c>
      <c r="U50" s="4">
        <v>3.823723341E9</v>
      </c>
      <c r="V50" s="4">
        <v>0.0</v>
      </c>
      <c r="W50" s="4">
        <v>2.39211984E9</v>
      </c>
      <c r="X50" s="4">
        <v>1.431603501E9</v>
      </c>
      <c r="Y50" s="4">
        <v>-7.777805273287E12</v>
      </c>
      <c r="Z50" s="4">
        <v>2.81408224424E11</v>
      </c>
      <c r="AA50" s="4">
        <v>-1.61155033254E11</v>
      </c>
      <c r="AB50" s="4">
        <v>-1.28408224424E11</v>
      </c>
      <c r="AC50" s="4">
        <v>-5.735492296789E12</v>
      </c>
      <c r="AD50" s="4">
        <v>-5.533326146378E12</v>
      </c>
      <c r="AE50" s="4">
        <v>-2.467269614939E12</v>
      </c>
      <c r="AF50" s="4">
        <v>0.0</v>
      </c>
      <c r="AG50" s="4">
        <v>0.0</v>
      </c>
      <c r="AH50" s="4">
        <v>-8.501811284E10</v>
      </c>
      <c r="AI50" s="4">
        <v>-1.16978158028E11</v>
      </c>
      <c r="AJ50" s="4">
        <v>-1.355608690284E12</v>
      </c>
      <c r="AK50" s="4">
        <v>-1.051404615E9</v>
      </c>
      <c r="AL50" s="4">
        <v>-2.01114745796E11</v>
      </c>
      <c r="AM50" s="4">
        <v>0.0</v>
      </c>
      <c r="AN50" s="4">
        <v>-2.3506187046881E13</v>
      </c>
      <c r="AO50" s="4">
        <v>5.35897795146E11</v>
      </c>
      <c r="AP50" s="4">
        <v>0.0</v>
      </c>
      <c r="AQ50" s="4">
        <v>0.0</v>
      </c>
      <c r="AR50" s="4">
        <v>0.0</v>
      </c>
      <c r="AS50" s="4">
        <v>3.8245304057E11</v>
      </c>
      <c r="AT50" s="4">
        <v>-3.14630128002E11</v>
      </c>
      <c r="AU50" s="4">
        <v>6.7822912568E10</v>
      </c>
      <c r="AV50" s="4">
        <v>0.0</v>
      </c>
      <c r="AW50" s="4">
        <v>-3.147504547029E12</v>
      </c>
      <c r="AX50" s="4">
        <v>-3.147504547029E12</v>
      </c>
      <c r="AY50" s="4">
        <v>0.0</v>
      </c>
      <c r="AZ50" s="4">
        <v>0.0</v>
      </c>
      <c r="BA50" s="4">
        <v>-2.611606751883E12</v>
      </c>
      <c r="BB50" s="4">
        <v>0.0</v>
      </c>
      <c r="BC50" s="4">
        <v>6.7822912568E10</v>
      </c>
      <c r="BD50" s="4">
        <v>5.758691819023E12</v>
      </c>
      <c r="BE50" s="4">
        <v>-1.420797149598E12</v>
      </c>
      <c r="BF50" s="4">
        <v>4.337894669425E12</v>
      </c>
      <c r="BG50" s="4">
        <v>2.3604974262E10</v>
      </c>
      <c r="BH50" s="4">
        <v>-4.893901846E9</v>
      </c>
      <c r="BI50" s="4">
        <v>1.8711072416E10</v>
      </c>
      <c r="BJ50" s="4">
        <v>1.20920690801E11</v>
      </c>
      <c r="BK50" s="4">
        <v>1.933742593327E12</v>
      </c>
      <c r="BL50" s="4">
        <v>0.0</v>
      </c>
      <c r="BM50" s="4">
        <v>-3.30646519353E11</v>
      </c>
      <c r="BN50" s="4">
        <v>1.603096073974E12</v>
      </c>
      <c r="BO50" s="4">
        <v>4.7642826701E10</v>
      </c>
      <c r="BP50" s="4">
        <v>1.555453247273E12</v>
      </c>
      <c r="BQ50" s="4">
        <v>2286.0</v>
      </c>
      <c r="BR50" s="4">
        <v>43200.43472222222</v>
      </c>
      <c r="BS50" s="4">
        <v>42736.0</v>
      </c>
      <c r="BT50" s="4">
        <v>43100.0</v>
      </c>
      <c r="BU50" s="4">
        <v>12.0</v>
      </c>
      <c r="BV50" s="4" t="s">
        <v>316</v>
      </c>
      <c r="BW50" s="4"/>
      <c r="BX50" s="4">
        <v>0.0</v>
      </c>
      <c r="BY50" s="4" t="b">
        <v>0</v>
      </c>
    </row>
    <row r="51" ht="12.75" customHeight="1">
      <c r="A51" s="4" t="s">
        <v>74</v>
      </c>
      <c r="B51" s="72">
        <v>2016.0</v>
      </c>
      <c r="C51" s="4">
        <v>5.0</v>
      </c>
      <c r="D51" s="4"/>
      <c r="E51" s="4">
        <v>2.0018586566154E13</v>
      </c>
      <c r="F51" s="4">
        <v>3.00791329949E11</v>
      </c>
      <c r="G51" s="4">
        <v>0.0</v>
      </c>
      <c r="H51" s="4">
        <v>-1.200056139706E12</v>
      </c>
      <c r="I51" s="4">
        <v>-1.39299850552E12</v>
      </c>
      <c r="J51" s="4">
        <v>1.92942365814E11</v>
      </c>
      <c r="K51" s="4">
        <v>0.0</v>
      </c>
      <c r="L51" s="4">
        <v>0.0</v>
      </c>
      <c r="M51" s="4">
        <v>2.24977753763E11</v>
      </c>
      <c r="N51" s="4">
        <v>1.05690433676E11</v>
      </c>
      <c r="O51" s="4">
        <v>6.87797942E8</v>
      </c>
      <c r="P51" s="4">
        <v>7.7046090738E10</v>
      </c>
      <c r="Q51" s="4">
        <v>2.7956544996E10</v>
      </c>
      <c r="R51" s="4">
        <v>1.9009468345511E13</v>
      </c>
      <c r="S51" s="4">
        <v>-6.733219605075E12</v>
      </c>
      <c r="T51" s="4">
        <v>-1.71400458433E11</v>
      </c>
      <c r="U51" s="4">
        <v>8.828324736E9</v>
      </c>
      <c r="V51" s="4">
        <v>0.0</v>
      </c>
      <c r="W51" s="4">
        <v>6.690882282E9</v>
      </c>
      <c r="X51" s="4">
        <v>2.137442454E9</v>
      </c>
      <c r="Y51" s="4">
        <v>-6.374335520249E12</v>
      </c>
      <c r="Z51" s="4">
        <v>9.3E10</v>
      </c>
      <c r="AA51" s="4">
        <v>-1.33534383764E11</v>
      </c>
      <c r="AB51" s="4">
        <v>-1.09617672687E11</v>
      </c>
      <c r="AC51" s="4">
        <v>-4.232776274049E12</v>
      </c>
      <c r="AD51" s="4">
        <v>-4.207185385576E12</v>
      </c>
      <c r="AE51" s="4">
        <v>-1.962077048011E12</v>
      </c>
      <c r="AF51" s="4">
        <v>0.0</v>
      </c>
      <c r="AG51" s="4">
        <v>0.0</v>
      </c>
      <c r="AH51" s="4">
        <v>-7.5700952436E10</v>
      </c>
      <c r="AI51" s="4">
        <v>-9.6585660462E10</v>
      </c>
      <c r="AJ51" s="4">
        <v>-1.170434730365E12</v>
      </c>
      <c r="AK51" s="4">
        <v>-3.201454297E9</v>
      </c>
      <c r="AL51" s="4">
        <v>-2.2389434176E10</v>
      </c>
      <c r="AM51" s="4">
        <v>0.0</v>
      </c>
      <c r="AN51" s="4">
        <v>-1.8609045110929E13</v>
      </c>
      <c r="AO51" s="4">
        <v>4.00423234582E11</v>
      </c>
      <c r="AP51" s="4">
        <v>0.0</v>
      </c>
      <c r="AQ51" s="4">
        <v>0.0</v>
      </c>
      <c r="AR51" s="4">
        <v>0.0</v>
      </c>
      <c r="AS51" s="4">
        <v>2.97970974822E11</v>
      </c>
      <c r="AT51" s="4">
        <v>-2.70478765106E11</v>
      </c>
      <c r="AU51" s="4">
        <v>2.7492209716E10</v>
      </c>
      <c r="AV51" s="4">
        <v>0.0</v>
      </c>
      <c r="AW51" s="4">
        <v>-2.628432875224E12</v>
      </c>
      <c r="AX51" s="4">
        <v>-2.222170886326E12</v>
      </c>
      <c r="AY51" s="4">
        <v>0.0</v>
      </c>
      <c r="AZ51" s="4">
        <v>-4.06261988898E11</v>
      </c>
      <c r="BA51" s="4">
        <v>-1.821747651744E12</v>
      </c>
      <c r="BB51" s="4">
        <v>0.0</v>
      </c>
      <c r="BC51" s="4">
        <v>-3.78769779182E11</v>
      </c>
      <c r="BD51" s="4">
        <v>4.627972875906E12</v>
      </c>
      <c r="BE51" s="4">
        <v>-1.124009912309E12</v>
      </c>
      <c r="BF51" s="4">
        <v>3.503962963597E12</v>
      </c>
      <c r="BG51" s="4">
        <v>1.0088299889E10</v>
      </c>
      <c r="BH51" s="4">
        <v>-4.126469198E9</v>
      </c>
      <c r="BI51" s="4">
        <v>5.961830691E9</v>
      </c>
      <c r="BJ51" s="4">
        <v>8.9377550187E10</v>
      </c>
      <c r="BK51" s="4">
        <v>1.398784913549E12</v>
      </c>
      <c r="BL51" s="4">
        <v>0.0</v>
      </c>
      <c r="BM51" s="4">
        <v>-2.33835986436E11</v>
      </c>
      <c r="BN51" s="4">
        <v>1.164948927113E12</v>
      </c>
      <c r="BO51" s="4">
        <v>4.1615866742E10</v>
      </c>
      <c r="BP51" s="4">
        <v>1.123333060371E12</v>
      </c>
      <c r="BQ51" s="4">
        <v>1651.0</v>
      </c>
      <c r="BR51" s="4">
        <v>42836.47152777778</v>
      </c>
      <c r="BS51" s="4">
        <v>42370.0</v>
      </c>
      <c r="BT51" s="4">
        <v>42735.0</v>
      </c>
      <c r="BU51" s="4">
        <v>12.0</v>
      </c>
      <c r="BV51" s="4" t="s">
        <v>317</v>
      </c>
      <c r="BW51" s="4"/>
      <c r="BX51" s="4">
        <v>0.0</v>
      </c>
      <c r="BY51" s="4" t="b">
        <v>0</v>
      </c>
    </row>
    <row r="52" ht="12.75" customHeight="1">
      <c r="A52" s="4" t="s">
        <v>74</v>
      </c>
      <c r="B52" s="72">
        <v>2015.0</v>
      </c>
      <c r="C52" s="4">
        <v>5.0</v>
      </c>
      <c r="D52" s="4"/>
      <c r="E52" s="4">
        <v>1.5943461828362E13</v>
      </c>
      <c r="F52" s="4">
        <v>3.38994106846E11</v>
      </c>
      <c r="G52" s="4">
        <v>0.0</v>
      </c>
      <c r="H52" s="4">
        <v>-1.110122686264E12</v>
      </c>
      <c r="I52" s="4">
        <v>-1.075681917652E12</v>
      </c>
      <c r="J52" s="4">
        <v>-3.4440768612E10</v>
      </c>
      <c r="K52" s="4">
        <v>0.0</v>
      </c>
      <c r="L52" s="4">
        <v>0.0</v>
      </c>
      <c r="M52" s="4">
        <v>1.880406342E11</v>
      </c>
      <c r="N52" s="4">
        <v>4.2294073824E10</v>
      </c>
      <c r="O52" s="4">
        <v>1.6663303127E10</v>
      </c>
      <c r="P52" s="4">
        <v>4.60048248E8</v>
      </c>
      <c r="Q52" s="4">
        <v>2.5170722449E10</v>
      </c>
      <c r="R52" s="4">
        <v>1.5326553145526E13</v>
      </c>
      <c r="S52" s="4">
        <v>-5.908181291969E12</v>
      </c>
      <c r="T52" s="4">
        <v>-1.75660994859E11</v>
      </c>
      <c r="U52" s="4">
        <v>3.2020103108E10</v>
      </c>
      <c r="V52" s="4">
        <v>0.0</v>
      </c>
      <c r="W52" s="4">
        <v>2.9159452809E10</v>
      </c>
      <c r="X52" s="4">
        <v>2.860650299E9</v>
      </c>
      <c r="Y52" s="4">
        <v>-5.638950789292E12</v>
      </c>
      <c r="Z52" s="4">
        <v>4.6E10</v>
      </c>
      <c r="AA52" s="4">
        <v>-1.6083101229E10</v>
      </c>
      <c r="AB52" s="4">
        <v>-1.0196476113E11</v>
      </c>
      <c r="AC52" s="4">
        <v>-3.470111005347E12</v>
      </c>
      <c r="AD52" s="4">
        <v>-3.391262935375E12</v>
      </c>
      <c r="AE52" s="4">
        <v>-1.59067631979E12</v>
      </c>
      <c r="AF52" s="4">
        <v>0.0</v>
      </c>
      <c r="AG52" s="4">
        <v>0.0</v>
      </c>
      <c r="AH52" s="4">
        <v>-7.7851626985E10</v>
      </c>
      <c r="AI52" s="4">
        <v>-2.83349127698E11</v>
      </c>
      <c r="AJ52" s="4">
        <v>-8.35837086776E11</v>
      </c>
      <c r="AK52" s="4">
        <v>-7.6733945577E10</v>
      </c>
      <c r="AL52" s="4">
        <v>-2.114124395E9</v>
      </c>
      <c r="AM52" s="4">
        <v>0.0</v>
      </c>
      <c r="AN52" s="4">
        <v>-1.4902848143142E13</v>
      </c>
      <c r="AO52" s="4">
        <v>4.23705002384E11</v>
      </c>
      <c r="AP52" s="4">
        <v>0.0</v>
      </c>
      <c r="AQ52" s="4">
        <v>0.0</v>
      </c>
      <c r="AR52" s="4">
        <v>0.0</v>
      </c>
      <c r="AS52" s="4">
        <v>3.80720387095E11</v>
      </c>
      <c r="AT52" s="4">
        <v>-3.11841951585E11</v>
      </c>
      <c r="AU52" s="4">
        <v>6.887843551E10</v>
      </c>
      <c r="AV52" s="4">
        <v>0.0</v>
      </c>
      <c r="AW52" s="4">
        <v>-2.011740532968E12</v>
      </c>
      <c r="AX52" s="4">
        <v>-1.642896766177E12</v>
      </c>
      <c r="AY52" s="4">
        <v>0.0</v>
      </c>
      <c r="AZ52" s="4">
        <v>-3.68843766791E11</v>
      </c>
      <c r="BA52" s="4">
        <v>-1.219191763793E12</v>
      </c>
      <c r="BB52" s="4">
        <v>0.0</v>
      </c>
      <c r="BC52" s="4">
        <v>-2.99965331281E11</v>
      </c>
      <c r="BD52" s="4">
        <v>3.792751239962E12</v>
      </c>
      <c r="BE52" s="4">
        <v>-9.0287580185E11</v>
      </c>
      <c r="BF52" s="4">
        <v>2.889875438112E12</v>
      </c>
      <c r="BG52" s="4">
        <v>9.722047264E9</v>
      </c>
      <c r="BH52" s="4">
        <v>-4.75436338E9</v>
      </c>
      <c r="BI52" s="4">
        <v>4.967683884E9</v>
      </c>
      <c r="BJ52" s="4">
        <v>9.3205829716E10</v>
      </c>
      <c r="BK52" s="4">
        <v>1.468891856638E12</v>
      </c>
      <c r="BL52" s="4">
        <v>-8.175021006E9</v>
      </c>
      <c r="BM52" s="4">
        <v>-2.85785415458E11</v>
      </c>
      <c r="BN52" s="4">
        <v>1.174931420174E12</v>
      </c>
      <c r="BO52" s="4">
        <v>4.6924275754E10</v>
      </c>
      <c r="BP52" s="4">
        <v>1.12800714442E12</v>
      </c>
      <c r="BQ52" s="4">
        <v>1658.0</v>
      </c>
      <c r="BR52" s="4">
        <v>42460.75208333333</v>
      </c>
      <c r="BS52" s="4">
        <v>42005.0</v>
      </c>
      <c r="BT52" s="4">
        <v>42369.0</v>
      </c>
      <c r="BU52" s="4">
        <v>12.0</v>
      </c>
      <c r="BV52" s="4" t="s">
        <v>306</v>
      </c>
      <c r="BW52" s="4"/>
      <c r="BX52" s="4">
        <v>0.0</v>
      </c>
      <c r="BY52" s="4" t="b">
        <v>0</v>
      </c>
    </row>
    <row r="53" ht="12.75" customHeight="1">
      <c r="A53" s="4" t="s">
        <v>74</v>
      </c>
      <c r="B53" s="72">
        <v>2014.0</v>
      </c>
      <c r="C53" s="4">
        <v>5.0</v>
      </c>
      <c r="D53" s="4"/>
      <c r="E53" s="4">
        <v>1.3613450590452E13</v>
      </c>
      <c r="F53" s="4">
        <v>3.37831262703E11</v>
      </c>
      <c r="G53" s="4">
        <v>0.0</v>
      </c>
      <c r="H53" s="4">
        <v>-1.244455862694E12</v>
      </c>
      <c r="I53" s="4">
        <v>-1.101757421476E12</v>
      </c>
      <c r="J53" s="4">
        <v>-1.42698441218E11</v>
      </c>
      <c r="K53" s="4">
        <v>0.0</v>
      </c>
      <c r="L53" s="4">
        <v>0.0</v>
      </c>
      <c r="M53" s="4">
        <v>1.03710467297E11</v>
      </c>
      <c r="N53" s="4">
        <v>1.4780564727E10</v>
      </c>
      <c r="O53" s="4">
        <v>2.253353476E9</v>
      </c>
      <c r="P53" s="4">
        <v>6.29605515E8</v>
      </c>
      <c r="Q53" s="4">
        <v>1.1897605736E10</v>
      </c>
      <c r="R53" s="4">
        <v>1.2782605281684E13</v>
      </c>
      <c r="S53" s="4">
        <v>-5.857997058548E12</v>
      </c>
      <c r="T53" s="4">
        <v>-1.91531688856E11</v>
      </c>
      <c r="U53" s="4">
        <v>3.753347011E9</v>
      </c>
      <c r="V53" s="4">
        <v>0.0</v>
      </c>
      <c r="W53" s="4">
        <v>2.35265859E9</v>
      </c>
      <c r="X53" s="4">
        <v>1.400688421E9</v>
      </c>
      <c r="Y53" s="4">
        <v>-5.45508732681E12</v>
      </c>
      <c r="Z53" s="4">
        <v>0.0</v>
      </c>
      <c r="AA53" s="4">
        <v>-9.3843057594E10</v>
      </c>
      <c r="AB53" s="4">
        <v>-9.7921509054E10</v>
      </c>
      <c r="AC53" s="4">
        <v>-2.825099283182E12</v>
      </c>
      <c r="AD53" s="4">
        <v>-1.937316994703E12</v>
      </c>
      <c r="AE53" s="4">
        <v>-1.18041254908E12</v>
      </c>
      <c r="AF53" s="4">
        <v>0.0</v>
      </c>
      <c r="AG53" s="4">
        <v>0.0</v>
      </c>
      <c r="AH53" s="4">
        <v>-7.5881635697E10</v>
      </c>
      <c r="AI53" s="4">
        <v>-1.68267739689E11</v>
      </c>
      <c r="AJ53" s="4">
        <v>0.0</v>
      </c>
      <c r="AK53" s="4">
        <v>-4.091689038E9</v>
      </c>
      <c r="AL53" s="4">
        <v>-1.4587588652E10</v>
      </c>
      <c r="AM53" s="4">
        <v>-8.69103010789E11</v>
      </c>
      <c r="AN53" s="4">
        <v>-1.2549962387253E13</v>
      </c>
      <c r="AO53" s="4">
        <v>2.32642894431E11</v>
      </c>
      <c r="AP53" s="4">
        <v>7.56312526915E11</v>
      </c>
      <c r="AQ53" s="4">
        <v>-5.56841581888E11</v>
      </c>
      <c r="AR53" s="4">
        <v>1.99470945027E11</v>
      </c>
      <c r="AS53" s="4">
        <v>3.81022877626E11</v>
      </c>
      <c r="AT53" s="4">
        <v>-3.13054604311E11</v>
      </c>
      <c r="AU53" s="4">
        <v>6.7968273315E10</v>
      </c>
      <c r="AV53" s="4">
        <v>0.0</v>
      </c>
      <c r="AW53" s="4">
        <v>-1.887130943926E12</v>
      </c>
      <c r="AX53" s="4">
        <v>-1.473465751814E12</v>
      </c>
      <c r="AY53" s="4">
        <v>-1.20204588097E11</v>
      </c>
      <c r="AZ53" s="4">
        <v>-2.93460604015E11</v>
      </c>
      <c r="BA53" s="4">
        <v>-1.240822857383E12</v>
      </c>
      <c r="BB53" s="4">
        <v>7.926635693E10</v>
      </c>
      <c r="BC53" s="4">
        <v>-2.254923307E11</v>
      </c>
      <c r="BD53" s="4">
        <v>3.679557715587E12</v>
      </c>
      <c r="BE53" s="4">
        <v>-8.23337077107E11</v>
      </c>
      <c r="BF53" s="4">
        <v>2.85622063848E12</v>
      </c>
      <c r="BG53" s="4">
        <v>1.5348571228E10</v>
      </c>
      <c r="BH53" s="4">
        <v>-5.475388777E9</v>
      </c>
      <c r="BI53" s="4">
        <v>9.873182451E9</v>
      </c>
      <c r="BJ53" s="4">
        <v>1.48260435519E11</v>
      </c>
      <c r="BK53" s="4">
        <v>1.627305425297E12</v>
      </c>
      <c r="BL53" s="4">
        <v>-7.550598372E9</v>
      </c>
      <c r="BM53" s="4">
        <v>-2.88486271497E11</v>
      </c>
      <c r="BN53" s="4">
        <v>1.331268555428E12</v>
      </c>
      <c r="BO53" s="4">
        <v>7.2711673813E10</v>
      </c>
      <c r="BP53" s="4">
        <v>1.258556881615E12</v>
      </c>
      <c r="BQ53" s="4">
        <v>1850.0</v>
      </c>
      <c r="BR53" s="4">
        <v>42291.70972222222</v>
      </c>
      <c r="BS53" s="4">
        <v>41640.0</v>
      </c>
      <c r="BT53" s="4">
        <v>42004.0</v>
      </c>
      <c r="BU53" s="4">
        <v>12.0</v>
      </c>
      <c r="BV53" s="4" t="s">
        <v>288</v>
      </c>
      <c r="BW53" s="4"/>
      <c r="BX53" s="4">
        <v>2.0</v>
      </c>
      <c r="BY53" s="4" t="b">
        <v>0</v>
      </c>
    </row>
    <row r="54" ht="12.75" customHeight="1">
      <c r="A54" s="4" t="s">
        <v>74</v>
      </c>
      <c r="B54" s="72">
        <v>2013.0</v>
      </c>
      <c r="C54" s="4">
        <v>5.0</v>
      </c>
      <c r="D54" s="4">
        <f t="shared" ref="D54:D59" si="4">E54+F54+H54+G54</f>
        <v>8127927857011</v>
      </c>
      <c r="E54" s="4">
        <v>1.1989345135217E13</v>
      </c>
      <c r="F54" s="4">
        <v>3.29868031467E11</v>
      </c>
      <c r="G54" s="4">
        <v>-2.801665219645E12</v>
      </c>
      <c r="H54" s="4">
        <v>-1.389620090028E12</v>
      </c>
      <c r="I54" s="4">
        <v>-1.308653689794E12</v>
      </c>
      <c r="J54" s="4">
        <v>-1.5946757921E10</v>
      </c>
      <c r="K54" s="4">
        <v>-6.5019642313E10</v>
      </c>
      <c r="L54" s="4">
        <v>0.0</v>
      </c>
      <c r="M54" s="4">
        <v>2.2935399084E11</v>
      </c>
      <c r="N54" s="4">
        <v>9.048272395E9</v>
      </c>
      <c r="O54" s="4">
        <v>3.103652066E9</v>
      </c>
      <c r="P54" s="4">
        <v>1.5303444E9</v>
      </c>
      <c r="Q54" s="4">
        <v>4.414275929E9</v>
      </c>
      <c r="R54" s="4">
        <v>8.366330120246E12</v>
      </c>
      <c r="S54" s="4">
        <v>-5.883774672138E12</v>
      </c>
      <c r="T54" s="4">
        <v>-4.3329620326E11</v>
      </c>
      <c r="U54" s="4">
        <v>1.121407840675E12</v>
      </c>
      <c r="V54" s="4">
        <v>1.107727646001E12</v>
      </c>
      <c r="W54" s="4">
        <v>1.0079533624E10</v>
      </c>
      <c r="X54" s="4">
        <v>3.60066105E9</v>
      </c>
      <c r="Y54" s="4">
        <v>-5.195663034723E12</v>
      </c>
      <c r="Z54" s="4">
        <v>2.28E11</v>
      </c>
      <c r="AA54" s="4">
        <v>-7.3687999443E10</v>
      </c>
      <c r="AB54" s="4">
        <v>-9.2940765694E10</v>
      </c>
      <c r="AC54" s="4">
        <v>-1.485151441124E12</v>
      </c>
      <c r="AD54" s="4">
        <v>-1.423213313473E12</v>
      </c>
      <c r="AE54" s="4">
        <v>-1.266367965547E12</v>
      </c>
      <c r="AF54" s="4">
        <v>0.0</v>
      </c>
      <c r="AG54" s="4">
        <v>0.0</v>
      </c>
      <c r="AH54" s="4">
        <v>-7.8352943499E10</v>
      </c>
      <c r="AI54" s="4">
        <v>-7.8492404427E10</v>
      </c>
      <c r="AJ54" s="4">
        <v>0.0</v>
      </c>
      <c r="AK54" s="4">
        <v>-5.9254451704E10</v>
      </c>
      <c r="AL54" s="4">
        <v>-2.683675947E9</v>
      </c>
      <c r="AM54" s="4">
        <v>0.0</v>
      </c>
      <c r="AN54" s="4">
        <v>-6.619443240984E12</v>
      </c>
      <c r="AO54" s="4">
        <v>1.746886879262E12</v>
      </c>
      <c r="AP54" s="4">
        <v>1.213034837755E12</v>
      </c>
      <c r="AQ54" s="4">
        <v>-6.99633866134E11</v>
      </c>
      <c r="AR54" s="4">
        <v>5.13400971621E11</v>
      </c>
      <c r="AS54" s="4">
        <v>2.14777973512E11</v>
      </c>
      <c r="AT54" s="4">
        <v>-2.02191253806E11</v>
      </c>
      <c r="AU54" s="4">
        <v>1.2586719706E10</v>
      </c>
      <c r="AV54" s="4">
        <v>-3.72533232026E11</v>
      </c>
      <c r="AW54" s="4">
        <v>-2.681154696353E12</v>
      </c>
      <c r="AX54" s="4">
        <v>-2.131094559615E12</v>
      </c>
      <c r="AY54" s="4">
        <v>-2.53450157503E11</v>
      </c>
      <c r="AZ54" s="4">
        <v>-2.96609979235E11</v>
      </c>
      <c r="BA54" s="4">
        <v>-7.56740912379E11</v>
      </c>
      <c r="BB54" s="4">
        <v>2.59950814118E11</v>
      </c>
      <c r="BC54" s="4">
        <v>-2.84023259529E11</v>
      </c>
      <c r="BD54" s="4">
        <v>3.12940749392E12</v>
      </c>
      <c r="BE54" s="4">
        <v>-7.34501891093E11</v>
      </c>
      <c r="BF54" s="4">
        <v>2.394905602827E12</v>
      </c>
      <c r="BG54" s="4">
        <v>1.4343064061E10</v>
      </c>
      <c r="BH54" s="4">
        <v>-5.926302074E9</v>
      </c>
      <c r="BI54" s="4">
        <v>8.416761987E9</v>
      </c>
      <c r="BJ54" s="4">
        <v>3.1557789847E10</v>
      </c>
      <c r="BK54" s="4">
        <v>1.654066796871E12</v>
      </c>
      <c r="BL54" s="4">
        <v>-7.031133756E9</v>
      </c>
      <c r="BM54" s="4">
        <v>-4.13061218605E11</v>
      </c>
      <c r="BN54" s="4">
        <v>1.23397444451E12</v>
      </c>
      <c r="BO54" s="4">
        <v>9.6443745088E10</v>
      </c>
      <c r="BP54" s="4">
        <v>1.137530699422E12</v>
      </c>
      <c r="BQ54" s="4">
        <v>1672.0</v>
      </c>
      <c r="BR54" s="4">
        <v>42338.72361111111</v>
      </c>
      <c r="BS54" s="4">
        <v>41275.0</v>
      </c>
      <c r="BT54" s="4">
        <v>41639.0</v>
      </c>
      <c r="BU54" s="4">
        <v>12.0</v>
      </c>
      <c r="BV54" s="4" t="s">
        <v>318</v>
      </c>
      <c r="BW54" s="4"/>
      <c r="BX54" s="4">
        <v>2.0</v>
      </c>
      <c r="BY54" s="4" t="b">
        <v>0</v>
      </c>
    </row>
    <row r="55" ht="12.75" customHeight="1">
      <c r="A55" s="4" t="s">
        <v>74</v>
      </c>
      <c r="B55" s="72">
        <v>2012.0</v>
      </c>
      <c r="C55" s="4">
        <v>5.0</v>
      </c>
      <c r="D55" s="4">
        <f t="shared" si="4"/>
        <v>8163894321848</v>
      </c>
      <c r="E55" s="4">
        <v>1.0593014184645E13</v>
      </c>
      <c r="F55" s="4">
        <v>3.24578137216E11</v>
      </c>
      <c r="G55" s="4">
        <v>-1.251949923686E12</v>
      </c>
      <c r="H55" s="4">
        <v>-1.501748076327E12</v>
      </c>
      <c r="I55" s="4">
        <v>-1.434243708247E12</v>
      </c>
      <c r="J55" s="4">
        <v>-7.979725534E9</v>
      </c>
      <c r="K55" s="4">
        <v>-5.9524642546E10</v>
      </c>
      <c r="L55" s="4">
        <v>0.0</v>
      </c>
      <c r="M55" s="4">
        <v>2.33185227477E11</v>
      </c>
      <c r="N55" s="4">
        <v>1.704254886E10</v>
      </c>
      <c r="O55" s="4">
        <v>3.75911524E8</v>
      </c>
      <c r="P55" s="4">
        <v>6.665993519E9</v>
      </c>
      <c r="Q55" s="4">
        <v>1.0000643817E10</v>
      </c>
      <c r="R55" s="4">
        <v>8.414122098185E12</v>
      </c>
      <c r="S55" s="4">
        <v>-6.003194937115E12</v>
      </c>
      <c r="T55" s="4">
        <v>-1.48001677644E11</v>
      </c>
      <c r="U55" s="4">
        <v>5.26541089376E11</v>
      </c>
      <c r="V55" s="4">
        <v>5.12995603382E11</v>
      </c>
      <c r="W55" s="4">
        <v>1.2262322625E10</v>
      </c>
      <c r="X55" s="4">
        <v>1.283163369E9</v>
      </c>
      <c r="Y55" s="4">
        <v>-5.624655525383E12</v>
      </c>
      <c r="Z55" s="4">
        <v>2.61E11</v>
      </c>
      <c r="AA55" s="4">
        <v>1.8232587305E10</v>
      </c>
      <c r="AB55" s="4">
        <v>-1.48097890419E11</v>
      </c>
      <c r="AC55" s="4">
        <v>-1.331261852972E12</v>
      </c>
      <c r="AD55" s="4">
        <v>-1.24332220386E12</v>
      </c>
      <c r="AE55" s="4">
        <v>-1.092774193612E12</v>
      </c>
      <c r="AF55" s="4">
        <v>0.0</v>
      </c>
      <c r="AG55" s="4">
        <v>0.0</v>
      </c>
      <c r="AH55" s="4">
        <v>-6.7873257653E10</v>
      </c>
      <c r="AI55" s="4">
        <v>-8.2674752595E10</v>
      </c>
      <c r="AJ55" s="4">
        <v>0.0</v>
      </c>
      <c r="AK55" s="4">
        <v>-7.2969818599E10</v>
      </c>
      <c r="AL55" s="4">
        <v>-1.4969830513E10</v>
      </c>
      <c r="AM55" s="4">
        <v>0.0</v>
      </c>
      <c r="AN55" s="4">
        <v>-6.824782681469E12</v>
      </c>
      <c r="AO55" s="4">
        <v>1.589339416716E12</v>
      </c>
      <c r="AP55" s="4">
        <v>1.523279562209E12</v>
      </c>
      <c r="AQ55" s="4">
        <v>-9.07620184648E11</v>
      </c>
      <c r="AR55" s="4">
        <v>6.15659377561E11</v>
      </c>
      <c r="AS55" s="4">
        <v>2.00394721098E11</v>
      </c>
      <c r="AT55" s="4">
        <v>-1.95047750032E11</v>
      </c>
      <c r="AU55" s="4">
        <v>5.346971066E9</v>
      </c>
      <c r="AV55" s="4">
        <v>-3.30887098697E11</v>
      </c>
      <c r="AW55" s="4">
        <v>-2.441607022254E12</v>
      </c>
      <c r="AX55" s="4">
        <v>-1.94746072586E12</v>
      </c>
      <c r="AY55" s="4">
        <v>-2.27127126926E11</v>
      </c>
      <c r="AZ55" s="4">
        <v>-2.67019169468E11</v>
      </c>
      <c r="BA55" s="4">
        <v>-6.89008407841E11</v>
      </c>
      <c r="BB55" s="4">
        <v>3.88532250635E11</v>
      </c>
      <c r="BC55" s="4">
        <v>-2.61672198402E11</v>
      </c>
      <c r="BD55" s="4">
        <v>3.067529848446E12</v>
      </c>
      <c r="BE55" s="4">
        <v>-7.48084396312E11</v>
      </c>
      <c r="BF55" s="4">
        <v>2.319445452134E12</v>
      </c>
      <c r="BG55" s="4">
        <v>5.7539041189E10</v>
      </c>
      <c r="BH55" s="4">
        <v>-2.700108267E9</v>
      </c>
      <c r="BI55" s="4">
        <v>5.4838932922E10</v>
      </c>
      <c r="BJ55" s="4">
        <v>4.9568269333E10</v>
      </c>
      <c r="BK55" s="4">
        <v>1.861704298781E12</v>
      </c>
      <c r="BL55" s="4">
        <v>-6.940009967E9</v>
      </c>
      <c r="BM55" s="4">
        <v>-4.23570655614E11</v>
      </c>
      <c r="BN55" s="4">
        <v>1.4311936332E12</v>
      </c>
      <c r="BO55" s="4">
        <v>8.292475477E10</v>
      </c>
      <c r="BP55" s="4">
        <v>1.34826887843E12</v>
      </c>
      <c r="BQ55" s="4">
        <v>1981.0</v>
      </c>
      <c r="BR55" s="4">
        <v>42338.725</v>
      </c>
      <c r="BS55" s="4">
        <v>40909.0</v>
      </c>
      <c r="BT55" s="4">
        <v>41274.0</v>
      </c>
      <c r="BU55" s="4">
        <v>12.0</v>
      </c>
      <c r="BV55" s="4" t="s">
        <v>300</v>
      </c>
      <c r="BW55" s="4"/>
      <c r="BX55" s="4">
        <v>2.0</v>
      </c>
      <c r="BY55" s="4" t="b">
        <v>0</v>
      </c>
    </row>
    <row r="56" ht="12.75" customHeight="1">
      <c r="A56" s="4" t="s">
        <v>74</v>
      </c>
      <c r="B56" s="72">
        <v>2011.0</v>
      </c>
      <c r="C56" s="4">
        <v>5.0</v>
      </c>
      <c r="D56" s="4">
        <f t="shared" si="4"/>
        <v>7793225865529</v>
      </c>
      <c r="E56" s="4">
        <v>9.37172732983E12</v>
      </c>
      <c r="F56" s="4">
        <v>2.29276836116E11</v>
      </c>
      <c r="G56" s="4">
        <v>-5.40779091763E11</v>
      </c>
      <c r="H56" s="4">
        <v>-1.266999208654E12</v>
      </c>
      <c r="I56" s="4">
        <v>-1.204651228144E12</v>
      </c>
      <c r="J56" s="4">
        <v>-5.719805314E9</v>
      </c>
      <c r="K56" s="4">
        <v>-5.6628175196E10</v>
      </c>
      <c r="L56" s="4">
        <v>0.0</v>
      </c>
      <c r="M56" s="4">
        <v>1.92558555611E11</v>
      </c>
      <c r="N56" s="4">
        <v>1.4226006537E10</v>
      </c>
      <c r="O56" s="4">
        <v>1.589989565E9</v>
      </c>
      <c r="P56" s="4">
        <v>7.291624526E9</v>
      </c>
      <c r="Q56" s="4">
        <v>5.344392446E9</v>
      </c>
      <c r="R56" s="4">
        <v>8.000010427677E12</v>
      </c>
      <c r="S56" s="4">
        <v>-5.775318939129E12</v>
      </c>
      <c r="T56" s="4">
        <v>-7.6879277648E10</v>
      </c>
      <c r="U56" s="4">
        <v>7.15681689712E11</v>
      </c>
      <c r="V56" s="4">
        <v>7.06230478084E11</v>
      </c>
      <c r="W56" s="4">
        <v>6.566995399E9</v>
      </c>
      <c r="X56" s="4">
        <v>2.884216229E9</v>
      </c>
      <c r="Y56" s="4">
        <v>-5.136516527065E12</v>
      </c>
      <c r="Z56" s="4">
        <v>1.88E11</v>
      </c>
      <c r="AA56" s="4">
        <v>-1.7388894575E10</v>
      </c>
      <c r="AB56" s="4">
        <v>-1.34617208461E11</v>
      </c>
      <c r="AC56" s="4">
        <v>-1.144025558217E12</v>
      </c>
      <c r="AD56" s="4">
        <v>-1.064890075807E12</v>
      </c>
      <c r="AE56" s="4">
        <v>-9.46866369843E11</v>
      </c>
      <c r="AF56" s="4">
        <v>0.0</v>
      </c>
      <c r="AG56" s="4">
        <v>0.0</v>
      </c>
      <c r="AH56" s="4">
        <v>-6.1179519986E10</v>
      </c>
      <c r="AI56" s="4">
        <v>-5.6844185978E10</v>
      </c>
      <c r="AJ56" s="4">
        <v>0.0</v>
      </c>
      <c r="AK56" s="4">
        <v>-5.0891994259E10</v>
      </c>
      <c r="AL56" s="4">
        <v>-2.8243488151E10</v>
      </c>
      <c r="AM56" s="4">
        <v>0.0</v>
      </c>
      <c r="AN56" s="4">
        <v>-6.244548188318E12</v>
      </c>
      <c r="AO56" s="4">
        <v>1.755462239359E12</v>
      </c>
      <c r="AP56" s="4">
        <v>1.71914292852E12</v>
      </c>
      <c r="AQ56" s="4">
        <v>-1.071658433646E12</v>
      </c>
      <c r="AR56" s="4">
        <v>6.47484494874E11</v>
      </c>
      <c r="AS56" s="4">
        <v>1.31884680502E11</v>
      </c>
      <c r="AT56" s="4">
        <v>-1.52925916031E11</v>
      </c>
      <c r="AU56" s="4">
        <v>-2.1041235529E10</v>
      </c>
      <c r="AV56" s="4">
        <v>-2.40472050406E11</v>
      </c>
      <c r="AW56" s="4">
        <v>-2.136162930704E12</v>
      </c>
      <c r="AX56" s="4">
        <v>-1.701537862286E12</v>
      </c>
      <c r="AY56" s="4">
        <v>-2.16857833374E11</v>
      </c>
      <c r="AZ56" s="4">
        <v>-2.17767235044E11</v>
      </c>
      <c r="BA56" s="4">
        <v>-1.86547673333E11</v>
      </c>
      <c r="BB56" s="4">
        <v>4.306266615E11</v>
      </c>
      <c r="BC56" s="4">
        <v>-2.38808470573E11</v>
      </c>
      <c r="BD56" s="4">
        <v>3.195632529483E12</v>
      </c>
      <c r="BE56" s="4">
        <v>-1.728055659999E12</v>
      </c>
      <c r="BF56" s="4">
        <v>1.467576869484E12</v>
      </c>
      <c r="BG56" s="4">
        <v>1.3518573826E10</v>
      </c>
      <c r="BH56" s="4">
        <v>-2.6332595075E10</v>
      </c>
      <c r="BI56" s="4">
        <v>-1.2814021249E10</v>
      </c>
      <c r="BJ56" s="4">
        <v>6.0664500392E10</v>
      </c>
      <c r="BK56" s="4">
        <v>1.520697866221E12</v>
      </c>
      <c r="BL56" s="4">
        <v>-6.062818336E9</v>
      </c>
      <c r="BM56" s="4">
        <v>-3.1168178189E11</v>
      </c>
      <c r="BN56" s="4">
        <v>1.202953265995E12</v>
      </c>
      <c r="BO56" s="4">
        <v>1.569698412E9</v>
      </c>
      <c r="BP56" s="4">
        <v>1.201383567583E12</v>
      </c>
      <c r="BQ56" s="4">
        <v>1768.0</v>
      </c>
      <c r="BR56" s="4">
        <v>42338.72638888889</v>
      </c>
      <c r="BS56" s="4">
        <v>40544.0</v>
      </c>
      <c r="BT56" s="4">
        <v>40908.0</v>
      </c>
      <c r="BU56" s="4">
        <v>12.0</v>
      </c>
      <c r="BV56" s="4" t="s">
        <v>319</v>
      </c>
      <c r="BW56" s="4"/>
      <c r="BX56" s="4">
        <v>2.0</v>
      </c>
      <c r="BY56" s="4" t="b">
        <v>0</v>
      </c>
    </row>
    <row r="57" ht="12.75" customHeight="1">
      <c r="A57" s="4" t="s">
        <v>74</v>
      </c>
      <c r="B57" s="72">
        <v>2010.0</v>
      </c>
      <c r="C57" s="4">
        <v>5.0</v>
      </c>
      <c r="D57" s="4">
        <f t="shared" si="4"/>
        <v>6253416215604</v>
      </c>
      <c r="E57" s="4">
        <v>8.245113904453E12</v>
      </c>
      <c r="F57" s="4">
        <v>1.86623651556E11</v>
      </c>
      <c r="G57" s="4">
        <v>-1.026286942242E12</v>
      </c>
      <c r="H57" s="4">
        <v>-1.152034398163E12</v>
      </c>
      <c r="I57" s="4">
        <v>-1.083576007876E12</v>
      </c>
      <c r="J57" s="4">
        <v>-2.065444546E9</v>
      </c>
      <c r="K57" s="4">
        <v>-6.6392945741E10</v>
      </c>
      <c r="L57" s="4">
        <v>0.0</v>
      </c>
      <c r="M57" s="4">
        <v>1.83298558113E11</v>
      </c>
      <c r="N57" s="4">
        <v>6.257314621E9</v>
      </c>
      <c r="O57" s="4">
        <v>2.095474697E9</v>
      </c>
      <c r="P57" s="4">
        <v>3.33858761E8</v>
      </c>
      <c r="Q57" s="4">
        <v>3.827981163E9</v>
      </c>
      <c r="R57" s="4">
        <v>6.442972088338E12</v>
      </c>
      <c r="S57" s="4">
        <v>-4.630919840185E12</v>
      </c>
      <c r="T57" s="4">
        <v>-5.1747327052E10</v>
      </c>
      <c r="U57" s="4">
        <v>3.91909000095E11</v>
      </c>
      <c r="V57" s="4">
        <v>3.72222596599E11</v>
      </c>
      <c r="W57" s="4">
        <v>6.83411453E9</v>
      </c>
      <c r="X57" s="4">
        <v>1.2852288966E10</v>
      </c>
      <c r="Y57" s="4">
        <v>-4.290758167142E12</v>
      </c>
      <c r="Z57" s="4">
        <v>0.0</v>
      </c>
      <c r="AA57" s="4">
        <v>-6.5384641157E10</v>
      </c>
      <c r="AB57" s="4">
        <v>-1.13439977163E11</v>
      </c>
      <c r="AC57" s="4">
        <v>-9.88335058552E11</v>
      </c>
      <c r="AD57" s="4">
        <v>-9.23563647995E11</v>
      </c>
      <c r="AE57" s="4">
        <v>-8.29457628469E11</v>
      </c>
      <c r="AF57" s="4">
        <v>0.0</v>
      </c>
      <c r="AG57" s="4">
        <v>0.0</v>
      </c>
      <c r="AH57" s="4">
        <v>-3.5566098265E10</v>
      </c>
      <c r="AI57" s="4">
        <v>-5.8539921261E10</v>
      </c>
      <c r="AJ57" s="4">
        <v>0.0</v>
      </c>
      <c r="AK57" s="4">
        <v>-4.0479795339E10</v>
      </c>
      <c r="AL57" s="4">
        <v>-2.4291615218E10</v>
      </c>
      <c r="AM57" s="4">
        <v>0.0</v>
      </c>
      <c r="AN57" s="4">
        <v>-5.457917844014E12</v>
      </c>
      <c r="AO57" s="4">
        <v>9.85054244324E11</v>
      </c>
      <c r="AP57" s="4">
        <v>9.57223058373E11</v>
      </c>
      <c r="AQ57" s="4">
        <v>-5.38591304881E11</v>
      </c>
      <c r="AR57" s="4">
        <v>4.18631753492E11</v>
      </c>
      <c r="AS57" s="4">
        <v>1.98769392428E11</v>
      </c>
      <c r="AT57" s="4">
        <v>-1.56262806803E11</v>
      </c>
      <c r="AU57" s="4">
        <v>4.2506585625E10</v>
      </c>
      <c r="AV57" s="4">
        <v>-1.42837253724E11</v>
      </c>
      <c r="AW57" s="4">
        <v>-1.715022017001E12</v>
      </c>
      <c r="AX57" s="4">
        <v>-1.32285681906E12</v>
      </c>
      <c r="AY57" s="4">
        <v>-1.35812700986E11</v>
      </c>
      <c r="AZ57" s="4">
        <v>-2.56352496955E11</v>
      </c>
      <c r="BA57" s="4">
        <v>-4.8063982846E11</v>
      </c>
      <c r="BB57" s="4">
        <v>2.82819052506E11</v>
      </c>
      <c r="BC57" s="4">
        <v>-2.1384591133E11</v>
      </c>
      <c r="BD57" s="4">
        <v>3.107820857678E12</v>
      </c>
      <c r="BE57" s="4">
        <v>-1.475433602967E12</v>
      </c>
      <c r="BF57" s="4">
        <v>1.632387254711E12</v>
      </c>
      <c r="BG57" s="4">
        <v>2.3671163395E10</v>
      </c>
      <c r="BH57" s="4">
        <v>-1.775611065E9</v>
      </c>
      <c r="BI57" s="4">
        <v>2.189555233E10</v>
      </c>
      <c r="BJ57" s="4">
        <v>5.3709140782E10</v>
      </c>
      <c r="BK57" s="4">
        <v>1.296325260539E12</v>
      </c>
      <c r="BL57" s="4">
        <v>-6.082793237E9</v>
      </c>
      <c r="BM57" s="4">
        <v>-2.8471834426E11</v>
      </c>
      <c r="BN57" s="4">
        <v>1.005524123042E12</v>
      </c>
      <c r="BO57" s="4">
        <v>2.2917168587E10</v>
      </c>
      <c r="BP57" s="4">
        <v>9.82606954455E11</v>
      </c>
      <c r="BQ57" s="4">
        <v>1577.0</v>
      </c>
      <c r="BR57" s="4">
        <v>42338.72777777778</v>
      </c>
      <c r="BS57" s="4">
        <v>40179.0</v>
      </c>
      <c r="BT57" s="4">
        <v>40543.0</v>
      </c>
      <c r="BU57" s="4">
        <v>12.0</v>
      </c>
      <c r="BV57" s="4" t="s">
        <v>320</v>
      </c>
      <c r="BW57" s="4"/>
      <c r="BX57" s="4">
        <v>3.0</v>
      </c>
      <c r="BY57" s="4" t="b">
        <v>0</v>
      </c>
    </row>
    <row r="58" ht="12.75" customHeight="1">
      <c r="A58" s="4" t="s">
        <v>74</v>
      </c>
      <c r="B58" s="72">
        <v>2009.0</v>
      </c>
      <c r="C58" s="4">
        <v>5.0</v>
      </c>
      <c r="D58" s="4">
        <f t="shared" si="4"/>
        <v>5040732698348</v>
      </c>
      <c r="E58" s="4">
        <v>7.393367704806E12</v>
      </c>
      <c r="F58" s="4">
        <v>1.51666182986E11</v>
      </c>
      <c r="G58" s="4">
        <v>-1.467453204038E12</v>
      </c>
      <c r="H58" s="4">
        <v>-1.036847985406E12</v>
      </c>
      <c r="I58" s="4">
        <v>-9.79534348986E11</v>
      </c>
      <c r="J58" s="4">
        <v>-1.915407401E9</v>
      </c>
      <c r="K58" s="4">
        <v>-5.5398229019E10</v>
      </c>
      <c r="L58" s="4">
        <v>0.0</v>
      </c>
      <c r="M58" s="4">
        <v>1.46828204959E11</v>
      </c>
      <c r="N58" s="4">
        <v>5.863915547E9</v>
      </c>
      <c r="O58" s="4">
        <v>1.127872732E9</v>
      </c>
      <c r="P58" s="4">
        <v>3.08514166E8</v>
      </c>
      <c r="Q58" s="4">
        <v>4.427528649E9</v>
      </c>
      <c r="R58" s="4">
        <v>5.193424818854E12</v>
      </c>
      <c r="S58" s="4">
        <v>-4.050560862254E12</v>
      </c>
      <c r="T58" s="4">
        <v>-4.624667877E10</v>
      </c>
      <c r="U58" s="4">
        <v>3.86713469741E11</v>
      </c>
      <c r="V58" s="4">
        <v>3.66196782586E11</v>
      </c>
      <c r="W58" s="4">
        <v>1.3815213821E10</v>
      </c>
      <c r="X58" s="4">
        <v>6.701473334E9</v>
      </c>
      <c r="Y58" s="4">
        <v>-3.710094071283E12</v>
      </c>
      <c r="Z58" s="4">
        <v>0.0</v>
      </c>
      <c r="AA58" s="4">
        <v>-1.05617698741E11</v>
      </c>
      <c r="AB58" s="4">
        <v>-9.8132466119E10</v>
      </c>
      <c r="AC58" s="4">
        <v>-8.60363747027E11</v>
      </c>
      <c r="AD58" s="4">
        <v>-8.12295263119E11</v>
      </c>
      <c r="AE58" s="4">
        <v>-7.14761159822E11</v>
      </c>
      <c r="AF58" s="4">
        <v>0.0</v>
      </c>
      <c r="AG58" s="4">
        <v>0.0</v>
      </c>
      <c r="AH58" s="4">
        <v>-5.4457729341E10</v>
      </c>
      <c r="AI58" s="4">
        <v>-4.3076373956E10</v>
      </c>
      <c r="AJ58" s="4">
        <v>0.0</v>
      </c>
      <c r="AK58" s="4">
        <v>-3.5541606643E10</v>
      </c>
      <c r="AL58" s="4">
        <v>-1.2526877265E10</v>
      </c>
      <c r="AM58" s="4">
        <v>0.0</v>
      </c>
      <c r="AN58" s="4">
        <v>-4.77420798317E12</v>
      </c>
      <c r="AO58" s="4">
        <v>4.19216835684E11</v>
      </c>
      <c r="AP58" s="4">
        <v>3.55479712399E11</v>
      </c>
      <c r="AQ58" s="4">
        <v>-1.26218988181E11</v>
      </c>
      <c r="AR58" s="4">
        <v>2.29260724218E11</v>
      </c>
      <c r="AS58" s="4">
        <v>1.44166331292E11</v>
      </c>
      <c r="AT58" s="4">
        <v>-5.5510689251E10</v>
      </c>
      <c r="AU58" s="4">
        <v>8.8655642041E10</v>
      </c>
      <c r="AV58" s="4">
        <v>-1.22023207897E11</v>
      </c>
      <c r="AW58" s="4">
        <v>-1.453572088167E12</v>
      </c>
      <c r="AX58" s="4">
        <v>-1.187481587361E12</v>
      </c>
      <c r="AY58" s="4">
        <v>-6.7507827941E10</v>
      </c>
      <c r="AZ58" s="4">
        <v>-1.98582672865E11</v>
      </c>
      <c r="BA58" s="4">
        <v>-8.90287959574E11</v>
      </c>
      <c r="BB58" s="4">
        <v>1.61752896277E11</v>
      </c>
      <c r="BC58" s="4">
        <v>-1.09927030824E11</v>
      </c>
      <c r="BD58" s="4">
        <v>2.393475592072E12</v>
      </c>
      <c r="BE58" s="4">
        <v>-3.31877326646E11</v>
      </c>
      <c r="BF58" s="4">
        <v>2.061598265426E12</v>
      </c>
      <c r="BG58" s="4">
        <v>2.0452879445E10</v>
      </c>
      <c r="BH58" s="4">
        <v>-6.569981488E9</v>
      </c>
      <c r="BI58" s="4">
        <v>1.3882897957E10</v>
      </c>
      <c r="BJ58" s="4">
        <v>1.3057543886E10</v>
      </c>
      <c r="BK58" s="4">
        <v>1.250076613148E12</v>
      </c>
      <c r="BL58" s="4">
        <v>-4.55642103E9</v>
      </c>
      <c r="BM58" s="4">
        <v>-2.34020051811E11</v>
      </c>
      <c r="BN58" s="4">
        <v>1.011500140307E12</v>
      </c>
      <c r="BO58" s="4">
        <v>1.19745884635E11</v>
      </c>
      <c r="BP58" s="4">
        <v>8.91754255672E11</v>
      </c>
      <c r="BQ58" s="4">
        <v>1556.0</v>
      </c>
      <c r="BR58" s="4">
        <v>42338.728472222225</v>
      </c>
      <c r="BS58" s="4">
        <v>39814.0</v>
      </c>
      <c r="BT58" s="4">
        <v>40178.0</v>
      </c>
      <c r="BU58" s="4">
        <v>12.0</v>
      </c>
      <c r="BV58" s="4" t="s">
        <v>321</v>
      </c>
      <c r="BW58" s="4"/>
      <c r="BX58" s="4">
        <v>2.0</v>
      </c>
      <c r="BY58" s="4" t="b">
        <v>0</v>
      </c>
    </row>
    <row r="59" ht="12.75" customHeight="1">
      <c r="A59" s="4" t="s">
        <v>74</v>
      </c>
      <c r="B59" s="72">
        <v>2008.0</v>
      </c>
      <c r="C59" s="4">
        <v>5.0</v>
      </c>
      <c r="D59" s="4">
        <f t="shared" si="4"/>
        <v>5786247710883</v>
      </c>
      <c r="E59" s="4">
        <v>8.114161109283E12</v>
      </c>
      <c r="F59" s="4">
        <v>1.66511215608E11</v>
      </c>
      <c r="G59" s="4">
        <v>-1.224683344161E12</v>
      </c>
      <c r="H59" s="4">
        <v>-1.269741269847E12</v>
      </c>
      <c r="I59" s="4">
        <v>-1.227008992121E12</v>
      </c>
      <c r="J59" s="4">
        <v>-2.491950484E9</v>
      </c>
      <c r="K59" s="4">
        <v>-4.0240327242E10</v>
      </c>
      <c r="L59" s="4">
        <v>0.0</v>
      </c>
      <c r="M59" s="4">
        <v>1.66682780794E11</v>
      </c>
      <c r="N59" s="4">
        <v>2.187816489E10</v>
      </c>
      <c r="O59" s="4">
        <v>1.0437811891E10</v>
      </c>
      <c r="P59" s="4">
        <v>5.519806006E9</v>
      </c>
      <c r="Q59" s="4">
        <v>5.920546993E9</v>
      </c>
      <c r="R59" s="4">
        <v>5.974808656567E12</v>
      </c>
      <c r="S59" s="4">
        <v>-4.950625026365E12</v>
      </c>
      <c r="T59" s="4">
        <v>-6.0384632712E10</v>
      </c>
      <c r="U59" s="4">
        <v>5.05776580566E11</v>
      </c>
      <c r="V59" s="4">
        <v>4.8276181767E11</v>
      </c>
      <c r="W59" s="4">
        <v>1.7795279949E10</v>
      </c>
      <c r="X59" s="4">
        <v>5.219482947E9</v>
      </c>
      <c r="Y59" s="4">
        <v>-4.505233078511E12</v>
      </c>
      <c r="Z59" s="4">
        <v>1.16453892318E11</v>
      </c>
      <c r="AA59" s="4">
        <v>-1.1690746063E10</v>
      </c>
      <c r="AB59" s="4">
        <v>-1.00126163455E11</v>
      </c>
      <c r="AC59" s="4">
        <v>-8.6896531502E11</v>
      </c>
      <c r="AD59" s="4">
        <v>-8.04531117925E11</v>
      </c>
      <c r="AE59" s="4">
        <v>-7.23779216244E11</v>
      </c>
      <c r="AF59" s="4">
        <v>0.0</v>
      </c>
      <c r="AG59" s="4">
        <v>0.0</v>
      </c>
      <c r="AH59" s="4">
        <v>-4.2466695918E10</v>
      </c>
      <c r="AI59" s="4">
        <v>-3.8285205763E10</v>
      </c>
      <c r="AJ59" s="4">
        <v>0.0</v>
      </c>
      <c r="AK59" s="4">
        <v>-4.2232181492E10</v>
      </c>
      <c r="AL59" s="4">
        <v>-2.2202015603E10</v>
      </c>
      <c r="AM59" s="4">
        <v>0.0</v>
      </c>
      <c r="AN59" s="4">
        <v>-5.369561410731E12</v>
      </c>
      <c r="AO59" s="4">
        <v>6.05247245836E11</v>
      </c>
      <c r="AP59" s="4">
        <v>0.0</v>
      </c>
      <c r="AQ59" s="4">
        <v>0.0</v>
      </c>
      <c r="AR59" s="4">
        <v>0.0</v>
      </c>
      <c r="AS59" s="4">
        <v>1.25560217989E11</v>
      </c>
      <c r="AT59" s="4">
        <v>-5.0263018593E10</v>
      </c>
      <c r="AU59" s="4">
        <v>7.5297199396E10</v>
      </c>
      <c r="AV59" s="4">
        <v>-1.11761190276E11</v>
      </c>
      <c r="AW59" s="4">
        <v>-1.427092024298E12</v>
      </c>
      <c r="AX59" s="4">
        <v>-1.214858575036E12</v>
      </c>
      <c r="AY59" s="4">
        <v>0.0</v>
      </c>
      <c r="AZ59" s="4">
        <v>-2.12233449262E11</v>
      </c>
      <c r="BA59" s="4">
        <v>-7.21372519476E11</v>
      </c>
      <c r="BB59" s="4">
        <v>0.0</v>
      </c>
      <c r="BC59" s="4">
        <v>-1.36936249866E11</v>
      </c>
      <c r="BD59" s="4">
        <v>3.167514035317E12</v>
      </c>
      <c r="BE59" s="4">
        <v>-1.835054576611E12</v>
      </c>
      <c r="BF59" s="4">
        <v>1.332459458706E12</v>
      </c>
      <c r="BG59" s="4">
        <v>6.96569325E9</v>
      </c>
      <c r="BH59" s="4">
        <v>-7.74475524E8</v>
      </c>
      <c r="BI59" s="4">
        <v>6.191217726E9</v>
      </c>
      <c r="BJ59" s="4">
        <v>2.2325023675E10</v>
      </c>
      <c r="BK59" s="4">
        <v>5.02666930765E11</v>
      </c>
      <c r="BL59" s="4">
        <v>-1.929207757E9</v>
      </c>
      <c r="BM59" s="4">
        <v>-1.75180946343E11</v>
      </c>
      <c r="BN59" s="4">
        <v>3.25556776665E11</v>
      </c>
      <c r="BO59" s="4">
        <v>-2.03923817627E11</v>
      </c>
      <c r="BP59" s="4">
        <v>5.29480594292E11</v>
      </c>
      <c r="BQ59" s="4">
        <v>924.0</v>
      </c>
      <c r="BR59" s="4">
        <v>42338.729166666664</v>
      </c>
      <c r="BS59" s="4">
        <v>39448.0</v>
      </c>
      <c r="BT59" s="4">
        <v>39813.0</v>
      </c>
      <c r="BU59" s="4">
        <v>12.0</v>
      </c>
      <c r="BV59" s="4" t="s">
        <v>312</v>
      </c>
      <c r="BW59" s="4"/>
      <c r="BX59" s="4">
        <v>2.0</v>
      </c>
      <c r="BY59" s="4" t="b">
        <v>0</v>
      </c>
    </row>
    <row r="60" ht="12.75" customHeight="1">
      <c r="A60" s="4" t="s">
        <v>322</v>
      </c>
      <c r="B60" s="72">
        <v>2015.0</v>
      </c>
      <c r="C60" s="4">
        <v>5.0</v>
      </c>
      <c r="D60" s="4"/>
      <c r="E60" s="4">
        <v>1.0114825E13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1.0114825E13</v>
      </c>
      <c r="S60" s="4">
        <v>-9.839484E12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-9.839484E12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-9.839484E12</v>
      </c>
      <c r="AO60" s="4">
        <v>2.75341E11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-1.678865E12</v>
      </c>
      <c r="AX60" s="4">
        <v>-1.678865E12</v>
      </c>
      <c r="AY60" s="4">
        <v>0.0</v>
      </c>
      <c r="AZ60" s="4">
        <v>0.0</v>
      </c>
      <c r="BA60" s="4">
        <v>-1.403524E12</v>
      </c>
      <c r="BB60" s="4">
        <v>0.0</v>
      </c>
      <c r="BC60" s="4">
        <v>0.0</v>
      </c>
      <c r="BD60" s="4">
        <v>2.949375E12</v>
      </c>
      <c r="BE60" s="4">
        <v>-7.33473E11</v>
      </c>
      <c r="BF60" s="4">
        <v>2.215902E12</v>
      </c>
      <c r="BG60" s="4">
        <v>7.812E9</v>
      </c>
      <c r="BH60" s="4">
        <v>-2.688E9</v>
      </c>
      <c r="BI60" s="4">
        <v>5.124E9</v>
      </c>
      <c r="BJ60" s="4">
        <v>0.0</v>
      </c>
      <c r="BK60" s="4">
        <v>8.17502E11</v>
      </c>
      <c r="BL60" s="4">
        <v>-8.175E9</v>
      </c>
      <c r="BM60" s="4">
        <v>-1.71099E11</v>
      </c>
      <c r="BN60" s="4">
        <v>6.38228E11</v>
      </c>
      <c r="BO60" s="4">
        <v>0.0</v>
      </c>
      <c r="BP60" s="4">
        <v>6.38228E11</v>
      </c>
      <c r="BQ60" s="4">
        <v>0.0</v>
      </c>
      <c r="BR60" s="4">
        <v>42485.65555555555</v>
      </c>
      <c r="BS60" s="4">
        <v>42005.0</v>
      </c>
      <c r="BT60" s="4">
        <v>42369.0</v>
      </c>
      <c r="BU60" s="4">
        <v>12.0</v>
      </c>
      <c r="BV60" s="4" t="s">
        <v>323</v>
      </c>
      <c r="BW60" s="4"/>
      <c r="BX60" s="4">
        <v>0.0</v>
      </c>
      <c r="BY60" s="4" t="b">
        <v>0</v>
      </c>
    </row>
    <row r="61" ht="12.75" customHeight="1">
      <c r="A61" s="4" t="s">
        <v>322</v>
      </c>
      <c r="B61" s="72">
        <v>2014.0</v>
      </c>
      <c r="C61" s="4">
        <v>5.0</v>
      </c>
      <c r="D61" s="4"/>
      <c r="E61" s="4">
        <v>7.957982E12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7.957982E12</v>
      </c>
      <c r="S61" s="4">
        <v>-7.852104E12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-7.852104E12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4">
        <v>-7.852104E12</v>
      </c>
      <c r="AO61" s="4">
        <v>1.05878E11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-1.441795E12</v>
      </c>
      <c r="AX61" s="4">
        <v>-1.441795E12</v>
      </c>
      <c r="AY61" s="4">
        <v>0.0</v>
      </c>
      <c r="AZ61" s="4">
        <v>0.0</v>
      </c>
      <c r="BA61" s="4">
        <v>-1.335917E12</v>
      </c>
      <c r="BB61" s="4">
        <v>0.0</v>
      </c>
      <c r="BC61" s="4">
        <v>0.0</v>
      </c>
      <c r="BD61" s="4">
        <v>2.800517E12</v>
      </c>
      <c r="BE61" s="4">
        <v>-7.15803E11</v>
      </c>
      <c r="BF61" s="4">
        <v>2.084714E12</v>
      </c>
      <c r="BG61" s="4">
        <v>6.311E9</v>
      </c>
      <c r="BH61" s="4">
        <v>-4.9E7</v>
      </c>
      <c r="BI61" s="4">
        <v>6.262E9</v>
      </c>
      <c r="BJ61" s="4">
        <v>0.0</v>
      </c>
      <c r="BK61" s="4">
        <v>7.55059E11</v>
      </c>
      <c r="BL61" s="4">
        <v>-7.551E9</v>
      </c>
      <c r="BM61" s="4">
        <v>-1.57903E11</v>
      </c>
      <c r="BN61" s="4">
        <v>5.89605E11</v>
      </c>
      <c r="BO61" s="4">
        <v>0.0</v>
      </c>
      <c r="BP61" s="4">
        <v>5.89605E11</v>
      </c>
      <c r="BQ61" s="4">
        <v>0.0</v>
      </c>
      <c r="BR61" s="4">
        <v>42485.63680555556</v>
      </c>
      <c r="BS61" s="4">
        <v>41640.0</v>
      </c>
      <c r="BT61" s="4">
        <v>42004.0</v>
      </c>
      <c r="BU61" s="4">
        <v>12.0</v>
      </c>
      <c r="BV61" s="4" t="s">
        <v>323</v>
      </c>
      <c r="BW61" s="4"/>
      <c r="BX61" s="4">
        <v>0.0</v>
      </c>
      <c r="BY61" s="4" t="b">
        <v>0</v>
      </c>
    </row>
    <row r="62" ht="12.75" customHeight="1">
      <c r="A62" s="4" t="s">
        <v>46</v>
      </c>
      <c r="B62" s="72">
        <v>2017.0</v>
      </c>
      <c r="C62" s="4">
        <v>5.0</v>
      </c>
      <c r="D62" s="4"/>
      <c r="E62" s="4">
        <v>1.920810167998E12</v>
      </c>
      <c r="F62" s="4">
        <v>3.0519145878E10</v>
      </c>
      <c r="G62" s="4">
        <v>0.0</v>
      </c>
      <c r="H62" s="4">
        <v>-3.4642252631E11</v>
      </c>
      <c r="I62" s="4">
        <v>-3.70473002474E11</v>
      </c>
      <c r="J62" s="4">
        <v>2.4050476164E10</v>
      </c>
      <c r="K62" s="4">
        <v>0.0</v>
      </c>
      <c r="L62" s="4">
        <v>0.0</v>
      </c>
      <c r="M62" s="4">
        <v>1.00978322122E11</v>
      </c>
      <c r="N62" s="4">
        <v>7.768528835E9</v>
      </c>
      <c r="O62" s="4">
        <v>0.0</v>
      </c>
      <c r="P62" s="4">
        <v>0.0</v>
      </c>
      <c r="Q62" s="4">
        <v>7.768528835E9</v>
      </c>
      <c r="R62" s="4">
        <v>1.607448791208E12</v>
      </c>
      <c r="S62" s="4">
        <v>-5.54500431988E11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-5.00083346823E11</v>
      </c>
      <c r="Z62" s="4">
        <v>0.0</v>
      </c>
      <c r="AA62" s="4">
        <v>-1.77975581424E11</v>
      </c>
      <c r="AB62" s="4">
        <v>-1.58563111E8</v>
      </c>
      <c r="AC62" s="4">
        <v>-6.2733391881E11</v>
      </c>
      <c r="AD62" s="4">
        <v>-6.2733391881E11</v>
      </c>
      <c r="AE62" s="4">
        <v>-1.20779072318E11</v>
      </c>
      <c r="AF62" s="4">
        <v>0.0</v>
      </c>
      <c r="AG62" s="4">
        <v>0.0</v>
      </c>
      <c r="AH62" s="4">
        <v>0.0</v>
      </c>
      <c r="AI62" s="4">
        <v>0.0</v>
      </c>
      <c r="AJ62" s="4">
        <v>-5.06554846492E11</v>
      </c>
      <c r="AK62" s="4">
        <v>0.0</v>
      </c>
      <c r="AL62" s="4">
        <v>0.0</v>
      </c>
      <c r="AM62" s="4">
        <v>0.0</v>
      </c>
      <c r="AN62" s="4">
        <v>-1.305551410168E12</v>
      </c>
      <c r="AO62" s="4">
        <v>3.0189738104E11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-3.78823707143E11</v>
      </c>
      <c r="AX62" s="4">
        <v>0.0</v>
      </c>
      <c r="AY62" s="4">
        <v>0.0</v>
      </c>
      <c r="AZ62" s="4">
        <v>-3.78823707143E11</v>
      </c>
      <c r="BA62" s="4">
        <v>3.0189738104E11</v>
      </c>
      <c r="BB62" s="4">
        <v>0.0</v>
      </c>
      <c r="BC62" s="4">
        <v>-3.78823707143E11</v>
      </c>
      <c r="BD62" s="4">
        <v>1.64823187437E11</v>
      </c>
      <c r="BE62" s="4">
        <v>-3.5227993123E10</v>
      </c>
      <c r="BF62" s="4">
        <v>1.29595194314E11</v>
      </c>
      <c r="BG62" s="4">
        <v>2.1493855595E10</v>
      </c>
      <c r="BH62" s="4">
        <v>-1.8226420551E10</v>
      </c>
      <c r="BI62" s="4">
        <v>3.267435044E9</v>
      </c>
      <c r="BJ62" s="4">
        <v>0.0</v>
      </c>
      <c r="BK62" s="4">
        <v>5.5936303255E10</v>
      </c>
      <c r="BL62" s="4">
        <v>0.0</v>
      </c>
      <c r="BM62" s="4">
        <v>-1.150140571E10</v>
      </c>
      <c r="BN62" s="4">
        <v>4.4434897545E10</v>
      </c>
      <c r="BO62" s="4">
        <v>6.6173375E7</v>
      </c>
      <c r="BP62" s="4">
        <v>4.436872417E10</v>
      </c>
      <c r="BQ62" s="4">
        <v>555.0</v>
      </c>
      <c r="BR62" s="4">
        <v>43188.63333333333</v>
      </c>
      <c r="BS62" s="4">
        <v>42736.0</v>
      </c>
      <c r="BT62" s="4">
        <v>43100.0</v>
      </c>
      <c r="BU62" s="4">
        <v>12.0</v>
      </c>
      <c r="BV62" s="4" t="s">
        <v>324</v>
      </c>
      <c r="BW62" s="4"/>
      <c r="BX62" s="4">
        <v>0.0</v>
      </c>
      <c r="BY62" s="4" t="b">
        <v>0</v>
      </c>
    </row>
    <row r="63" ht="12.75" customHeight="1">
      <c r="A63" s="4" t="s">
        <v>46</v>
      </c>
      <c r="B63" s="72">
        <v>2016.0</v>
      </c>
      <c r="C63" s="4">
        <v>5.0</v>
      </c>
      <c r="D63" s="4"/>
      <c r="E63" s="4">
        <v>1.73847533393E12</v>
      </c>
      <c r="F63" s="4">
        <v>2.0167505694E10</v>
      </c>
      <c r="G63" s="4">
        <v>0.0</v>
      </c>
      <c r="H63" s="4">
        <v>-2.90983122413E11</v>
      </c>
      <c r="I63" s="4">
        <v>-3.28588583919E11</v>
      </c>
      <c r="J63" s="4">
        <v>3.7605461506E10</v>
      </c>
      <c r="K63" s="4">
        <v>0.0</v>
      </c>
      <c r="L63" s="4">
        <v>0.0</v>
      </c>
      <c r="M63" s="4">
        <v>7.5809326188E10</v>
      </c>
      <c r="N63" s="4">
        <v>4.193089925E9</v>
      </c>
      <c r="O63" s="4">
        <v>0.0</v>
      </c>
      <c r="P63" s="4">
        <v>0.0</v>
      </c>
      <c r="Q63" s="4">
        <v>4.193089925E9</v>
      </c>
      <c r="R63" s="4">
        <v>1.422874150419E12</v>
      </c>
      <c r="S63" s="4">
        <v>-4.34743829042E11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-4.01508385753E11</v>
      </c>
      <c r="Z63" s="4">
        <v>0.0</v>
      </c>
      <c r="AA63" s="4">
        <v>-5.6535597395E10</v>
      </c>
      <c r="AB63" s="4">
        <v>-1.4300542559E10</v>
      </c>
      <c r="AC63" s="4">
        <v>-5.75785667819E11</v>
      </c>
      <c r="AD63" s="4">
        <v>-5.75785667819E11</v>
      </c>
      <c r="AE63" s="4">
        <v>-1.19338251007E11</v>
      </c>
      <c r="AF63" s="4">
        <v>0.0</v>
      </c>
      <c r="AG63" s="4">
        <v>0.0</v>
      </c>
      <c r="AH63" s="4">
        <v>0.0</v>
      </c>
      <c r="AI63" s="4">
        <v>0.0</v>
      </c>
      <c r="AJ63" s="4">
        <v>-4.56447416812E11</v>
      </c>
      <c r="AK63" s="4">
        <v>0.0</v>
      </c>
      <c r="AL63" s="4">
        <v>0.0</v>
      </c>
      <c r="AM63" s="4">
        <v>0.0</v>
      </c>
      <c r="AN63" s="4">
        <v>-1.048130193526E12</v>
      </c>
      <c r="AO63" s="4">
        <v>3.74743956893E11</v>
      </c>
      <c r="AP63" s="4">
        <v>0.0</v>
      </c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-3.41980743974E11</v>
      </c>
      <c r="AX63" s="4">
        <v>0.0</v>
      </c>
      <c r="AY63" s="4">
        <v>0.0</v>
      </c>
      <c r="AZ63" s="4">
        <v>-3.41980743974E11</v>
      </c>
      <c r="BA63" s="4">
        <v>3.74743956893E11</v>
      </c>
      <c r="BB63" s="4">
        <v>0.0</v>
      </c>
      <c r="BC63" s="4">
        <v>-3.41980743974E11</v>
      </c>
      <c r="BD63" s="4">
        <v>8.8006164427E10</v>
      </c>
      <c r="BE63" s="4">
        <v>-3.4004177707E10</v>
      </c>
      <c r="BF63" s="4">
        <v>5.400198672E10</v>
      </c>
      <c r="BG63" s="4">
        <v>1.1218566093E10</v>
      </c>
      <c r="BH63" s="4">
        <v>-9.696164026E9</v>
      </c>
      <c r="BI63" s="4">
        <v>1.522402067E9</v>
      </c>
      <c r="BJ63" s="4">
        <v>0.0</v>
      </c>
      <c r="BK63" s="4">
        <v>8.8287601706E10</v>
      </c>
      <c r="BL63" s="4">
        <v>0.0</v>
      </c>
      <c r="BM63" s="4">
        <v>-1.802167331E10</v>
      </c>
      <c r="BN63" s="4">
        <v>7.0265928396E10</v>
      </c>
      <c r="BO63" s="4">
        <v>1.0828834E7</v>
      </c>
      <c r="BP63" s="4">
        <v>7.0255099562E10</v>
      </c>
      <c r="BQ63" s="4">
        <v>1277.0</v>
      </c>
      <c r="BR63" s="4">
        <v>42822.441666666666</v>
      </c>
      <c r="BS63" s="4">
        <v>42370.0</v>
      </c>
      <c r="BT63" s="4">
        <v>42735.0</v>
      </c>
      <c r="BU63" s="4">
        <v>12.0</v>
      </c>
      <c r="BV63" s="4" t="s">
        <v>325</v>
      </c>
      <c r="BW63" s="4"/>
      <c r="BX63" s="4">
        <v>0.0</v>
      </c>
      <c r="BY63" s="4" t="b">
        <v>0</v>
      </c>
    </row>
    <row r="64" ht="12.75" customHeight="1">
      <c r="A64" s="4" t="s">
        <v>46</v>
      </c>
      <c r="B64" s="72">
        <v>2015.0</v>
      </c>
      <c r="C64" s="4">
        <v>5.0</v>
      </c>
      <c r="D64" s="4"/>
      <c r="E64" s="4">
        <v>1.401875639777E12</v>
      </c>
      <c r="F64" s="4">
        <v>9.0436960436E10</v>
      </c>
      <c r="G64" s="4">
        <v>0.0</v>
      </c>
      <c r="H64" s="4">
        <v>-2.07984043345E11</v>
      </c>
      <c r="I64" s="4">
        <v>-2.5179888514E11</v>
      </c>
      <c r="J64" s="4">
        <v>4.3814841795E10</v>
      </c>
      <c r="K64" s="4">
        <v>0.0</v>
      </c>
      <c r="L64" s="4">
        <v>0.0</v>
      </c>
      <c r="M64" s="4">
        <v>4.56327059E10</v>
      </c>
      <c r="N64" s="4">
        <v>2.7685734075E10</v>
      </c>
      <c r="O64" s="4">
        <v>0.0</v>
      </c>
      <c r="P64" s="4">
        <v>0.0</v>
      </c>
      <c r="Q64" s="4">
        <v>2.7685734075E10</v>
      </c>
      <c r="R64" s="4">
        <v>1.155850381665E12</v>
      </c>
      <c r="S64" s="4">
        <v>-4.70300715419E11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-3.51514444916E11</v>
      </c>
      <c r="Z64" s="4">
        <v>0.0</v>
      </c>
      <c r="AA64" s="4">
        <v>-6.3849302016E10</v>
      </c>
      <c r="AB64" s="4">
        <v>-1.2403884064E10</v>
      </c>
      <c r="AC64" s="4">
        <v>-4.93117582039E11</v>
      </c>
      <c r="AD64" s="4">
        <v>-4.93117582039E11</v>
      </c>
      <c r="AE64" s="4">
        <v>-1.13353322419E11</v>
      </c>
      <c r="AF64" s="4">
        <v>0.0</v>
      </c>
      <c r="AG64" s="4">
        <v>0.0</v>
      </c>
      <c r="AH64" s="4">
        <v>0.0</v>
      </c>
      <c r="AI64" s="4">
        <v>0.0</v>
      </c>
      <c r="AJ64" s="4">
        <v>-3.7976425962E11</v>
      </c>
      <c r="AK64" s="4">
        <v>0.0</v>
      </c>
      <c r="AL64" s="4">
        <v>0.0</v>
      </c>
      <c r="AM64" s="4">
        <v>0.0</v>
      </c>
      <c r="AN64" s="4">
        <v>-9.20885213035E11</v>
      </c>
      <c r="AO64" s="4">
        <v>2.3496516863E11</v>
      </c>
      <c r="AP64" s="4">
        <v>0.0</v>
      </c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-2.28951853939E11</v>
      </c>
      <c r="AX64" s="4">
        <v>-2.28951853939E11</v>
      </c>
      <c r="AY64" s="4">
        <v>0.0</v>
      </c>
      <c r="AZ64" s="4">
        <v>0.0</v>
      </c>
      <c r="BA64" s="4">
        <v>6.013314691E9</v>
      </c>
      <c r="BB64" s="4">
        <v>0.0</v>
      </c>
      <c r="BC64" s="4">
        <v>0.0</v>
      </c>
      <c r="BD64" s="4">
        <v>6.301576004E10</v>
      </c>
      <c r="BE64" s="4">
        <v>-2.2949234296E10</v>
      </c>
      <c r="BF64" s="4">
        <v>4.0066525744E10</v>
      </c>
      <c r="BG64" s="4">
        <v>1.0808013923E10</v>
      </c>
      <c r="BH64" s="4">
        <v>-6.827397045E9</v>
      </c>
      <c r="BI64" s="4">
        <v>3.980616878E9</v>
      </c>
      <c r="BJ64" s="4">
        <v>0.0</v>
      </c>
      <c r="BK64" s="4">
        <v>5.0060457313E10</v>
      </c>
      <c r="BL64" s="4">
        <v>0.0</v>
      </c>
      <c r="BM64" s="4">
        <v>-1.1768078824E10</v>
      </c>
      <c r="BN64" s="4">
        <v>3.8292378489E10</v>
      </c>
      <c r="BO64" s="4">
        <v>3910041.0</v>
      </c>
      <c r="BP64" s="4">
        <v>3.8288468448E10</v>
      </c>
      <c r="BQ64" s="4">
        <v>766.0</v>
      </c>
      <c r="BR64" s="4">
        <v>42454.69513888889</v>
      </c>
      <c r="BS64" s="4">
        <v>42005.0</v>
      </c>
      <c r="BT64" s="4">
        <v>42369.0</v>
      </c>
      <c r="BU64" s="4">
        <v>12.0</v>
      </c>
      <c r="BV64" s="4" t="s">
        <v>326</v>
      </c>
      <c r="BW64" s="4"/>
      <c r="BX64" s="4">
        <v>0.0</v>
      </c>
      <c r="BY64" s="4" t="b">
        <v>0</v>
      </c>
    </row>
    <row r="65" ht="12.75" customHeight="1">
      <c r="A65" s="4" t="s">
        <v>46</v>
      </c>
      <c r="B65" s="72">
        <v>2014.0</v>
      </c>
      <c r="C65" s="4">
        <v>5.0</v>
      </c>
      <c r="D65" s="4"/>
      <c r="E65" s="4">
        <v>1.000375640922E12</v>
      </c>
      <c r="F65" s="4">
        <v>8.0419926365E10</v>
      </c>
      <c r="G65" s="4">
        <v>0.0</v>
      </c>
      <c r="H65" s="4">
        <v>-1.65849589049E11</v>
      </c>
      <c r="I65" s="4">
        <v>-1.63432985638E11</v>
      </c>
      <c r="J65" s="4">
        <v>-2.416603411E9</v>
      </c>
      <c r="K65" s="4">
        <v>0.0</v>
      </c>
      <c r="L65" s="4">
        <v>0.0</v>
      </c>
      <c r="M65" s="4">
        <v>1.8596871316E10</v>
      </c>
      <c r="N65" s="4">
        <v>3.705065968E9</v>
      </c>
      <c r="O65" s="4">
        <v>0.0</v>
      </c>
      <c r="P65" s="4">
        <v>0.0</v>
      </c>
      <c r="Q65" s="4">
        <v>3.705065968E9</v>
      </c>
      <c r="R65" s="4">
        <v>7.80099171172E11</v>
      </c>
      <c r="S65" s="4">
        <v>-2.71647046394E11</v>
      </c>
      <c r="T65" s="4">
        <v>0.0</v>
      </c>
      <c r="U65" s="4">
        <v>1000000.0</v>
      </c>
      <c r="V65" s="4">
        <v>0.0</v>
      </c>
      <c r="W65" s="4">
        <v>1000000.0</v>
      </c>
      <c r="X65" s="4">
        <v>0.0</v>
      </c>
      <c r="Y65" s="4">
        <v>-2.42794097939E11</v>
      </c>
      <c r="Z65" s="4">
        <v>0.0</v>
      </c>
      <c r="AA65" s="4">
        <v>-1.5443692127E10</v>
      </c>
      <c r="AB65" s="4">
        <v>-9.173625817E9</v>
      </c>
      <c r="AC65" s="4">
        <v>-3.22224078619E11</v>
      </c>
      <c r="AD65" s="4">
        <v>-3.22224078619E11</v>
      </c>
      <c r="AE65" s="4">
        <v>-9.0408750622E10</v>
      </c>
      <c r="AF65" s="4">
        <v>0.0</v>
      </c>
      <c r="AG65" s="4">
        <v>0.0</v>
      </c>
      <c r="AH65" s="4">
        <v>0.0</v>
      </c>
      <c r="AI65" s="4">
        <v>0.0</v>
      </c>
      <c r="AJ65" s="4">
        <v>-2.31815327997E11</v>
      </c>
      <c r="AK65" s="4">
        <v>0.0</v>
      </c>
      <c r="AL65" s="4">
        <v>0.0</v>
      </c>
      <c r="AM65" s="4">
        <v>0.0</v>
      </c>
      <c r="AN65" s="4">
        <v>-5.89635494502E11</v>
      </c>
      <c r="AO65" s="4">
        <v>1.9046367667E11</v>
      </c>
      <c r="AP65" s="4">
        <v>0.0</v>
      </c>
      <c r="AQ65" s="4">
        <v>0.0</v>
      </c>
      <c r="AR65" s="4">
        <v>0.0</v>
      </c>
      <c r="AS65" s="4">
        <v>0.0</v>
      </c>
      <c r="AT65" s="4">
        <v>0.0</v>
      </c>
      <c r="AU65" s="4">
        <v>0.0</v>
      </c>
      <c r="AV65" s="4">
        <v>0.0</v>
      </c>
      <c r="AW65" s="4">
        <v>-1.88765660032E11</v>
      </c>
      <c r="AX65" s="4">
        <v>-1.88765660032E11</v>
      </c>
      <c r="AY65" s="4">
        <v>0.0</v>
      </c>
      <c r="AZ65" s="4">
        <v>0.0</v>
      </c>
      <c r="BA65" s="4">
        <v>1.698016638E9</v>
      </c>
      <c r="BB65" s="4">
        <v>0.0</v>
      </c>
      <c r="BC65" s="4">
        <v>0.0</v>
      </c>
      <c r="BD65" s="4">
        <v>6.1360808892E10</v>
      </c>
      <c r="BE65" s="4">
        <v>-2.6848606257E10</v>
      </c>
      <c r="BF65" s="4">
        <v>3.4512202635E10</v>
      </c>
      <c r="BG65" s="4">
        <v>1.0143179823E10</v>
      </c>
      <c r="BH65" s="4">
        <v>-7.77067315E9</v>
      </c>
      <c r="BI65" s="4">
        <v>2.372506673E9</v>
      </c>
      <c r="BJ65" s="4">
        <v>0.0</v>
      </c>
      <c r="BK65" s="4">
        <v>3.8582725946E10</v>
      </c>
      <c r="BL65" s="4">
        <v>0.0</v>
      </c>
      <c r="BM65" s="4">
        <v>-8.807590338E9</v>
      </c>
      <c r="BN65" s="4">
        <v>2.9775135608E10</v>
      </c>
      <c r="BO65" s="4">
        <v>3.13996893E8</v>
      </c>
      <c r="BP65" s="4">
        <v>2.9461138715E10</v>
      </c>
      <c r="BQ65" s="4">
        <v>646.0</v>
      </c>
      <c r="BR65" s="4">
        <v>42291.74166666667</v>
      </c>
      <c r="BS65" s="4">
        <v>41640.0</v>
      </c>
      <c r="BT65" s="4">
        <v>42004.0</v>
      </c>
      <c r="BU65" s="4">
        <v>12.0</v>
      </c>
      <c r="BV65" s="4" t="s">
        <v>327</v>
      </c>
      <c r="BW65" s="4"/>
      <c r="BX65" s="4">
        <v>1.0</v>
      </c>
      <c r="BY65" s="4" t="b">
        <v>0</v>
      </c>
    </row>
    <row r="66" ht="12.75" customHeight="1">
      <c r="A66" s="4" t="s">
        <v>46</v>
      </c>
      <c r="B66" s="72">
        <v>2013.0</v>
      </c>
      <c r="C66" s="4">
        <v>5.0</v>
      </c>
      <c r="D66" s="4">
        <f t="shared" ref="D66:D154" si="5">E66+F66+H66+G66</f>
        <v>491780569938</v>
      </c>
      <c r="E66" s="8">
        <v>6.93069499689E11</v>
      </c>
      <c r="F66" s="4">
        <v>7.1792077313E10</v>
      </c>
      <c r="G66" s="4">
        <v>-8.4129825258E10</v>
      </c>
      <c r="H66" s="4">
        <v>-1.88951181806E11</v>
      </c>
      <c r="I66" s="4">
        <v>-1.66625726643E11</v>
      </c>
      <c r="J66" s="4">
        <v>-2.794903801E9</v>
      </c>
      <c r="K66" s="4">
        <v>-1.9530551362E10</v>
      </c>
      <c r="L66" s="4">
        <v>0.0</v>
      </c>
      <c r="M66" s="4">
        <v>4.784414305E10</v>
      </c>
      <c r="N66" s="4">
        <v>4.02134908E8</v>
      </c>
      <c r="O66" s="4">
        <v>0.0</v>
      </c>
      <c r="P66" s="4">
        <v>0.0</v>
      </c>
      <c r="Q66" s="4">
        <v>4.02134908E8</v>
      </c>
      <c r="R66" s="4">
        <v>5.40026847896E11</v>
      </c>
      <c r="S66" s="4">
        <v>-2.09067209991E11</v>
      </c>
      <c r="T66" s="4">
        <v>-1.5382077462E10</v>
      </c>
      <c r="U66" s="4">
        <v>4.9617313018E10</v>
      </c>
      <c r="V66" s="4">
        <v>4.9250132989E10</v>
      </c>
      <c r="W66" s="4">
        <v>3.67180029E8</v>
      </c>
      <c r="X66" s="4">
        <v>0.0</v>
      </c>
      <c r="Y66" s="4">
        <v>-1.74831974435E11</v>
      </c>
      <c r="Z66" s="4">
        <v>0.0</v>
      </c>
      <c r="AA66" s="4">
        <v>-4.707532173E9</v>
      </c>
      <c r="AB66" s="4">
        <v>-5.860944286E9</v>
      </c>
      <c r="AC66" s="4">
        <v>-1.95754644909E11</v>
      </c>
      <c r="AD66" s="4">
        <v>-1.89385750762E11</v>
      </c>
      <c r="AE66" s="4">
        <v>-3.6820489545E10</v>
      </c>
      <c r="AF66" s="4">
        <v>0.0</v>
      </c>
      <c r="AG66" s="4">
        <v>0.0</v>
      </c>
      <c r="AH66" s="4">
        <v>0.0</v>
      </c>
      <c r="AI66" s="4">
        <v>0.0</v>
      </c>
      <c r="AJ66" s="4">
        <v>-1.52565261217E11</v>
      </c>
      <c r="AK66" s="4">
        <v>-6.368894147E9</v>
      </c>
      <c r="AL66" s="4">
        <v>0.0</v>
      </c>
      <c r="AM66" s="4">
        <v>0.0</v>
      </c>
      <c r="AN66" s="4">
        <v>-3.81155095803E11</v>
      </c>
      <c r="AO66" s="4">
        <v>1.58871752093E11</v>
      </c>
      <c r="AP66" s="4">
        <v>0.0</v>
      </c>
      <c r="AQ66" s="4">
        <v>0.0</v>
      </c>
      <c r="AR66" s="4">
        <v>0.0</v>
      </c>
      <c r="AS66" s="4">
        <v>0.0</v>
      </c>
      <c r="AT66" s="4">
        <v>0.0</v>
      </c>
      <c r="AU66" s="4">
        <v>0.0</v>
      </c>
      <c r="AV66" s="4">
        <v>-3.29868401E8</v>
      </c>
      <c r="AW66" s="4">
        <v>-1.56326474546E11</v>
      </c>
      <c r="AX66" s="4">
        <v>-1.56326474546E11</v>
      </c>
      <c r="AY66" s="4">
        <v>0.0</v>
      </c>
      <c r="AZ66" s="4">
        <v>0.0</v>
      </c>
      <c r="BA66" s="4">
        <v>2.215409146E9</v>
      </c>
      <c r="BB66" s="4">
        <v>0.0</v>
      </c>
      <c r="BC66" s="4">
        <v>0.0</v>
      </c>
      <c r="BD66" s="4">
        <v>5.6699191631E10</v>
      </c>
      <c r="BE66" s="4">
        <v>-2.195013117E10</v>
      </c>
      <c r="BF66" s="4">
        <v>3.4749060461E10</v>
      </c>
      <c r="BG66" s="4">
        <v>6.673313423E9</v>
      </c>
      <c r="BH66" s="4">
        <v>-2.025148158E9</v>
      </c>
      <c r="BI66" s="4">
        <v>4.648165265E9</v>
      </c>
      <c r="BJ66" s="4">
        <v>0.0</v>
      </c>
      <c r="BK66" s="4">
        <v>4.1612634872E10</v>
      </c>
      <c r="BL66" s="4">
        <v>0.0</v>
      </c>
      <c r="BM66" s="4">
        <v>-1.0723013169E10</v>
      </c>
      <c r="BN66" s="4">
        <v>3.0889621703E10</v>
      </c>
      <c r="BO66" s="4">
        <v>2.10609985E8</v>
      </c>
      <c r="BP66" s="4">
        <v>3.0679011718E10</v>
      </c>
      <c r="BQ66" s="4">
        <v>767.0</v>
      </c>
      <c r="BR66" s="4">
        <v>42292.37569444445</v>
      </c>
      <c r="BS66" s="4">
        <v>41275.0</v>
      </c>
      <c r="BT66" s="4">
        <v>41639.0</v>
      </c>
      <c r="BU66" s="4">
        <v>12.0</v>
      </c>
      <c r="BV66" s="4" t="s">
        <v>328</v>
      </c>
      <c r="BW66" s="4"/>
      <c r="BX66" s="4">
        <v>1.0</v>
      </c>
      <c r="BY66" s="4" t="b">
        <v>0</v>
      </c>
    </row>
    <row r="67" ht="12.75" customHeight="1">
      <c r="A67" s="4" t="s">
        <v>46</v>
      </c>
      <c r="B67" s="72">
        <v>2012.0</v>
      </c>
      <c r="C67" s="4">
        <v>5.0</v>
      </c>
      <c r="D67" s="4">
        <f t="shared" si="5"/>
        <v>393764466079</v>
      </c>
      <c r="E67" s="8">
        <v>4.72934709447E11</v>
      </c>
      <c r="F67" s="4">
        <v>6.0019877406E10</v>
      </c>
      <c r="G67" s="4">
        <v>-3.1821413375E10</v>
      </c>
      <c r="H67" s="4">
        <v>-1.07368707399E11</v>
      </c>
      <c r="I67" s="4">
        <v>-9.3593728144E10</v>
      </c>
      <c r="J67" s="4">
        <v>-3.160689641E9</v>
      </c>
      <c r="K67" s="4">
        <v>-7.632426184E9</v>
      </c>
      <c r="L67" s="4">
        <v>-2.98186343E9</v>
      </c>
      <c r="M67" s="4">
        <v>2.2239201805E10</v>
      </c>
      <c r="N67" s="4">
        <v>2.21533631E8</v>
      </c>
      <c r="O67" s="4">
        <v>0.0</v>
      </c>
      <c r="P67" s="4">
        <v>3.6614375E7</v>
      </c>
      <c r="Q67" s="4">
        <v>1.84919256E8</v>
      </c>
      <c r="R67" s="4">
        <v>4.16225201515E11</v>
      </c>
      <c r="S67" s="4">
        <v>-1.26726764398E11</v>
      </c>
      <c r="T67" s="4">
        <v>-7.942924235E9</v>
      </c>
      <c r="U67" s="4">
        <v>2.9312182163E10</v>
      </c>
      <c r="V67" s="4">
        <v>2.8474556738E10</v>
      </c>
      <c r="W67" s="4">
        <v>0.0</v>
      </c>
      <c r="X67" s="4">
        <v>8.37625425E8</v>
      </c>
      <c r="Y67" s="4">
        <v>-1.0535750647E11</v>
      </c>
      <c r="Z67" s="4">
        <v>0.0</v>
      </c>
      <c r="AA67" s="4">
        <v>-2.2888722771E10</v>
      </c>
      <c r="AB67" s="4">
        <v>-1.281646365E10</v>
      </c>
      <c r="AC67" s="4">
        <v>-7.2184927097E10</v>
      </c>
      <c r="AD67" s="4">
        <v>-5.776075038E10</v>
      </c>
      <c r="AE67" s="4">
        <v>-4.8422251132E10</v>
      </c>
      <c r="AF67" s="4">
        <v>0.0</v>
      </c>
      <c r="AG67" s="4">
        <v>0.0</v>
      </c>
      <c r="AH67" s="4">
        <v>0.0</v>
      </c>
      <c r="AI67" s="4">
        <v>0.0</v>
      </c>
      <c r="AJ67" s="4">
        <v>-9.338499248E9</v>
      </c>
      <c r="AK67" s="4">
        <v>-1.4424176717E10</v>
      </c>
      <c r="AL67" s="4">
        <v>0.0</v>
      </c>
      <c r="AM67" s="4">
        <v>0.0</v>
      </c>
      <c r="AN67" s="4">
        <v>-2.13247619988E11</v>
      </c>
      <c r="AO67" s="4">
        <v>2.02977581527E11</v>
      </c>
      <c r="AP67" s="4">
        <v>0.0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-9.1728008621E10</v>
      </c>
      <c r="AW67" s="4">
        <v>-1.10906674041E11</v>
      </c>
      <c r="AX67" s="4">
        <v>-1.10906674041E11</v>
      </c>
      <c r="AY67" s="4">
        <v>0.0</v>
      </c>
      <c r="AZ67" s="4">
        <v>0.0</v>
      </c>
      <c r="BA67" s="4">
        <v>3.42898865E8</v>
      </c>
      <c r="BB67" s="4">
        <v>0.0</v>
      </c>
      <c r="BC67" s="4">
        <v>0.0</v>
      </c>
      <c r="BD67" s="4">
        <v>4.2310102797E10</v>
      </c>
      <c r="BE67" s="4">
        <v>-1.3305708806E10</v>
      </c>
      <c r="BF67" s="4">
        <v>2.9004393991E10</v>
      </c>
      <c r="BG67" s="4">
        <v>6.601459632E9</v>
      </c>
      <c r="BH67" s="4">
        <v>-3.520756089E9</v>
      </c>
      <c r="BI67" s="4">
        <v>3.080703543E9</v>
      </c>
      <c r="BJ67" s="4">
        <v>0.0</v>
      </c>
      <c r="BK67" s="4">
        <v>3.2427996399E10</v>
      </c>
      <c r="BL67" s="4">
        <v>0.0</v>
      </c>
      <c r="BM67" s="4">
        <v>-8.468996841E9</v>
      </c>
      <c r="BN67" s="4">
        <v>2.3958999558E10</v>
      </c>
      <c r="BO67" s="4">
        <v>-4.5559403E7</v>
      </c>
      <c r="BP67" s="4">
        <v>2.4004558961E10</v>
      </c>
      <c r="BQ67" s="4">
        <v>600.0</v>
      </c>
      <c r="BR67" s="4">
        <v>42388.691666666666</v>
      </c>
      <c r="BS67" s="4">
        <v>40909.0</v>
      </c>
      <c r="BT67" s="4">
        <v>41274.0</v>
      </c>
      <c r="BU67" s="4">
        <v>12.0</v>
      </c>
      <c r="BV67" s="4" t="s">
        <v>329</v>
      </c>
      <c r="BW67" s="4"/>
      <c r="BX67" s="4">
        <v>1.0</v>
      </c>
      <c r="BY67" s="4" t="b">
        <v>0</v>
      </c>
    </row>
    <row r="68" ht="12.75" customHeight="1">
      <c r="A68" s="4" t="s">
        <v>46</v>
      </c>
      <c r="B68" s="72">
        <v>2011.0</v>
      </c>
      <c r="C68" s="4">
        <v>5.0</v>
      </c>
      <c r="D68" s="4">
        <f t="shared" si="5"/>
        <v>352544463562</v>
      </c>
      <c r="E68" s="8">
        <v>4.32236679928E11</v>
      </c>
      <c r="F68" s="4">
        <v>3.7760826964E10</v>
      </c>
      <c r="G68" s="4">
        <v>7.33939612E9</v>
      </c>
      <c r="H68" s="4">
        <v>-1.2479243945E11</v>
      </c>
      <c r="I68" s="4">
        <v>-1.12585245238E11</v>
      </c>
      <c r="J68" s="4">
        <v>-2.6151383E9</v>
      </c>
      <c r="K68" s="4">
        <v>-5.642143215E9</v>
      </c>
      <c r="L68" s="4">
        <v>-3.949912697E9</v>
      </c>
      <c r="M68" s="4">
        <v>3.4820649523E10</v>
      </c>
      <c r="N68" s="4">
        <v>1.3881812805E10</v>
      </c>
      <c r="P68" s="4">
        <v>1.377510296E10</v>
      </c>
      <c r="Q68" s="4">
        <v>1.06709845E8</v>
      </c>
      <c r="R68" s="4">
        <v>4.0124692589E11</v>
      </c>
      <c r="S68" s="4">
        <v>-1.59416992328E11</v>
      </c>
      <c r="T68" s="4">
        <v>-7.689763797E9</v>
      </c>
      <c r="U68" s="4">
        <v>0.0</v>
      </c>
      <c r="V68" s="4">
        <v>0.0</v>
      </c>
      <c r="W68" s="4">
        <v>0.0</v>
      </c>
      <c r="X68" s="4">
        <v>0.0</v>
      </c>
      <c r="Y68" s="4">
        <v>-3.16994982038E11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-3.16994982038E11</v>
      </c>
      <c r="AO68" s="4">
        <v>1.94536392662E11</v>
      </c>
      <c r="AP68" s="4">
        <v>0.0</v>
      </c>
      <c r="AQ68" s="4">
        <v>0.0</v>
      </c>
      <c r="AR68" s="4">
        <v>0.0</v>
      </c>
      <c r="AS68" s="4">
        <v>0.0</v>
      </c>
      <c r="AT68" s="4">
        <v>0.0</v>
      </c>
      <c r="AU68" s="4">
        <v>0.0</v>
      </c>
      <c r="AV68" s="4">
        <v>0.0</v>
      </c>
      <c r="AW68" s="4">
        <v>-1.74621444705E11</v>
      </c>
      <c r="AX68" s="4">
        <v>0.0</v>
      </c>
      <c r="AY68" s="4">
        <v>0.0</v>
      </c>
      <c r="AZ68" s="4">
        <v>-1.74621444705E11</v>
      </c>
      <c r="BA68" s="4">
        <v>1.94536392662E11</v>
      </c>
      <c r="BB68" s="4">
        <v>0.0</v>
      </c>
      <c r="BC68" s="4">
        <v>-1.74621444705E11</v>
      </c>
      <c r="BD68" s="4">
        <v>3.5569248125E10</v>
      </c>
      <c r="BE68" s="4">
        <v>-6.523729218E9</v>
      </c>
      <c r="BF68" s="4">
        <v>2.9045518907E10</v>
      </c>
      <c r="BG68" s="4">
        <v>3.554961772E10</v>
      </c>
      <c r="BH68" s="4">
        <v>-2.8310246381E10</v>
      </c>
      <c r="BI68" s="4">
        <v>7.239371339E9</v>
      </c>
      <c r="BJ68" s="4">
        <v>0.0</v>
      </c>
      <c r="BK68" s="4">
        <v>5.6199838203E10</v>
      </c>
      <c r="BL68" s="4">
        <v>0.0</v>
      </c>
      <c r="BM68" s="4">
        <v>-1.4147874934E10</v>
      </c>
      <c r="BN68" s="4">
        <v>4.2051963269E10</v>
      </c>
      <c r="BO68" s="4">
        <v>0.0</v>
      </c>
      <c r="BP68" s="4">
        <v>4.2051963269E10</v>
      </c>
      <c r="BQ68" s="4">
        <v>0.0</v>
      </c>
      <c r="BR68" s="4">
        <v>42566.709027777775</v>
      </c>
      <c r="BS68" s="4">
        <v>40544.0</v>
      </c>
      <c r="BT68" s="4">
        <v>40908.0</v>
      </c>
      <c r="BU68" s="4">
        <v>12.0</v>
      </c>
      <c r="BV68" s="4" t="s">
        <v>330</v>
      </c>
      <c r="BW68" s="4"/>
      <c r="BX68" s="4">
        <v>0.0</v>
      </c>
      <c r="BY68" s="4" t="b">
        <v>0</v>
      </c>
    </row>
    <row r="69" ht="12.75" customHeight="1">
      <c r="A69" s="4" t="s">
        <v>46</v>
      </c>
      <c r="B69" s="72">
        <v>2010.0</v>
      </c>
      <c r="C69" s="4">
        <v>5.0</v>
      </c>
      <c r="D69" s="4">
        <f t="shared" si="5"/>
        <v>326834715481</v>
      </c>
      <c r="E69" s="8">
        <v>4.1462059692E11</v>
      </c>
      <c r="F69" s="4">
        <v>3.6582462198E10</v>
      </c>
      <c r="G69" s="4">
        <v>-2.7912094479E10</v>
      </c>
      <c r="H69" s="4">
        <v>-9.6456249158E10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4.80650417036E11</v>
      </c>
      <c r="S69" s="4">
        <v>-3.1150084976E11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-3.1150084976E11</v>
      </c>
      <c r="Z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-3.1150084976E11</v>
      </c>
      <c r="AO69" s="4">
        <v>1.69149567276E11</v>
      </c>
      <c r="AP69" s="4">
        <v>0.0</v>
      </c>
      <c r="AQ69" s="4">
        <v>0.0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-1.57855662152E11</v>
      </c>
      <c r="AX69" s="4">
        <v>0.0</v>
      </c>
      <c r="AY69" s="4">
        <v>0.0</v>
      </c>
      <c r="AZ69" s="4">
        <v>-1.57855662152E11</v>
      </c>
      <c r="BA69" s="4">
        <v>1.69149567276E11</v>
      </c>
      <c r="BB69" s="4">
        <v>0.0</v>
      </c>
      <c r="BC69" s="4">
        <v>-1.57855662152E11</v>
      </c>
      <c r="BD69" s="4">
        <v>6.3617463401E10</v>
      </c>
      <c r="BE69" s="4">
        <v>-9.167712923E9</v>
      </c>
      <c r="BF69" s="4">
        <v>5.4449750478E10</v>
      </c>
      <c r="BG69" s="4">
        <v>2.44522402E8</v>
      </c>
      <c r="BH69" s="4">
        <v>-1830.0</v>
      </c>
      <c r="BI69" s="4">
        <v>2.44520572E8</v>
      </c>
      <c r="BJ69" s="4">
        <v>0.0</v>
      </c>
      <c r="BK69" s="4">
        <v>6.5988176174E10</v>
      </c>
      <c r="BL69" s="4">
        <v>-1.6613908244E10</v>
      </c>
      <c r="BM69" s="4">
        <v>0.0</v>
      </c>
      <c r="BN69" s="4">
        <v>4.937426793E10</v>
      </c>
      <c r="BO69" s="4">
        <v>0.0</v>
      </c>
      <c r="BP69" s="4">
        <v>4.937426793E10</v>
      </c>
      <c r="BQ69" s="4">
        <v>0.0</v>
      </c>
      <c r="BR69" s="4">
        <v>42566.711805555555</v>
      </c>
      <c r="BS69" s="4">
        <v>40179.0</v>
      </c>
      <c r="BT69" s="4">
        <v>40543.0</v>
      </c>
      <c r="BU69" s="4">
        <v>12.0</v>
      </c>
      <c r="BV69" s="4" t="s">
        <v>331</v>
      </c>
      <c r="BW69" s="4"/>
      <c r="BX69" s="4">
        <v>0.0</v>
      </c>
      <c r="BY69" s="4" t="b">
        <v>0</v>
      </c>
    </row>
    <row r="70" ht="12.75" customHeight="1">
      <c r="A70" s="4" t="s">
        <v>46</v>
      </c>
      <c r="B70" s="72">
        <v>2009.0</v>
      </c>
      <c r="C70" s="4">
        <v>5.0</v>
      </c>
      <c r="D70" s="4">
        <f t="shared" si="5"/>
        <v>210053029601</v>
      </c>
      <c r="E70" s="8">
        <v>3.41708288523E11</v>
      </c>
      <c r="F70" s="4">
        <v>2.644104712E10</v>
      </c>
      <c r="G70" s="4">
        <v>-8.9489144329E10</v>
      </c>
      <c r="H70" s="4">
        <v>-6.8607161713E10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3.80890146623E11</v>
      </c>
      <c r="S70" s="4">
        <v>-2.56531363136E11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-2.56531363136E11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-2.56531363136E11</v>
      </c>
      <c r="AO70" s="4">
        <v>1.24358783487E11</v>
      </c>
      <c r="AP70" s="4">
        <v>0.0</v>
      </c>
      <c r="AQ70" s="4">
        <v>0.0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-1.0783622324E11</v>
      </c>
      <c r="AX70" s="4">
        <v>0.0</v>
      </c>
      <c r="AY70" s="4">
        <v>0.0</v>
      </c>
      <c r="AZ70" s="4">
        <v>-1.0783622324E11</v>
      </c>
      <c r="BA70" s="4">
        <v>1.24358783487E11</v>
      </c>
      <c r="BB70" s="4">
        <v>0.0</v>
      </c>
      <c r="BC70" s="4">
        <v>-1.0783622324E11</v>
      </c>
      <c r="BD70" s="4">
        <v>4.6739959718E10</v>
      </c>
      <c r="BE70" s="4">
        <v>-6.138015809E9</v>
      </c>
      <c r="BF70" s="4">
        <v>4.0601943909E10</v>
      </c>
      <c r="BG70" s="4">
        <v>2.37105113E8</v>
      </c>
      <c r="BH70" s="4">
        <v>-7.310738213E9</v>
      </c>
      <c r="BI70" s="4">
        <v>-7.0736331E9</v>
      </c>
      <c r="BJ70" s="4">
        <v>0.0</v>
      </c>
      <c r="BK70" s="4">
        <v>5.0050871056E10</v>
      </c>
      <c r="BL70" s="4">
        <v>-1.2567182312E10</v>
      </c>
      <c r="BM70" s="4">
        <v>0.0</v>
      </c>
      <c r="BN70" s="4">
        <v>3.7483688744E10</v>
      </c>
      <c r="BO70" s="4">
        <v>0.0</v>
      </c>
      <c r="BP70" s="4">
        <v>3.7483688744E10</v>
      </c>
      <c r="BQ70" s="4">
        <v>0.0</v>
      </c>
      <c r="BR70" s="4">
        <v>42954.61111111111</v>
      </c>
      <c r="BS70" s="4">
        <v>39814.0</v>
      </c>
      <c r="BT70" s="4">
        <v>40178.0</v>
      </c>
      <c r="BU70" s="4">
        <v>12.0</v>
      </c>
      <c r="BV70" s="4" t="s">
        <v>332</v>
      </c>
      <c r="BW70" s="4"/>
      <c r="BX70" s="4">
        <v>0.0</v>
      </c>
      <c r="BY70" s="4" t="b">
        <v>0</v>
      </c>
    </row>
    <row r="71" ht="12.75" customHeight="1">
      <c r="A71" s="4" t="s">
        <v>48</v>
      </c>
      <c r="B71" s="72">
        <v>2017.0</v>
      </c>
      <c r="C71" s="4">
        <v>5.0</v>
      </c>
      <c r="D71" s="4">
        <f t="shared" si="5"/>
        <v>2167569777752</v>
      </c>
      <c r="E71" s="4">
        <v>2.611656418197E12</v>
      </c>
      <c r="F71" s="4">
        <v>1.76328110787E11</v>
      </c>
      <c r="G71" s="4">
        <v>0.0</v>
      </c>
      <c r="H71" s="4">
        <v>-6.20414751232E11</v>
      </c>
      <c r="I71" s="4">
        <v>-6.04469277706E11</v>
      </c>
      <c r="J71" s="4">
        <v>0.0</v>
      </c>
      <c r="K71" s="4">
        <v>-1.5945473526E10</v>
      </c>
      <c r="L71" s="4">
        <v>0.0</v>
      </c>
      <c r="M71" s="4">
        <v>1.50721787966E11</v>
      </c>
      <c r="N71" s="4">
        <v>1.10052010658E11</v>
      </c>
      <c r="O71" s="4">
        <v>0.0</v>
      </c>
      <c r="P71" s="4">
        <v>0.0</v>
      </c>
      <c r="Q71" s="4">
        <v>1.10052010658E11</v>
      </c>
      <c r="R71" s="4">
        <v>2.335093482813E12</v>
      </c>
      <c r="S71" s="4">
        <v>-1.441494704283E12</v>
      </c>
      <c r="T71" s="4">
        <v>0.0</v>
      </c>
      <c r="U71" s="4">
        <v>1.3778811606E10</v>
      </c>
      <c r="V71" s="4">
        <v>0.0</v>
      </c>
      <c r="W71" s="4">
        <v>1.3778811606E10</v>
      </c>
      <c r="X71" s="4">
        <v>0.0</v>
      </c>
      <c r="Y71" s="4">
        <v>-1.114403088874E12</v>
      </c>
      <c r="Z71" s="4">
        <v>0.0</v>
      </c>
      <c r="AA71" s="4">
        <v>-8.2402332761E10</v>
      </c>
      <c r="AB71" s="4">
        <v>-1.3326478088E10</v>
      </c>
      <c r="AC71" s="4">
        <v>-7.16621358664E11</v>
      </c>
      <c r="AD71" s="4">
        <v>-7.16621358664E11</v>
      </c>
      <c r="AE71" s="4">
        <v>-1.66852097348E11</v>
      </c>
      <c r="AF71" s="4">
        <v>0.0</v>
      </c>
      <c r="AG71" s="4">
        <v>0.0</v>
      </c>
      <c r="AH71" s="4">
        <v>0.0</v>
      </c>
      <c r="AI71" s="4">
        <v>0.0</v>
      </c>
      <c r="AJ71" s="4">
        <v>-5.49769261316E11</v>
      </c>
      <c r="AK71" s="4">
        <v>0.0</v>
      </c>
      <c r="AL71" s="4">
        <v>0.0</v>
      </c>
      <c r="AM71" s="4">
        <v>0.0</v>
      </c>
      <c r="AN71" s="4">
        <v>-1.926753258387E12</v>
      </c>
      <c r="AO71" s="4">
        <v>4.08340224426E11</v>
      </c>
      <c r="AP71" s="4">
        <v>0.0</v>
      </c>
      <c r="AQ71" s="4">
        <v>0.0</v>
      </c>
      <c r="AR71" s="4">
        <v>0.0</v>
      </c>
      <c r="AS71" s="4">
        <v>1.0589349262E10</v>
      </c>
      <c r="AT71" s="4">
        <v>-6.124294769E9</v>
      </c>
      <c r="AU71" s="4">
        <v>4.465054493E9</v>
      </c>
      <c r="AV71" s="4">
        <v>0.0</v>
      </c>
      <c r="AW71" s="4">
        <v>-3.40003135044E11</v>
      </c>
      <c r="AX71" s="4">
        <v>-3.40003135044E11</v>
      </c>
      <c r="AY71" s="4">
        <v>0.0</v>
      </c>
      <c r="AZ71" s="4">
        <v>0.0</v>
      </c>
      <c r="BA71" s="4">
        <v>6.8337089382E10</v>
      </c>
      <c r="BB71" s="4">
        <v>0.0</v>
      </c>
      <c r="BC71" s="4">
        <v>4.465054493E9</v>
      </c>
      <c r="BD71" s="4">
        <v>8.7333384692E10</v>
      </c>
      <c r="BE71" s="4">
        <v>-1.1785208708E10</v>
      </c>
      <c r="BF71" s="4">
        <v>7.5548175984E10</v>
      </c>
      <c r="BG71" s="4">
        <v>2.0578491333E10</v>
      </c>
      <c r="BH71" s="4">
        <v>-1.2577702779E10</v>
      </c>
      <c r="BI71" s="4">
        <v>8.000788554E9</v>
      </c>
      <c r="BJ71" s="4">
        <v>0.0</v>
      </c>
      <c r="BK71" s="4">
        <v>1.56351108413E11</v>
      </c>
      <c r="BL71" s="4">
        <v>0.0</v>
      </c>
      <c r="BM71" s="4">
        <v>-2.8990978124E10</v>
      </c>
      <c r="BN71" s="4">
        <v>1.27360130289E11</v>
      </c>
      <c r="BO71" s="4">
        <v>0.0</v>
      </c>
      <c r="BP71" s="4">
        <v>1.27360130289E11</v>
      </c>
      <c r="BQ71" s="4">
        <v>1654.0</v>
      </c>
      <c r="BR71" s="4">
        <v>43180.481944444444</v>
      </c>
      <c r="BS71" s="4">
        <v>42736.0</v>
      </c>
      <c r="BT71" s="4">
        <v>43100.0</v>
      </c>
      <c r="BU71" s="4">
        <v>12.0</v>
      </c>
      <c r="BV71" s="4" t="s">
        <v>333</v>
      </c>
      <c r="BW71" s="4"/>
      <c r="BX71" s="4">
        <v>0.0</v>
      </c>
      <c r="BY71" s="4" t="b">
        <v>0</v>
      </c>
    </row>
    <row r="72" ht="12.75" customHeight="1">
      <c r="A72" s="4" t="s">
        <v>48</v>
      </c>
      <c r="B72" s="72">
        <v>2016.0</v>
      </c>
      <c r="C72" s="4">
        <v>5.0</v>
      </c>
      <c r="D72" s="4">
        <f t="shared" si="5"/>
        <v>2061976089685</v>
      </c>
      <c r="E72" s="4">
        <v>2.484460174461E12</v>
      </c>
      <c r="F72" s="4">
        <v>1.6114696719E11</v>
      </c>
      <c r="G72" s="4">
        <v>0.0</v>
      </c>
      <c r="H72" s="4">
        <v>-5.83631051966E11</v>
      </c>
      <c r="I72" s="4">
        <v>-6.35935342202E11</v>
      </c>
      <c r="J72" s="4">
        <v>5.2304290236E10</v>
      </c>
      <c r="K72" s="4">
        <v>0.0</v>
      </c>
      <c r="L72" s="4">
        <v>0.0</v>
      </c>
      <c r="M72" s="4">
        <v>1.33384839168E11</v>
      </c>
      <c r="N72" s="4">
        <v>2.2509852E7</v>
      </c>
      <c r="O72" s="4">
        <v>0.0</v>
      </c>
      <c r="P72" s="4">
        <v>0.0</v>
      </c>
      <c r="Q72" s="4">
        <v>2.2509852E7</v>
      </c>
      <c r="R72" s="4">
        <v>2.066758581415E12</v>
      </c>
      <c r="S72" s="4">
        <v>-1.125692740981E12</v>
      </c>
      <c r="T72" s="4">
        <v>0.0</v>
      </c>
      <c r="U72" s="4">
        <v>1.884817686E9</v>
      </c>
      <c r="V72" s="4">
        <v>0.0</v>
      </c>
      <c r="W72" s="4">
        <v>1.884817686E9</v>
      </c>
      <c r="X72" s="4">
        <v>0.0</v>
      </c>
      <c r="Y72" s="4">
        <v>-9.65604760007E11</v>
      </c>
      <c r="Z72" s="4">
        <v>0.0</v>
      </c>
      <c r="AA72" s="4">
        <v>-3.151885902E10</v>
      </c>
      <c r="AB72" s="4">
        <v>-4.0183902298E10</v>
      </c>
      <c r="AC72" s="4">
        <v>-6.93742647489E11</v>
      </c>
      <c r="AD72" s="4">
        <v>-6.93742647489E11</v>
      </c>
      <c r="AE72" s="4">
        <v>-1.75551475217E11</v>
      </c>
      <c r="AF72" s="4">
        <v>0.0</v>
      </c>
      <c r="AG72" s="4">
        <v>0.0</v>
      </c>
      <c r="AH72" s="4">
        <v>0.0</v>
      </c>
      <c r="AI72" s="4">
        <v>0.0</v>
      </c>
      <c r="AJ72" s="4">
        <v>-5.18191172272E11</v>
      </c>
      <c r="AK72" s="4">
        <v>0.0</v>
      </c>
      <c r="AL72" s="4">
        <v>0.0</v>
      </c>
      <c r="AM72" s="4">
        <v>0.0</v>
      </c>
      <c r="AN72" s="4">
        <v>-1.731050168814E12</v>
      </c>
      <c r="AO72" s="4">
        <v>3.35708412601E11</v>
      </c>
      <c r="AP72" s="4">
        <v>0.0</v>
      </c>
      <c r="AQ72" s="4">
        <v>0.0</v>
      </c>
      <c r="AR72" s="4">
        <v>0.0</v>
      </c>
      <c r="AS72" s="4">
        <v>1.0068517581E10</v>
      </c>
      <c r="AT72" s="4">
        <v>-8.675438058E9</v>
      </c>
      <c r="AU72" s="4">
        <v>1.393079523E9</v>
      </c>
      <c r="AV72" s="4">
        <v>0.0</v>
      </c>
      <c r="AW72" s="4">
        <v>-3.16538927461E11</v>
      </c>
      <c r="AX72" s="4">
        <v>-3.16538927461E11</v>
      </c>
      <c r="AY72" s="4">
        <v>0.0</v>
      </c>
      <c r="AZ72" s="4">
        <v>0.0</v>
      </c>
      <c r="BA72" s="4">
        <v>1.916948514E10</v>
      </c>
      <c r="BB72" s="4">
        <v>0.0</v>
      </c>
      <c r="BC72" s="4">
        <v>1.393079523E9</v>
      </c>
      <c r="BD72" s="4">
        <v>1.44038222137E11</v>
      </c>
      <c r="BE72" s="4">
        <v>-3.903257197E10</v>
      </c>
      <c r="BF72" s="4">
        <v>1.05005650167E11</v>
      </c>
      <c r="BG72" s="4">
        <v>3.925125455E10</v>
      </c>
      <c r="BH72" s="4">
        <v>-3.9424523737E10</v>
      </c>
      <c r="BI72" s="4">
        <v>-1.73269187E8</v>
      </c>
      <c r="BJ72" s="4">
        <v>0.0</v>
      </c>
      <c r="BK72" s="4">
        <v>1.25394945643E11</v>
      </c>
      <c r="BL72" s="4">
        <v>0.0</v>
      </c>
      <c r="BM72" s="4">
        <v>-2.3423922783E10</v>
      </c>
      <c r="BN72" s="4">
        <v>1.0197102286E11</v>
      </c>
      <c r="BO72" s="4">
        <v>0.0</v>
      </c>
      <c r="BP72" s="4">
        <v>1.0197102286E11</v>
      </c>
      <c r="BQ72" s="4">
        <v>1446.0</v>
      </c>
      <c r="BR72" s="4">
        <v>42818.61666666667</v>
      </c>
      <c r="BS72" s="4">
        <v>42370.0</v>
      </c>
      <c r="BT72" s="4">
        <v>42735.0</v>
      </c>
      <c r="BU72" s="4">
        <v>12.0</v>
      </c>
      <c r="BV72" s="4" t="s">
        <v>334</v>
      </c>
      <c r="BW72" s="4"/>
      <c r="BX72" s="4">
        <v>0.0</v>
      </c>
      <c r="BY72" s="4" t="b">
        <v>0</v>
      </c>
    </row>
    <row r="73" ht="12.75" customHeight="1">
      <c r="A73" s="4" t="s">
        <v>48</v>
      </c>
      <c r="B73" s="72">
        <v>2015.0</v>
      </c>
      <c r="C73" s="4">
        <v>5.0</v>
      </c>
      <c r="D73" s="4">
        <f t="shared" si="5"/>
        <v>1831423799263</v>
      </c>
      <c r="E73" s="4">
        <v>2.230545060131E12</v>
      </c>
      <c r="F73" s="4">
        <v>1.63798749254E11</v>
      </c>
      <c r="G73" s="4">
        <v>0.0</v>
      </c>
      <c r="H73" s="4">
        <v>-5.62920010122E11</v>
      </c>
      <c r="I73" s="4">
        <v>-5.36242682558E11</v>
      </c>
      <c r="J73" s="4">
        <v>-2.6677327564E10</v>
      </c>
      <c r="K73" s="4">
        <v>0.0</v>
      </c>
      <c r="L73" s="4">
        <v>0.0</v>
      </c>
      <c r="M73" s="4">
        <v>1.25186790039E11</v>
      </c>
      <c r="N73" s="4">
        <v>6.2021454E7</v>
      </c>
      <c r="O73" s="4">
        <v>0.0</v>
      </c>
      <c r="P73" s="4">
        <v>0.0</v>
      </c>
      <c r="Q73" s="4">
        <v>6.2021454E7</v>
      </c>
      <c r="R73" s="4">
        <v>1.896564438596E12</v>
      </c>
      <c r="S73" s="4">
        <v>-1.028144052682E12</v>
      </c>
      <c r="T73" s="4">
        <v>0.0</v>
      </c>
      <c r="U73" s="4">
        <v>2.721333029E9</v>
      </c>
      <c r="V73" s="4">
        <v>0.0</v>
      </c>
      <c r="W73" s="4">
        <v>2.721333029E9</v>
      </c>
      <c r="X73" s="4">
        <v>0.0</v>
      </c>
      <c r="Y73" s="4">
        <v>-8.36508704077E11</v>
      </c>
      <c r="Z73" s="4">
        <v>-5.5743040855E10</v>
      </c>
      <c r="AA73" s="4">
        <v>-5.3240397529E10</v>
      </c>
      <c r="AB73" s="4">
        <v>0.0</v>
      </c>
      <c r="AC73" s="4">
        <v>-6.40338406528E11</v>
      </c>
      <c r="AD73" s="4">
        <v>-6.40338406528E11</v>
      </c>
      <c r="AE73" s="4">
        <v>-1.91211366774E11</v>
      </c>
      <c r="AF73" s="4">
        <v>0.0</v>
      </c>
      <c r="AG73" s="4">
        <v>0.0</v>
      </c>
      <c r="AH73" s="4">
        <v>0.0</v>
      </c>
      <c r="AI73" s="4">
        <v>0.0</v>
      </c>
      <c r="AJ73" s="4">
        <v>-4.49127039754E11</v>
      </c>
      <c r="AK73" s="4">
        <v>0.0</v>
      </c>
      <c r="AL73" s="4">
        <v>0.0</v>
      </c>
      <c r="AM73" s="4">
        <v>0.0</v>
      </c>
      <c r="AN73" s="4">
        <v>-1.585830548989E12</v>
      </c>
      <c r="AO73" s="4">
        <v>3.10733889607E11</v>
      </c>
      <c r="AP73" s="4">
        <v>0.0</v>
      </c>
      <c r="AQ73" s="4">
        <v>0.0</v>
      </c>
      <c r="AR73" s="4">
        <v>0.0</v>
      </c>
      <c r="AS73" s="4">
        <v>8.876522151E9</v>
      </c>
      <c r="AT73" s="4">
        <v>-5.741188738E9</v>
      </c>
      <c r="AU73" s="4">
        <v>3.135333413E9</v>
      </c>
      <c r="AV73" s="4">
        <v>0.0</v>
      </c>
      <c r="AW73" s="4">
        <v>-2.91010725732E11</v>
      </c>
      <c r="AX73" s="4">
        <v>-2.91010725732E11</v>
      </c>
      <c r="AY73" s="4">
        <v>0.0</v>
      </c>
      <c r="AZ73" s="4">
        <v>0.0</v>
      </c>
      <c r="BA73" s="4">
        <v>1.9723163875E10</v>
      </c>
      <c r="BB73" s="4">
        <v>0.0</v>
      </c>
      <c r="BC73" s="4">
        <v>3.135333413E9</v>
      </c>
      <c r="BD73" s="4">
        <v>1.2675092488E11</v>
      </c>
      <c r="BE73" s="4">
        <v>-3.1611893095E10</v>
      </c>
      <c r="BF73" s="4">
        <v>9.5139031785E10</v>
      </c>
      <c r="BG73" s="4">
        <v>1.03985336103E11</v>
      </c>
      <c r="BH73" s="4">
        <v>-1.02167319913E11</v>
      </c>
      <c r="BI73" s="4">
        <v>1.81801619E9</v>
      </c>
      <c r="BJ73" s="4">
        <v>0.0</v>
      </c>
      <c r="BK73" s="4">
        <v>1.19815545263E11</v>
      </c>
      <c r="BL73" s="4">
        <v>0.0</v>
      </c>
      <c r="BM73" s="4">
        <v>-2.2924114055E10</v>
      </c>
      <c r="BN73" s="4">
        <v>9.6891431208E10</v>
      </c>
      <c r="BO73" s="4">
        <v>0.0</v>
      </c>
      <c r="BP73" s="4">
        <v>9.6891431208E10</v>
      </c>
      <c r="BQ73" s="4">
        <v>1188.0</v>
      </c>
      <c r="BR73" s="4">
        <v>42818.645833333336</v>
      </c>
      <c r="BS73" s="4">
        <v>42005.0</v>
      </c>
      <c r="BT73" s="4">
        <v>42369.0</v>
      </c>
      <c r="BU73" s="4">
        <v>12.0</v>
      </c>
      <c r="BV73" s="4" t="s">
        <v>335</v>
      </c>
      <c r="BW73" s="4"/>
      <c r="BX73" s="4">
        <v>0.0</v>
      </c>
      <c r="BY73" s="4" t="b">
        <v>0</v>
      </c>
    </row>
    <row r="74" ht="12.75" customHeight="1">
      <c r="A74" s="4" t="s">
        <v>48</v>
      </c>
      <c r="B74" s="72">
        <v>2014.0</v>
      </c>
      <c r="C74" s="4">
        <v>5.0</v>
      </c>
      <c r="D74" s="4">
        <f t="shared" si="5"/>
        <v>1713799631397</v>
      </c>
      <c r="E74" s="4">
        <v>2.123579809501E12</v>
      </c>
      <c r="F74" s="4">
        <v>1.5522361436E11</v>
      </c>
      <c r="G74" s="4">
        <v>0.0</v>
      </c>
      <c r="H74" s="4">
        <v>-5.65003792464E11</v>
      </c>
      <c r="I74" s="4">
        <v>-6.02375918651E11</v>
      </c>
      <c r="J74" s="4">
        <v>3.7372126187E10</v>
      </c>
      <c r="K74" s="4">
        <v>0.0</v>
      </c>
      <c r="L74" s="4">
        <v>0.0</v>
      </c>
      <c r="M74" s="4">
        <v>7.5463678311E10</v>
      </c>
      <c r="N74" s="4">
        <v>1.3754167E7</v>
      </c>
      <c r="O74" s="4">
        <v>0.0</v>
      </c>
      <c r="P74" s="4">
        <v>0.0</v>
      </c>
      <c r="Q74" s="4">
        <v>1.3754167E7</v>
      </c>
      <c r="R74" s="4">
        <v>1.745391442021E12</v>
      </c>
      <c r="S74" s="4">
        <v>-9.15262202084E11</v>
      </c>
      <c r="T74" s="4">
        <v>0.0</v>
      </c>
      <c r="U74" s="4">
        <v>1.0640582824E10</v>
      </c>
      <c r="V74" s="4">
        <v>0.0</v>
      </c>
      <c r="W74" s="4">
        <v>1.0640582824E10</v>
      </c>
      <c r="X74" s="4">
        <v>0.0</v>
      </c>
      <c r="Y74" s="4">
        <v>-7.76190931503E11</v>
      </c>
      <c r="Z74" s="4">
        <v>0.0</v>
      </c>
      <c r="AA74" s="4">
        <v>-6.661040226E10</v>
      </c>
      <c r="AB74" s="4">
        <v>-5.0292825157E10</v>
      </c>
      <c r="AC74" s="4">
        <v>-5.82821223208E11</v>
      </c>
      <c r="AD74" s="4">
        <v>-1.03174184878E11</v>
      </c>
      <c r="AE74" s="4">
        <v>-1.03174184878E11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-4.7964703833E11</v>
      </c>
      <c r="AN74" s="4">
        <v>-1.475915382128E12</v>
      </c>
      <c r="AO74" s="4">
        <v>2.69476059893E11</v>
      </c>
      <c r="AP74" s="4">
        <v>0.0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0.0</v>
      </c>
      <c r="AW74" s="4">
        <v>-2.55819876378E11</v>
      </c>
      <c r="AX74" s="4">
        <v>0.0</v>
      </c>
      <c r="AY74" s="4">
        <v>0.0</v>
      </c>
      <c r="AZ74" s="4">
        <v>-2.55819876378E11</v>
      </c>
      <c r="BA74" s="4">
        <v>2.69476059893E11</v>
      </c>
      <c r="BB74" s="4">
        <v>0.0</v>
      </c>
      <c r="BC74" s="4">
        <v>-2.55819876378E11</v>
      </c>
      <c r="BD74" s="4">
        <v>1.29387665391E11</v>
      </c>
      <c r="BE74" s="4">
        <v>-3.6402236797E10</v>
      </c>
      <c r="BF74" s="4">
        <v>9.2985428594E10</v>
      </c>
      <c r="BG74" s="4">
        <v>6.2244393925E10</v>
      </c>
      <c r="BH74" s="4">
        <v>-5.8741139634E10</v>
      </c>
      <c r="BI74" s="4">
        <v>3.503254291E9</v>
      </c>
      <c r="BJ74" s="4">
        <v>0.0</v>
      </c>
      <c r="BK74" s="4">
        <v>1.101448664E11</v>
      </c>
      <c r="BL74" s="4">
        <v>0.0</v>
      </c>
      <c r="BM74" s="4">
        <v>-2.1945652349E10</v>
      </c>
      <c r="BN74" s="4">
        <v>8.8199214051E10</v>
      </c>
      <c r="BO74" s="4">
        <v>0.0</v>
      </c>
      <c r="BP74" s="4">
        <v>8.8199214051E10</v>
      </c>
      <c r="BQ74" s="4">
        <v>1040.0</v>
      </c>
      <c r="BR74" s="4">
        <v>42451.46666666667</v>
      </c>
      <c r="BS74" s="4">
        <v>41640.0</v>
      </c>
      <c r="BT74" s="4">
        <v>42004.0</v>
      </c>
      <c r="BU74" s="4">
        <v>12.0</v>
      </c>
      <c r="BV74" s="4" t="s">
        <v>336</v>
      </c>
      <c r="BW74" s="4"/>
      <c r="BX74" s="4">
        <v>3.0</v>
      </c>
      <c r="BY74" s="4" t="b">
        <v>0</v>
      </c>
    </row>
    <row r="75" ht="12.75" customHeight="1">
      <c r="A75" s="4" t="s">
        <v>48</v>
      </c>
      <c r="B75" s="72">
        <v>2013.0</v>
      </c>
      <c r="C75" s="4">
        <v>5.0</v>
      </c>
      <c r="D75" s="4">
        <f t="shared" si="5"/>
        <v>1620666956040</v>
      </c>
      <c r="E75" s="4">
        <v>1.984459459591E12</v>
      </c>
      <c r="F75" s="4">
        <v>2.25874662752E11</v>
      </c>
      <c r="G75" s="4">
        <v>-3.8309673937E10</v>
      </c>
      <c r="H75" s="4">
        <v>-5.51357492366E11</v>
      </c>
      <c r="I75" s="4">
        <v>-5.30714442945E11</v>
      </c>
      <c r="J75" s="4">
        <v>-4.667026735E9</v>
      </c>
      <c r="K75" s="4">
        <v>-7.15106369E9</v>
      </c>
      <c r="L75" s="4">
        <v>-8.824958996E9</v>
      </c>
      <c r="M75" s="4">
        <v>1.19437074704E11</v>
      </c>
      <c r="N75" s="4">
        <v>1.2161858378E10</v>
      </c>
      <c r="O75" s="4">
        <v>0.0</v>
      </c>
      <c r="P75" s="4">
        <v>1.0791030765E10</v>
      </c>
      <c r="Q75" s="4">
        <v>1.370827613E9</v>
      </c>
      <c r="R75" s="4">
        <v>1.752265889122E12</v>
      </c>
      <c r="S75" s="4">
        <v>-8.94737595829E11</v>
      </c>
      <c r="T75" s="4">
        <v>-1.58760216625E11</v>
      </c>
      <c r="U75" s="4">
        <v>2.89233039442E11</v>
      </c>
      <c r="V75" s="4">
        <v>2.69184817994E11</v>
      </c>
      <c r="W75" s="4">
        <v>1.3882044497E10</v>
      </c>
      <c r="X75" s="4">
        <v>6.166176951E9</v>
      </c>
      <c r="Y75" s="4">
        <v>-7.64264773012E11</v>
      </c>
      <c r="Z75" s="4">
        <v>1.5E10</v>
      </c>
      <c r="AA75" s="4">
        <v>-1.55037567302E11</v>
      </c>
      <c r="AB75" s="4">
        <v>-1.6785926197E10</v>
      </c>
      <c r="AC75" s="4">
        <v>-3.37418142769E11</v>
      </c>
      <c r="AD75" s="4">
        <v>-2.20382947262E11</v>
      </c>
      <c r="AE75" s="4">
        <v>-1.74543845913E11</v>
      </c>
      <c r="AF75" s="4">
        <v>-3.188606665E9</v>
      </c>
      <c r="AG75" s="4">
        <v>0.0</v>
      </c>
      <c r="AH75" s="4">
        <v>-1.8431688403E10</v>
      </c>
      <c r="AI75" s="4">
        <v>-2.2515310464E10</v>
      </c>
      <c r="AJ75" s="4">
        <v>-1.703495817E9</v>
      </c>
      <c r="AK75" s="4">
        <v>-9.5194923142E10</v>
      </c>
      <c r="AL75" s="4">
        <v>-2.1840272365E10</v>
      </c>
      <c r="AM75" s="4">
        <v>0.0</v>
      </c>
      <c r="AN75" s="4">
        <v>-1.25850640928E12</v>
      </c>
      <c r="AO75" s="4">
        <v>4.93759479842E11</v>
      </c>
      <c r="AP75" s="4">
        <v>0.0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-2.16497408686E11</v>
      </c>
      <c r="AW75" s="4">
        <v>-3.23789558492E11</v>
      </c>
      <c r="AX75" s="4">
        <v>-3.23789558492E11</v>
      </c>
      <c r="AY75" s="4">
        <v>0.0</v>
      </c>
      <c r="AZ75" s="4">
        <v>0.0</v>
      </c>
      <c r="BA75" s="4">
        <v>-4.6527487336E10</v>
      </c>
      <c r="BB75" s="4">
        <v>0.0</v>
      </c>
      <c r="BC75" s="4">
        <v>0.0</v>
      </c>
      <c r="BD75" s="4">
        <v>1.37065416508E11</v>
      </c>
      <c r="BE75" s="4">
        <v>-1.5228693411E10</v>
      </c>
      <c r="BF75" s="4">
        <v>1.21836723097E11</v>
      </c>
      <c r="BG75" s="4">
        <v>3.120639708E10</v>
      </c>
      <c r="BH75" s="4">
        <v>-2.1105034369E10</v>
      </c>
      <c r="BI75" s="4">
        <v>1.0101362711E10</v>
      </c>
      <c r="BJ75" s="4">
        <v>0.0</v>
      </c>
      <c r="BK75" s="4">
        <v>8.5410598472E10</v>
      </c>
      <c r="BL75" s="4">
        <v>0.0</v>
      </c>
      <c r="BM75" s="4">
        <v>-1.9526635781E10</v>
      </c>
      <c r="BN75" s="4">
        <v>6.5883962691E10</v>
      </c>
      <c r="BO75" s="4">
        <v>0.0</v>
      </c>
      <c r="BP75" s="4">
        <v>6.5883962691E10</v>
      </c>
      <c r="BQ75" s="4">
        <v>949.0</v>
      </c>
      <c r="BR75" s="4">
        <v>42338.73263888889</v>
      </c>
      <c r="BS75" s="4">
        <v>41275.0</v>
      </c>
      <c r="BT75" s="4">
        <v>41639.0</v>
      </c>
      <c r="BU75" s="4">
        <v>12.0</v>
      </c>
      <c r="BV75" s="4" t="s">
        <v>318</v>
      </c>
      <c r="BW75" s="4"/>
      <c r="BX75" s="4">
        <v>2.0</v>
      </c>
      <c r="BY75" s="4" t="b">
        <v>0</v>
      </c>
    </row>
    <row r="76" ht="12.75" customHeight="1">
      <c r="A76" s="4" t="s">
        <v>48</v>
      </c>
      <c r="B76" s="72">
        <v>2012.0</v>
      </c>
      <c r="C76" s="4">
        <v>5.0</v>
      </c>
      <c r="D76" s="4">
        <f t="shared" si="5"/>
        <v>1531220383153</v>
      </c>
      <c r="E76" s="4">
        <v>1.971466692333E12</v>
      </c>
      <c r="F76" s="4">
        <v>1.11178510134E11</v>
      </c>
      <c r="G76" s="4">
        <v>-5.8646871367E10</v>
      </c>
      <c r="H76" s="4">
        <v>-4.92777947947E11</v>
      </c>
      <c r="I76" s="4">
        <v>-4.83238974901E11</v>
      </c>
      <c r="J76" s="4">
        <v>-7.7470654E8</v>
      </c>
      <c r="K76" s="4">
        <v>-5.156898712E9</v>
      </c>
      <c r="L76" s="4">
        <v>-3.607367794E9</v>
      </c>
      <c r="M76" s="4">
        <v>1.21788072525E11</v>
      </c>
      <c r="N76" s="4">
        <v>1.2399635466E10</v>
      </c>
      <c r="O76" s="4">
        <v>1.218673181E9</v>
      </c>
      <c r="P76" s="4">
        <v>8.751463919E9</v>
      </c>
      <c r="Q76" s="4">
        <v>2.429498366E9</v>
      </c>
      <c r="R76" s="4">
        <v>1.665408091144E12</v>
      </c>
      <c r="S76" s="4">
        <v>-9.28935776044E11</v>
      </c>
      <c r="T76" s="4">
        <v>-6.1281600306E10</v>
      </c>
      <c r="U76" s="4">
        <v>2.22315789349E11</v>
      </c>
      <c r="V76" s="4">
        <v>2.15818971633E11</v>
      </c>
      <c r="W76" s="4">
        <v>2.631060248E9</v>
      </c>
      <c r="X76" s="4">
        <v>3.865757468E9</v>
      </c>
      <c r="Y76" s="4">
        <v>-7.67901587001E11</v>
      </c>
      <c r="Z76" s="4">
        <v>6.5491401186E10</v>
      </c>
      <c r="AA76" s="4">
        <v>-5.0416526358E10</v>
      </c>
      <c r="AB76" s="4">
        <v>-4.8066782587E10</v>
      </c>
      <c r="AC76" s="4">
        <v>-2.41154473047E11</v>
      </c>
      <c r="AD76" s="4">
        <v>-2.15279121757E11</v>
      </c>
      <c r="AE76" s="4">
        <v>-1.79503684424E11</v>
      </c>
      <c r="AF76" s="4">
        <v>-3.803366698E9</v>
      </c>
      <c r="AG76" s="4">
        <v>-1.36E7</v>
      </c>
      <c r="AH76" s="4">
        <v>-1.0005491558E10</v>
      </c>
      <c r="AI76" s="4">
        <v>-2.077265952E10</v>
      </c>
      <c r="AJ76" s="4">
        <v>-1.180319557E9</v>
      </c>
      <c r="AK76" s="4">
        <v>-2.587535129E10</v>
      </c>
      <c r="AL76" s="4">
        <v>0.0</v>
      </c>
      <c r="AM76" s="4">
        <v>0.0</v>
      </c>
      <c r="AN76" s="4">
        <v>-1.042047967807E12</v>
      </c>
      <c r="AO76" s="4">
        <v>6.23360123337E11</v>
      </c>
      <c r="AP76" s="4">
        <v>0.0</v>
      </c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-2.87996493527E11</v>
      </c>
      <c r="AW76" s="4">
        <v>-3.29896168137E11</v>
      </c>
      <c r="AX76" s="4">
        <v>-3.29896168137E11</v>
      </c>
      <c r="AY76" s="4">
        <v>0.0</v>
      </c>
      <c r="AZ76" s="4">
        <v>0.0</v>
      </c>
      <c r="BA76" s="4">
        <v>5.467461673E9</v>
      </c>
      <c r="BB76" s="4">
        <v>0.0</v>
      </c>
      <c r="BC76" s="4">
        <v>0.0</v>
      </c>
      <c r="BD76" s="4">
        <v>1.54706960243E11</v>
      </c>
      <c r="BE76" s="4">
        <v>-3.0687281953E10</v>
      </c>
      <c r="BF76" s="4">
        <v>1.2401967829E11</v>
      </c>
      <c r="BG76" s="4">
        <v>2.7993417996E10</v>
      </c>
      <c r="BH76" s="4">
        <v>-2.730230566E10</v>
      </c>
      <c r="BI76" s="4">
        <v>6.91112336E8</v>
      </c>
      <c r="BJ76" s="4">
        <v>0.0</v>
      </c>
      <c r="BK76" s="4">
        <v>1.30178252299E11</v>
      </c>
      <c r="BL76" s="4">
        <v>0.0</v>
      </c>
      <c r="BM76" s="4">
        <v>-3.0969185195E10</v>
      </c>
      <c r="BN76" s="4">
        <v>9.9209067104E10</v>
      </c>
      <c r="BO76" s="4">
        <v>0.0</v>
      </c>
      <c r="BP76" s="4">
        <v>9.9209067104E10</v>
      </c>
      <c r="BQ76" s="4">
        <v>0.0</v>
      </c>
      <c r="BR76" s="4">
        <v>42338.73263888889</v>
      </c>
      <c r="BS76" s="4">
        <v>40909.0</v>
      </c>
      <c r="BT76" s="4">
        <v>41274.0</v>
      </c>
      <c r="BU76" s="4">
        <v>12.0</v>
      </c>
      <c r="BV76" s="4" t="s">
        <v>337</v>
      </c>
      <c r="BW76" s="4"/>
      <c r="BX76" s="4">
        <v>5.0</v>
      </c>
      <c r="BY76" s="4" t="b">
        <v>0</v>
      </c>
    </row>
    <row r="77" ht="12.75" customHeight="1">
      <c r="A77" s="4" t="s">
        <v>48</v>
      </c>
      <c r="B77" s="72">
        <v>2011.0</v>
      </c>
      <c r="C77" s="4">
        <v>5.0</v>
      </c>
      <c r="D77" s="4">
        <f t="shared" si="5"/>
        <v>1336150153478</v>
      </c>
      <c r="E77" s="4">
        <v>1.88778084878E12</v>
      </c>
      <c r="F77" s="4">
        <v>9.500503944E10</v>
      </c>
      <c r="G77" s="4">
        <v>-1.28184068661E11</v>
      </c>
      <c r="H77" s="4">
        <v>-5.18451666081E11</v>
      </c>
      <c r="I77" s="4">
        <v>-5.04009424795E11</v>
      </c>
      <c r="J77" s="4">
        <v>0.0</v>
      </c>
      <c r="K77" s="4">
        <v>-1.4442241286E10</v>
      </c>
      <c r="L77" s="4">
        <v>0.0</v>
      </c>
      <c r="M77" s="4">
        <v>1.41379712686E11</v>
      </c>
      <c r="N77" s="4">
        <v>1.1736269947E10</v>
      </c>
      <c r="O77" s="4">
        <v>3.369742E7</v>
      </c>
      <c r="P77" s="4">
        <v>9.677172363E9</v>
      </c>
      <c r="Q77" s="4">
        <v>2.025400164E9</v>
      </c>
      <c r="R77" s="4">
        <v>1.489266136111E12</v>
      </c>
      <c r="S77" s="4">
        <v>-8.05513721058E11</v>
      </c>
      <c r="T77" s="4">
        <v>-3.5923729072E10</v>
      </c>
      <c r="U77" s="4">
        <v>2.14977879998E11</v>
      </c>
      <c r="V77" s="4">
        <v>2.08072940347E11</v>
      </c>
      <c r="W77" s="4">
        <v>1.806164658E9</v>
      </c>
      <c r="X77" s="4">
        <v>5.098774993E9</v>
      </c>
      <c r="Y77" s="4">
        <v>-6.26459570132E11</v>
      </c>
      <c r="Z77" s="4">
        <v>0.0</v>
      </c>
      <c r="AA77" s="4">
        <v>-1.601449625E10</v>
      </c>
      <c r="AB77" s="4">
        <v>-4.433106354E10</v>
      </c>
      <c r="AC77" s="4">
        <v>-2.12978044759E11</v>
      </c>
      <c r="AD77" s="4">
        <v>-1.91993295744E11</v>
      </c>
      <c r="AE77" s="4">
        <v>-1.60083808296E11</v>
      </c>
      <c r="AF77" s="4">
        <v>-1.196860001E9</v>
      </c>
      <c r="AG77" s="4">
        <v>0.0</v>
      </c>
      <c r="AH77" s="4">
        <v>-8.844519794E9</v>
      </c>
      <c r="AI77" s="4">
        <v>-2.1100384135E10</v>
      </c>
      <c r="AJ77" s="4">
        <v>-7.67723518E8</v>
      </c>
      <c r="AK77" s="4">
        <v>0.0</v>
      </c>
      <c r="AL77" s="4">
        <v>-2.0984749015E10</v>
      </c>
      <c r="AM77" s="4">
        <v>0.0</v>
      </c>
      <c r="AN77" s="4">
        <v>-8.99783174681E11</v>
      </c>
      <c r="AO77" s="4">
        <v>5.8948296143E11</v>
      </c>
      <c r="AP77" s="4">
        <v>0.0</v>
      </c>
      <c r="AQ77" s="4">
        <v>0.0</v>
      </c>
      <c r="AR77" s="4">
        <v>0.0</v>
      </c>
      <c r="AS77" s="4">
        <v>0.0</v>
      </c>
      <c r="AT77" s="4">
        <v>0.0</v>
      </c>
      <c r="AU77" s="4">
        <v>0.0</v>
      </c>
      <c r="AV77" s="4">
        <v>-2.68460326008E11</v>
      </c>
      <c r="AW77" s="4">
        <v>-3.08128388191E11</v>
      </c>
      <c r="AX77" s="4">
        <v>-3.08128388191E11</v>
      </c>
      <c r="AY77" s="4">
        <v>0.0</v>
      </c>
      <c r="AZ77" s="4">
        <v>0.0</v>
      </c>
      <c r="BA77" s="4">
        <v>1.2894247231E10</v>
      </c>
      <c r="BB77" s="4">
        <v>0.0</v>
      </c>
      <c r="BC77" s="4">
        <v>0.0</v>
      </c>
      <c r="BD77" s="4">
        <v>1.76625027665E11</v>
      </c>
      <c r="BE77" s="4">
        <v>-5.5187516732E10</v>
      </c>
      <c r="BF77" s="4">
        <v>1.21437510933E11</v>
      </c>
      <c r="BG77" s="4">
        <v>6.671639247E10</v>
      </c>
      <c r="BH77" s="4">
        <v>-6.6023128635E10</v>
      </c>
      <c r="BI77" s="4">
        <v>6.93263835E8</v>
      </c>
      <c r="BJ77" s="4">
        <v>0.0</v>
      </c>
      <c r="BK77" s="4">
        <v>1.35025021999E11</v>
      </c>
      <c r="BL77" s="4">
        <v>0.0</v>
      </c>
      <c r="BM77" s="4">
        <v>-3.1483745402E10</v>
      </c>
      <c r="BN77" s="4">
        <v>1.03541276597E11</v>
      </c>
      <c r="BO77" s="4">
        <v>0.0</v>
      </c>
      <c r="BP77" s="4">
        <v>1.03541276597E11</v>
      </c>
      <c r="BQ77" s="4">
        <v>1491.0</v>
      </c>
      <c r="BR77" s="4">
        <v>42338.73472222222</v>
      </c>
      <c r="BS77" s="4">
        <v>40544.0</v>
      </c>
      <c r="BT77" s="4">
        <v>40908.0</v>
      </c>
      <c r="BU77" s="4">
        <v>12.0</v>
      </c>
      <c r="BV77" s="4" t="s">
        <v>310</v>
      </c>
      <c r="BW77" s="4"/>
      <c r="BX77" s="4">
        <v>3.0</v>
      </c>
      <c r="BY77" s="4" t="b">
        <v>0</v>
      </c>
    </row>
    <row r="78" ht="12.75" customHeight="1">
      <c r="A78" s="4" t="s">
        <v>48</v>
      </c>
      <c r="B78" s="72">
        <v>2010.0</v>
      </c>
      <c r="C78" s="4">
        <v>5.0</v>
      </c>
      <c r="D78" s="4">
        <f t="shared" si="5"/>
        <v>1116745641785</v>
      </c>
      <c r="E78" s="4">
        <v>1.592062157006E12</v>
      </c>
      <c r="F78" s="4">
        <v>8.2045049899E10</v>
      </c>
      <c r="G78" s="4">
        <v>-7.2188337214E10</v>
      </c>
      <c r="H78" s="4">
        <v>-4.85173227906E11</v>
      </c>
      <c r="I78" s="4">
        <v>-4.73179625005E11</v>
      </c>
      <c r="J78" s="4">
        <v>0.0</v>
      </c>
      <c r="K78" s="4">
        <v>-1.1993602901E10</v>
      </c>
      <c r="L78" s="4">
        <v>0.0</v>
      </c>
      <c r="M78" s="4">
        <v>1.31083925609E11</v>
      </c>
      <c r="N78" s="4">
        <v>1.0749923803E10</v>
      </c>
      <c r="O78" s="4">
        <v>2.2691558E7</v>
      </c>
      <c r="P78" s="4">
        <v>9.962449433E9</v>
      </c>
      <c r="Q78" s="4">
        <v>7.64782812E8</v>
      </c>
      <c r="R78" s="4">
        <v>1.258579491197E12</v>
      </c>
      <c r="S78" s="4">
        <v>-6.67651246474E11</v>
      </c>
      <c r="T78" s="4">
        <v>-3.1604679672E10</v>
      </c>
      <c r="U78" s="4">
        <v>1.3823046414E11</v>
      </c>
      <c r="V78" s="4">
        <v>1.34777341656E11</v>
      </c>
      <c r="W78" s="4">
        <v>1.229637987E9</v>
      </c>
      <c r="X78" s="4">
        <v>2.223484497E9</v>
      </c>
      <c r="Y78" s="4">
        <v>-5.61025462006E11</v>
      </c>
      <c r="Z78" s="4">
        <v>8.5706135451E10</v>
      </c>
      <c r="AA78" s="4">
        <v>-7.8134944913E10</v>
      </c>
      <c r="AB78" s="4">
        <v>-3.6081250023E10</v>
      </c>
      <c r="AC78" s="4">
        <v>-1.90210065485E11</v>
      </c>
      <c r="AD78" s="4">
        <v>-1.71871252852E11</v>
      </c>
      <c r="AE78" s="4">
        <v>-1.34129706764E11</v>
      </c>
      <c r="AF78" s="4">
        <v>-1.154551985E9</v>
      </c>
      <c r="AG78" s="4">
        <v>-1.9992645E7</v>
      </c>
      <c r="AH78" s="4">
        <v>-1.8206444607E10</v>
      </c>
      <c r="AI78" s="4">
        <v>-1.21395682E8</v>
      </c>
      <c r="AJ78" s="4">
        <v>-1.8239161169E10</v>
      </c>
      <c r="AK78" s="4">
        <v>-1.8338812633E10</v>
      </c>
      <c r="AL78" s="4">
        <v>0.0</v>
      </c>
      <c r="AM78" s="4">
        <v>0.0</v>
      </c>
      <c r="AN78" s="4">
        <v>-7.79745586976E11</v>
      </c>
      <c r="AO78" s="4">
        <v>4.78833904221E11</v>
      </c>
      <c r="AP78" s="4">
        <v>0.0</v>
      </c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-2.1297922772E11</v>
      </c>
      <c r="AW78" s="4">
        <v>-2.59574182943E11</v>
      </c>
      <c r="AX78" s="4">
        <v>-2.59574182943E11</v>
      </c>
      <c r="AY78" s="4">
        <v>0.0</v>
      </c>
      <c r="AZ78" s="4">
        <v>0.0</v>
      </c>
      <c r="BA78" s="4">
        <v>6.280493558E9</v>
      </c>
      <c r="BB78" s="4">
        <v>0.0</v>
      </c>
      <c r="BC78" s="4">
        <v>0.0</v>
      </c>
      <c r="BD78" s="4">
        <v>9.170413532E10</v>
      </c>
      <c r="BE78" s="4">
        <v>-1.6264571386E10</v>
      </c>
      <c r="BF78" s="4">
        <v>7.5439563934E10</v>
      </c>
      <c r="BG78" s="4">
        <v>7.0377000149E10</v>
      </c>
      <c r="BH78" s="4">
        <v>-6.97555401E10</v>
      </c>
      <c r="BI78" s="4">
        <v>6.21460049E8</v>
      </c>
      <c r="BJ78" s="4">
        <v>0.0</v>
      </c>
      <c r="BK78" s="4">
        <v>8.2341517541E10</v>
      </c>
      <c r="BL78" s="4">
        <v>0.0</v>
      </c>
      <c r="BM78" s="4">
        <v>-1.9163728284E10</v>
      </c>
      <c r="BN78" s="4">
        <v>6.3177789257E10</v>
      </c>
      <c r="BO78" s="4">
        <v>0.0</v>
      </c>
      <c r="BP78" s="4">
        <v>6.3177789257E10</v>
      </c>
      <c r="BQ78" s="4">
        <v>1561.0</v>
      </c>
      <c r="BR78" s="4">
        <v>42338.73541666667</v>
      </c>
      <c r="BS78" s="4">
        <v>40179.0</v>
      </c>
      <c r="BT78" s="4">
        <v>40543.0</v>
      </c>
      <c r="BU78" s="4">
        <v>12.0</v>
      </c>
      <c r="BV78" s="4" t="s">
        <v>292</v>
      </c>
      <c r="BW78" s="4"/>
      <c r="BX78" s="4">
        <v>3.0</v>
      </c>
      <c r="BY78" s="4" t="b">
        <v>0</v>
      </c>
    </row>
    <row r="79" ht="12.75" customHeight="1">
      <c r="A79" s="4" t="s">
        <v>48</v>
      </c>
      <c r="B79" s="72">
        <v>2009.0</v>
      </c>
      <c r="C79" s="4">
        <v>5.0</v>
      </c>
      <c r="D79" s="4">
        <f t="shared" si="5"/>
        <v>934849001179</v>
      </c>
      <c r="E79" s="4">
        <v>1.297830078244E12</v>
      </c>
      <c r="F79" s="4">
        <v>9.1359156472E10</v>
      </c>
      <c r="G79" s="4">
        <v>-1.06207947625E11</v>
      </c>
      <c r="H79" s="4">
        <v>-3.48132285912E11</v>
      </c>
      <c r="I79" s="4">
        <v>-3.48132285912E11</v>
      </c>
      <c r="J79" s="4">
        <v>0.0</v>
      </c>
      <c r="K79" s="4">
        <v>0.0</v>
      </c>
      <c r="L79" s="4">
        <v>0.0</v>
      </c>
      <c r="M79" s="4">
        <v>8.3045282502E10</v>
      </c>
      <c r="N79" s="4">
        <v>1.5162847223E10</v>
      </c>
      <c r="O79" s="4">
        <v>0.0</v>
      </c>
      <c r="P79" s="4">
        <v>0.0</v>
      </c>
      <c r="Q79" s="4">
        <v>1.5162847223E10</v>
      </c>
      <c r="R79" s="4">
        <v>1.033057130904E12</v>
      </c>
      <c r="S79" s="4">
        <v>-5.17536734158E11</v>
      </c>
      <c r="T79" s="4">
        <v>-2.7777823751E10</v>
      </c>
      <c r="U79" s="4">
        <v>7.8051700304E10</v>
      </c>
      <c r="V79" s="4">
        <v>7.0306282592E10</v>
      </c>
      <c r="W79" s="4">
        <v>5.760898515E9</v>
      </c>
      <c r="X79" s="4">
        <v>1.984519197E9</v>
      </c>
      <c r="Y79" s="4">
        <v>-4.67262857605E11</v>
      </c>
      <c r="Z79" s="4">
        <v>0.0</v>
      </c>
      <c r="AA79" s="4">
        <v>-1.020599E9</v>
      </c>
      <c r="AB79" s="4">
        <v>-3.1715468714E10</v>
      </c>
      <c r="AC79" s="4">
        <v>-1.77522498343E11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-1.77522498343E11</v>
      </c>
      <c r="AN79" s="4">
        <v>-6.77521423662E11</v>
      </c>
      <c r="AO79" s="4">
        <v>3.55535707242E11</v>
      </c>
      <c r="AP79" s="4">
        <v>0.0</v>
      </c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-1.45341446536E11</v>
      </c>
      <c r="AW79" s="4">
        <v>-2.08326626646E11</v>
      </c>
      <c r="AX79" s="4">
        <v>-2.08326626646E11</v>
      </c>
      <c r="AY79" s="4">
        <v>0.0</v>
      </c>
      <c r="AZ79" s="4">
        <v>0.0</v>
      </c>
      <c r="BA79" s="4">
        <v>1.86763406E9</v>
      </c>
      <c r="BB79" s="4">
        <v>0.0</v>
      </c>
      <c r="BC79" s="4">
        <v>0.0</v>
      </c>
      <c r="BD79" s="4">
        <v>5.8944759365E10</v>
      </c>
      <c r="BE79" s="4">
        <v>-3.861978012E9</v>
      </c>
      <c r="BF79" s="4">
        <v>5.5082781353E10</v>
      </c>
      <c r="BG79" s="4">
        <v>8.4422711647E10</v>
      </c>
      <c r="BH79" s="4">
        <v>-8.3754094005E10</v>
      </c>
      <c r="BI79" s="4">
        <v>6.68617642E8</v>
      </c>
      <c r="BJ79" s="4">
        <v>0.0</v>
      </c>
      <c r="BK79" s="4">
        <v>5.7619033055E10</v>
      </c>
      <c r="BL79" s="4">
        <v>0.0</v>
      </c>
      <c r="BM79" s="4">
        <v>-1.2527545414E10</v>
      </c>
      <c r="BN79" s="4">
        <v>4.5091487641E10</v>
      </c>
      <c r="BO79" s="4">
        <v>0.0</v>
      </c>
      <c r="BP79" s="4">
        <v>4.5091487641E10</v>
      </c>
      <c r="BQ79" s="4">
        <v>1346.0</v>
      </c>
      <c r="BR79" s="4">
        <v>42338.73611111111</v>
      </c>
      <c r="BS79" s="4">
        <v>39814.0</v>
      </c>
      <c r="BT79" s="4">
        <v>40178.0</v>
      </c>
      <c r="BU79" s="4">
        <v>12.0</v>
      </c>
      <c r="BV79" s="4" t="s">
        <v>293</v>
      </c>
      <c r="BW79" s="4"/>
      <c r="BX79" s="4">
        <v>3.0</v>
      </c>
      <c r="BY79" s="4" t="b">
        <v>0</v>
      </c>
    </row>
    <row r="80" ht="12.75" customHeight="1">
      <c r="A80" s="4" t="s">
        <v>48</v>
      </c>
      <c r="B80" s="72">
        <v>2008.0</v>
      </c>
      <c r="C80" s="4">
        <v>5.0</v>
      </c>
      <c r="D80" s="4">
        <f t="shared" si="5"/>
        <v>796773069389</v>
      </c>
      <c r="E80" s="4">
        <v>1.069750856581E12</v>
      </c>
      <c r="F80" s="4">
        <v>6.2249714859E10</v>
      </c>
      <c r="G80" s="4">
        <v>-5.3831818299E10</v>
      </c>
      <c r="H80" s="4">
        <v>-2.81395683752E11</v>
      </c>
      <c r="I80" s="4">
        <v>-2.81395683752E11</v>
      </c>
      <c r="J80" s="4">
        <v>0.0</v>
      </c>
      <c r="K80" s="4">
        <v>0.0</v>
      </c>
      <c r="L80" s="4">
        <v>0.0</v>
      </c>
      <c r="M80" s="4">
        <v>5.9702055718E10</v>
      </c>
      <c r="N80" s="4">
        <v>5.1734801E9</v>
      </c>
      <c r="O80" s="4">
        <v>0.0</v>
      </c>
      <c r="P80" s="4">
        <v>0.0</v>
      </c>
      <c r="Q80" s="4">
        <v>5.1734801E9</v>
      </c>
      <c r="R80" s="4">
        <v>8.61648605207E11</v>
      </c>
      <c r="S80" s="4">
        <v>-3.96429212609E11</v>
      </c>
      <c r="T80" s="4">
        <v>-4.1561807419E10</v>
      </c>
      <c r="U80" s="4">
        <v>6.1421446255E10</v>
      </c>
      <c r="V80" s="4">
        <v>5.5554264647E10</v>
      </c>
      <c r="W80" s="4">
        <v>5.453819732E9</v>
      </c>
      <c r="X80" s="4">
        <v>4.13361876E8</v>
      </c>
      <c r="Y80" s="4">
        <v>-3.76569573773E11</v>
      </c>
      <c r="Z80" s="4">
        <v>0.0</v>
      </c>
      <c r="AA80" s="4">
        <v>-1.4336519664E10</v>
      </c>
      <c r="AB80" s="4">
        <v>-2.5649710276E10</v>
      </c>
      <c r="AC80" s="4">
        <v>-1.59915515998E11</v>
      </c>
      <c r="AD80" s="4">
        <v>-1.46915882055E11</v>
      </c>
      <c r="AE80" s="4">
        <v>-1.00395328599E11</v>
      </c>
      <c r="AF80" s="4">
        <v>-1.94134741E9</v>
      </c>
      <c r="AG80" s="4">
        <v>-4.084003E7</v>
      </c>
      <c r="AH80" s="4">
        <v>-2.9507112283E10</v>
      </c>
      <c r="AI80" s="4">
        <v>-6.1260359E7</v>
      </c>
      <c r="AJ80" s="4">
        <v>-1.4969993374E10</v>
      </c>
      <c r="AK80" s="4">
        <v>0.0</v>
      </c>
      <c r="AL80" s="4">
        <v>0.0</v>
      </c>
      <c r="AM80" s="4">
        <v>-1.2999633943E10</v>
      </c>
      <c r="AN80" s="4">
        <v>-5.76471319711E11</v>
      </c>
      <c r="AO80" s="4">
        <v>2.85177285496E11</v>
      </c>
      <c r="AP80" s="4">
        <v>0.0</v>
      </c>
      <c r="AQ80" s="4">
        <v>0.0</v>
      </c>
      <c r="AR80" s="4">
        <v>0.0</v>
      </c>
      <c r="AS80" s="4">
        <v>0.0</v>
      </c>
      <c r="AT80" s="4">
        <v>0.0</v>
      </c>
      <c r="AU80" s="4">
        <v>0.0</v>
      </c>
      <c r="AV80" s="4">
        <v>-1.10334649365E11</v>
      </c>
      <c r="AW80" s="4">
        <v>-1.73486819005E11</v>
      </c>
      <c r="AX80" s="4">
        <v>-1.73486819005E11</v>
      </c>
      <c r="AY80" s="4">
        <v>0.0</v>
      </c>
      <c r="AZ80" s="4">
        <v>0.0</v>
      </c>
      <c r="BA80" s="4">
        <v>1.355817126E9</v>
      </c>
      <c r="BB80" s="4">
        <v>0.0</v>
      </c>
      <c r="BC80" s="4">
        <v>0.0</v>
      </c>
      <c r="BD80" s="4">
        <v>8.2042581569E10</v>
      </c>
      <c r="BE80" s="4">
        <v>-2.9097857856E10</v>
      </c>
      <c r="BF80" s="4">
        <v>5.2944723713E10</v>
      </c>
      <c r="BG80" s="4">
        <v>5.4030816723E10</v>
      </c>
      <c r="BH80" s="4">
        <v>-5.3331107263E10</v>
      </c>
      <c r="BI80" s="4">
        <v>6.9970946E8</v>
      </c>
      <c r="BJ80" s="4">
        <v>0.0</v>
      </c>
      <c r="BK80" s="4">
        <v>5.5000250299E10</v>
      </c>
      <c r="BL80" s="4">
        <v>0.0</v>
      </c>
      <c r="BM80" s="4">
        <v>-1.2410590724E10</v>
      </c>
      <c r="BN80" s="4">
        <v>4.2589659575E10</v>
      </c>
      <c r="BO80" s="4">
        <v>0.0</v>
      </c>
      <c r="BP80" s="4">
        <v>4.2589659575E10</v>
      </c>
      <c r="BQ80" s="4">
        <v>1335.0</v>
      </c>
      <c r="BR80" s="4">
        <v>42338.736805555556</v>
      </c>
      <c r="BS80" s="4">
        <v>39448.0</v>
      </c>
      <c r="BT80" s="4">
        <v>39813.0</v>
      </c>
      <c r="BU80" s="4">
        <v>12.0</v>
      </c>
      <c r="BV80" s="4" t="s">
        <v>294</v>
      </c>
      <c r="BW80" s="4"/>
      <c r="BX80" s="4">
        <v>4.0</v>
      </c>
      <c r="BY80" s="4" t="b">
        <v>0</v>
      </c>
    </row>
    <row r="81" ht="12.75" customHeight="1">
      <c r="A81" s="4" t="s">
        <v>48</v>
      </c>
      <c r="B81" s="72">
        <v>2007.0</v>
      </c>
      <c r="C81" s="4">
        <v>5.0</v>
      </c>
      <c r="D81" s="4">
        <f t="shared" si="5"/>
        <v>600631693210</v>
      </c>
      <c r="E81" s="4">
        <v>8.8920408913E11</v>
      </c>
      <c r="F81" s="4">
        <v>5.2077423913E10</v>
      </c>
      <c r="G81" s="4">
        <v>-1.09111098797E11</v>
      </c>
      <c r="H81" s="4">
        <v>-2.31538721036E11</v>
      </c>
      <c r="I81" s="4">
        <v>0.0</v>
      </c>
      <c r="J81" s="4">
        <v>0.0</v>
      </c>
      <c r="K81" s="4">
        <v>0.0</v>
      </c>
      <c r="L81" s="4">
        <v>-2.31538721036E11</v>
      </c>
      <c r="M81" s="4">
        <v>5.3226160794E10</v>
      </c>
      <c r="N81" s="4">
        <v>1.1512788242E10</v>
      </c>
      <c r="O81" s="4">
        <v>0.0</v>
      </c>
      <c r="P81" s="4">
        <v>0.0</v>
      </c>
      <c r="Q81" s="4">
        <v>1.1512788242E10</v>
      </c>
      <c r="R81" s="4">
        <v>6.65370642246E11</v>
      </c>
      <c r="S81" s="4">
        <v>-3.26072693374E11</v>
      </c>
      <c r="T81" s="4">
        <v>-3.8651387168E10</v>
      </c>
      <c r="U81" s="4">
        <v>4.6917247881E10</v>
      </c>
      <c r="V81" s="4">
        <v>4.6917247881E10</v>
      </c>
      <c r="W81" s="4">
        <v>0.0</v>
      </c>
      <c r="X81" s="4">
        <v>0.0</v>
      </c>
      <c r="Y81" s="4">
        <v>-3.17806832661E11</v>
      </c>
      <c r="Z81" s="4">
        <v>0.0</v>
      </c>
      <c r="AA81" s="4">
        <v>1.1985511002E10</v>
      </c>
      <c r="AB81" s="4">
        <v>-7.22214906E8</v>
      </c>
      <c r="AC81" s="4">
        <v>-1.18342043586E11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-1.18342043586E11</v>
      </c>
      <c r="AN81" s="4">
        <v>-4.24885580151E11</v>
      </c>
      <c r="AO81" s="4">
        <v>2.40485062095E11</v>
      </c>
      <c r="AP81" s="4">
        <v>0.0</v>
      </c>
      <c r="AQ81" s="4">
        <v>0.0</v>
      </c>
      <c r="AR81" s="4">
        <v>0.0</v>
      </c>
      <c r="AS81" s="4">
        <v>0.0</v>
      </c>
      <c r="AT81" s="4">
        <v>0.0</v>
      </c>
      <c r="AU81" s="4">
        <v>0.0</v>
      </c>
      <c r="AV81" s="4">
        <v>-1.14870945527E11</v>
      </c>
      <c r="AW81" s="4">
        <v>-1.3967007425E11</v>
      </c>
      <c r="AX81" s="4">
        <v>-1.3967007425E11</v>
      </c>
      <c r="AY81" s="4">
        <v>0.0</v>
      </c>
      <c r="AZ81" s="4">
        <v>0.0</v>
      </c>
      <c r="BA81" s="4">
        <v>-1.4055957682E10</v>
      </c>
      <c r="BB81" s="4">
        <v>0.0</v>
      </c>
      <c r="BC81" s="4">
        <v>0.0</v>
      </c>
      <c r="BD81" s="4">
        <v>6.8379925845E10</v>
      </c>
      <c r="BE81" s="4">
        <v>-1.0577696137E10</v>
      </c>
      <c r="BF81" s="4">
        <v>5.7802229708E10</v>
      </c>
      <c r="BG81" s="4">
        <v>4.6142070156E10</v>
      </c>
      <c r="BH81" s="4">
        <v>-4.4875839192E10</v>
      </c>
      <c r="BI81" s="4">
        <v>1.266230964E9</v>
      </c>
      <c r="BJ81" s="4">
        <v>0.0</v>
      </c>
      <c r="BK81" s="4">
        <v>4.501250299E10</v>
      </c>
      <c r="BL81" s="4">
        <v>0.0</v>
      </c>
      <c r="BM81" s="4">
        <v>-1.4783141404E10</v>
      </c>
      <c r="BN81" s="4">
        <v>3.0229361586E10</v>
      </c>
      <c r="BO81" s="4">
        <v>0.0</v>
      </c>
      <c r="BP81" s="4">
        <v>3.0229361586E10</v>
      </c>
      <c r="BQ81" s="4">
        <v>2651.0</v>
      </c>
      <c r="BR81" s="4">
        <v>42338.7375</v>
      </c>
      <c r="BS81" s="4">
        <v>39083.0</v>
      </c>
      <c r="BT81" s="4">
        <v>39447.0</v>
      </c>
      <c r="BU81" s="4">
        <v>12.0</v>
      </c>
      <c r="BV81" s="4" t="s">
        <v>294</v>
      </c>
      <c r="BW81" s="4"/>
      <c r="BX81" s="4">
        <v>2.0</v>
      </c>
      <c r="BY81" s="4" t="b">
        <v>0</v>
      </c>
    </row>
    <row r="82" ht="12.75" customHeight="1">
      <c r="A82" s="4" t="s">
        <v>50</v>
      </c>
      <c r="B82" s="72">
        <v>2017.0</v>
      </c>
      <c r="C82" s="4">
        <v>5.0</v>
      </c>
      <c r="D82" s="4">
        <f t="shared" si="5"/>
        <v>2475682309438</v>
      </c>
      <c r="E82" s="4">
        <v>3.206371714043E12</v>
      </c>
      <c r="F82" s="4">
        <v>1.43631384852E11</v>
      </c>
      <c r="G82" s="4">
        <v>0.0</v>
      </c>
      <c r="H82" s="4">
        <v>-8.74320789457E11</v>
      </c>
      <c r="I82" s="4">
        <v>-1.068492024874E12</v>
      </c>
      <c r="J82" s="4">
        <v>1.94171235417E11</v>
      </c>
      <c r="K82" s="4">
        <v>0.0</v>
      </c>
      <c r="L82" s="4">
        <v>0.0</v>
      </c>
      <c r="M82" s="4">
        <v>2.37115495348E11</v>
      </c>
      <c r="N82" s="4">
        <v>1.31400038184E11</v>
      </c>
      <c r="O82" s="4">
        <v>0.0</v>
      </c>
      <c r="P82" s="4">
        <v>0.0</v>
      </c>
      <c r="Q82" s="4">
        <v>1.31400038184E11</v>
      </c>
      <c r="R82" s="4">
        <v>2.781985447762E12</v>
      </c>
      <c r="S82" s="4">
        <v>-1.709178004193E12</v>
      </c>
      <c r="T82" s="4">
        <v>0.0</v>
      </c>
      <c r="U82" s="4">
        <v>2.5767114895E10</v>
      </c>
      <c r="V82" s="4">
        <v>0.0</v>
      </c>
      <c r="W82" s="4">
        <v>2.5767114895E10</v>
      </c>
      <c r="X82" s="4">
        <v>0.0</v>
      </c>
      <c r="Y82" s="4">
        <v>-1.260288305906E12</v>
      </c>
      <c r="Z82" s="4">
        <v>0.0</v>
      </c>
      <c r="AA82" s="4">
        <v>5.9666454936E10</v>
      </c>
      <c r="AB82" s="4">
        <v>-2.281511014E10</v>
      </c>
      <c r="AC82" s="4">
        <v>-1.005263113556E12</v>
      </c>
      <c r="AD82" s="4">
        <v>-1.005263113556E12</v>
      </c>
      <c r="AE82" s="4">
        <v>-3.32656891735E11</v>
      </c>
      <c r="AF82" s="4">
        <v>0.0</v>
      </c>
      <c r="AG82" s="4">
        <v>0.0</v>
      </c>
      <c r="AH82" s="4">
        <v>0.0</v>
      </c>
      <c r="AI82" s="4">
        <v>0.0</v>
      </c>
      <c r="AJ82" s="4">
        <v>-6.72606221821E11</v>
      </c>
      <c r="AK82" s="4">
        <v>0.0</v>
      </c>
      <c r="AL82" s="4">
        <v>0.0</v>
      </c>
      <c r="AM82" s="4">
        <v>0.0</v>
      </c>
      <c r="AN82" s="4">
        <v>-2.228700074666E12</v>
      </c>
      <c r="AO82" s="4">
        <v>5.53285373096E11</v>
      </c>
      <c r="AP82" s="4">
        <v>0.0</v>
      </c>
      <c r="AQ82" s="4">
        <v>0.0</v>
      </c>
      <c r="AR82" s="4">
        <v>0.0</v>
      </c>
      <c r="AS82" s="4">
        <v>1.29637094303E11</v>
      </c>
      <c r="AT82" s="4">
        <v>-1.09611647347E11</v>
      </c>
      <c r="AU82" s="4">
        <v>2.0025446956E10</v>
      </c>
      <c r="AV82" s="4">
        <v>-1.741479988E9</v>
      </c>
      <c r="AW82" s="4">
        <v>-5.39624787964E11</v>
      </c>
      <c r="AX82" s="4">
        <v>-5.39624787964E11</v>
      </c>
      <c r="AY82" s="4">
        <v>0.0</v>
      </c>
      <c r="AZ82" s="4">
        <v>0.0</v>
      </c>
      <c r="BA82" s="4">
        <v>1.1919105144E10</v>
      </c>
      <c r="BB82" s="4">
        <v>0.0</v>
      </c>
      <c r="BC82" s="4">
        <v>2.0025446956E10</v>
      </c>
      <c r="BD82" s="4">
        <v>2.45417767411E11</v>
      </c>
      <c r="BE82" s="4">
        <v>-9.3440918531E10</v>
      </c>
      <c r="BF82" s="4">
        <v>1.5197684888E11</v>
      </c>
      <c r="BG82" s="4">
        <v>1.348346457E9</v>
      </c>
      <c r="BH82" s="4">
        <v>-1.139302533E9</v>
      </c>
      <c r="BI82" s="4">
        <v>2.09043924E8</v>
      </c>
      <c r="BJ82" s="4">
        <v>2.308806005E9</v>
      </c>
      <c r="BK82" s="4">
        <v>1.86439250909E11</v>
      </c>
      <c r="BL82" s="4">
        <v>0.0</v>
      </c>
      <c r="BM82" s="4">
        <v>-3.2696262536E10</v>
      </c>
      <c r="BN82" s="4">
        <v>1.53742988373E11</v>
      </c>
      <c r="BO82" s="4">
        <v>4.9227226E7</v>
      </c>
      <c r="BP82" s="4">
        <v>1.53693761147E11</v>
      </c>
      <c r="BQ82" s="4">
        <v>1845.0</v>
      </c>
      <c r="BR82" s="4">
        <v>43181.60625</v>
      </c>
      <c r="BS82" s="4">
        <v>42736.0</v>
      </c>
      <c r="BT82" s="4">
        <v>43100.0</v>
      </c>
      <c r="BU82" s="4">
        <v>12.0</v>
      </c>
      <c r="BV82" s="4" t="s">
        <v>338</v>
      </c>
      <c r="BW82" s="4"/>
      <c r="BX82" s="4">
        <v>0.0</v>
      </c>
      <c r="BY82" s="4" t="b">
        <v>0</v>
      </c>
    </row>
    <row r="83" ht="12.75" customHeight="1">
      <c r="A83" s="4" t="s">
        <v>50</v>
      </c>
      <c r="B83" s="72">
        <v>2016.0</v>
      </c>
      <c r="C83" s="4">
        <v>5.0</v>
      </c>
      <c r="D83" s="4">
        <f t="shared" si="5"/>
        <v>2577268968716</v>
      </c>
      <c r="E83" s="4">
        <v>3.096474612452E12</v>
      </c>
      <c r="F83" s="4">
        <v>1.29700247181E11</v>
      </c>
      <c r="G83" s="4">
        <v>0.0</v>
      </c>
      <c r="H83" s="4">
        <v>-6.48905890917E11</v>
      </c>
      <c r="I83" s="4">
        <v>-6.82607113937E11</v>
      </c>
      <c r="J83" s="4">
        <v>3.370122302E10</v>
      </c>
      <c r="K83" s="4">
        <v>0.0</v>
      </c>
      <c r="L83" s="4">
        <v>0.0</v>
      </c>
      <c r="M83" s="4">
        <v>2.10158962292E11</v>
      </c>
      <c r="N83" s="4">
        <v>7.6163804304E10</v>
      </c>
      <c r="O83" s="4">
        <v>0.0</v>
      </c>
      <c r="P83" s="4">
        <v>0.0</v>
      </c>
      <c r="Q83" s="4">
        <v>7.6163804304E10</v>
      </c>
      <c r="R83" s="4">
        <v>2.542387176731E12</v>
      </c>
      <c r="S83" s="4">
        <v>-1.220933094388E12</v>
      </c>
      <c r="T83" s="4">
        <v>0.0</v>
      </c>
      <c r="U83" s="4">
        <v>1.2528993926E10</v>
      </c>
      <c r="V83" s="4">
        <v>0.0</v>
      </c>
      <c r="W83" s="4">
        <v>1.2528993926E10</v>
      </c>
      <c r="X83" s="4">
        <v>0.0</v>
      </c>
      <c r="Y83" s="4">
        <v>-9.72856116153E11</v>
      </c>
      <c r="Z83" s="4">
        <v>0.0</v>
      </c>
      <c r="AA83" s="4">
        <v>-1.94235546545E11</v>
      </c>
      <c r="AB83" s="4">
        <v>-2.5435677457E10</v>
      </c>
      <c r="AC83" s="4">
        <v>-8.56856205049E11</v>
      </c>
      <c r="AD83" s="4">
        <v>-8.56856205049E11</v>
      </c>
      <c r="AE83" s="4">
        <v>-2.77947672582E11</v>
      </c>
      <c r="AF83" s="4">
        <v>0.0</v>
      </c>
      <c r="AG83" s="4">
        <v>0.0</v>
      </c>
      <c r="AH83" s="4">
        <v>0.0</v>
      </c>
      <c r="AI83" s="4">
        <v>0.0</v>
      </c>
      <c r="AJ83" s="4">
        <v>-5.78908532467E11</v>
      </c>
      <c r="AK83" s="4">
        <v>0.0</v>
      </c>
      <c r="AL83" s="4">
        <v>0.0</v>
      </c>
      <c r="AM83" s="4">
        <v>0.0</v>
      </c>
      <c r="AN83" s="4">
        <v>-2.049383545204E12</v>
      </c>
      <c r="AO83" s="4">
        <v>4.93003631527E11</v>
      </c>
      <c r="AP83" s="4">
        <v>0.0</v>
      </c>
      <c r="AQ83" s="4">
        <v>0.0</v>
      </c>
      <c r="AR83" s="4">
        <v>0.0</v>
      </c>
      <c r="AS83" s="4">
        <v>1.11790591289E11</v>
      </c>
      <c r="AT83" s="4">
        <v>-9.5719136904E10</v>
      </c>
      <c r="AU83" s="4">
        <v>1.6071454385E10</v>
      </c>
      <c r="AV83" s="4">
        <v>-2.155978974E9</v>
      </c>
      <c r="AW83" s="4">
        <v>-4.94143052748E11</v>
      </c>
      <c r="AX83" s="4">
        <v>-4.94143052748E11</v>
      </c>
      <c r="AY83" s="4">
        <v>0.0</v>
      </c>
      <c r="AZ83" s="4">
        <v>0.0</v>
      </c>
      <c r="BA83" s="4">
        <v>-3.295400195E9</v>
      </c>
      <c r="BB83" s="4">
        <v>0.0</v>
      </c>
      <c r="BC83" s="4">
        <v>1.6071454385E10</v>
      </c>
      <c r="BD83" s="4">
        <v>1.56990827591E11</v>
      </c>
      <c r="BE83" s="4">
        <v>-3.6731249082E10</v>
      </c>
      <c r="BF83" s="4">
        <v>1.20259578509E11</v>
      </c>
      <c r="BG83" s="4">
        <v>9.68266626E8</v>
      </c>
      <c r="BH83" s="4">
        <v>-2.481022071E9</v>
      </c>
      <c r="BI83" s="4">
        <v>-1.512755445E9</v>
      </c>
      <c r="BJ83" s="4">
        <v>2.211318236E9</v>
      </c>
      <c r="BK83" s="4">
        <v>1.3373419549E11</v>
      </c>
      <c r="BL83" s="4">
        <v>0.0</v>
      </c>
      <c r="BM83" s="4">
        <v>-2.53235698E10</v>
      </c>
      <c r="BN83" s="4">
        <v>1.0841062569E11</v>
      </c>
      <c r="BO83" s="4">
        <v>1.1085789E8</v>
      </c>
      <c r="BP83" s="4">
        <v>1.082997678E11</v>
      </c>
      <c r="BQ83" s="4">
        <v>1347.0</v>
      </c>
      <c r="BR83" s="4">
        <v>42821.47430555556</v>
      </c>
      <c r="BS83" s="4">
        <v>42370.0</v>
      </c>
      <c r="BT83" s="4">
        <v>42735.0</v>
      </c>
      <c r="BU83" s="4">
        <v>12.0</v>
      </c>
      <c r="BV83" s="4" t="s">
        <v>339</v>
      </c>
      <c r="BW83" s="4"/>
      <c r="BX83" s="4">
        <v>0.0</v>
      </c>
      <c r="BY83" s="4" t="b">
        <v>0</v>
      </c>
    </row>
    <row r="84" ht="12.75" customHeight="1">
      <c r="A84" s="4" t="s">
        <v>50</v>
      </c>
      <c r="B84" s="72">
        <v>2015.0</v>
      </c>
      <c r="C84" s="4">
        <v>5.0</v>
      </c>
      <c r="D84" s="4">
        <f t="shared" si="5"/>
        <v>2117876912224</v>
      </c>
      <c r="E84" s="4">
        <v>2.4616627603E12</v>
      </c>
      <c r="F84" s="4">
        <v>1.27167710922E11</v>
      </c>
      <c r="G84" s="4">
        <v>0.0</v>
      </c>
      <c r="H84" s="4">
        <v>-4.70953558998E11</v>
      </c>
      <c r="I84" s="4">
        <v>-6.12651445802E11</v>
      </c>
      <c r="J84" s="4">
        <v>1.41697886804E11</v>
      </c>
      <c r="K84" s="4">
        <v>0.0</v>
      </c>
      <c r="L84" s="4">
        <v>0.0</v>
      </c>
      <c r="M84" s="4">
        <v>1.53894756395E11</v>
      </c>
      <c r="N84" s="4">
        <v>3.15945447E8</v>
      </c>
      <c r="O84" s="4">
        <v>0.0</v>
      </c>
      <c r="P84" s="4">
        <v>0.0</v>
      </c>
      <c r="Q84" s="4">
        <v>3.15945447E8</v>
      </c>
      <c r="R84" s="4">
        <v>1.89291824405E12</v>
      </c>
      <c r="S84" s="4">
        <v>-8.55886014942E11</v>
      </c>
      <c r="T84" s="4">
        <v>0.0</v>
      </c>
      <c r="U84" s="4">
        <v>7.974937308E9</v>
      </c>
      <c r="V84" s="4">
        <v>0.0</v>
      </c>
      <c r="W84" s="4">
        <v>7.974937308E9</v>
      </c>
      <c r="X84" s="4">
        <v>0.0</v>
      </c>
      <c r="Y84" s="4">
        <v>-6.39836612766E11</v>
      </c>
      <c r="Z84" s="4">
        <v>0.0</v>
      </c>
      <c r="AA84" s="4">
        <v>-1.32339029668E11</v>
      </c>
      <c r="AB84" s="4">
        <v>-1.9761790254E10</v>
      </c>
      <c r="AC84" s="4">
        <v>-7.03772535413E11</v>
      </c>
      <c r="AD84" s="4">
        <v>-7.03772535413E11</v>
      </c>
      <c r="AE84" s="4">
        <v>-2.34787952433E11</v>
      </c>
      <c r="AF84" s="4">
        <v>0.0</v>
      </c>
      <c r="AG84" s="4">
        <v>0.0</v>
      </c>
      <c r="AH84" s="4">
        <v>0.0</v>
      </c>
      <c r="AI84" s="4">
        <v>0.0</v>
      </c>
      <c r="AJ84" s="4">
        <v>-4.6898458298E11</v>
      </c>
      <c r="AK84" s="4">
        <v>0.0</v>
      </c>
      <c r="AL84" s="4">
        <v>0.0</v>
      </c>
      <c r="AM84" s="4">
        <v>0.0</v>
      </c>
      <c r="AN84" s="4">
        <v>-1.495709968101E12</v>
      </c>
      <c r="AO84" s="4">
        <v>3.97208275949E11</v>
      </c>
      <c r="AP84" s="4">
        <v>0.0</v>
      </c>
      <c r="AQ84" s="4">
        <v>0.0</v>
      </c>
      <c r="AR84" s="4">
        <v>0.0</v>
      </c>
      <c r="AS84" s="4">
        <v>2.33830287303E11</v>
      </c>
      <c r="AT84" s="4">
        <v>-1.14656502883E11</v>
      </c>
      <c r="AU84" s="4">
        <v>1.1917378442E11</v>
      </c>
      <c r="AV84" s="4">
        <v>-2.170092007E9</v>
      </c>
      <c r="AW84" s="4">
        <v>-3.97036065184E11</v>
      </c>
      <c r="AX84" s="4">
        <v>-3.97036065184E11</v>
      </c>
      <c r="AY84" s="4">
        <v>0.0</v>
      </c>
      <c r="AZ84" s="4">
        <v>0.0</v>
      </c>
      <c r="BA84" s="4">
        <v>-1.997881242E9</v>
      </c>
      <c r="BB84" s="4">
        <v>0.0</v>
      </c>
      <c r="BC84" s="4">
        <v>1.1917378442E11</v>
      </c>
      <c r="BD84" s="4">
        <v>1.50162436288E11</v>
      </c>
      <c r="BE84" s="4">
        <v>-6.4658651013E10</v>
      </c>
      <c r="BF84" s="4">
        <v>8.5503785275E10</v>
      </c>
      <c r="BG84" s="4">
        <v>9.99777159E8</v>
      </c>
      <c r="BH84" s="4">
        <v>-1.913601887E9</v>
      </c>
      <c r="BI84" s="4">
        <v>-9.13824728E8</v>
      </c>
      <c r="BJ84" s="4">
        <v>1.042032881E9</v>
      </c>
      <c r="BK84" s="4">
        <v>2.02807896606E11</v>
      </c>
      <c r="BL84" s="4">
        <v>0.0</v>
      </c>
      <c r="BM84" s="4">
        <v>-4.2540912537E10</v>
      </c>
      <c r="BN84" s="4">
        <v>1.60266984069E11</v>
      </c>
      <c r="BO84" s="4">
        <v>6.2891533E7</v>
      </c>
      <c r="BP84" s="4">
        <v>1.60204092536E11</v>
      </c>
      <c r="BQ84" s="4">
        <v>2541.0</v>
      </c>
      <c r="BR84" s="4">
        <v>42450.575694444444</v>
      </c>
      <c r="BS84" s="4">
        <v>42005.0</v>
      </c>
      <c r="BT84" s="4">
        <v>42369.0</v>
      </c>
      <c r="BU84" s="4">
        <v>12.0</v>
      </c>
      <c r="BV84" s="4" t="s">
        <v>340</v>
      </c>
      <c r="BW84" s="4"/>
      <c r="BX84" s="4">
        <v>0.0</v>
      </c>
      <c r="BY84" s="4" t="b">
        <v>0</v>
      </c>
    </row>
    <row r="85" ht="12.75" customHeight="1">
      <c r="A85" s="4" t="s">
        <v>50</v>
      </c>
      <c r="B85" s="72">
        <v>2014.0</v>
      </c>
      <c r="C85" s="4">
        <v>5.0</v>
      </c>
      <c r="D85" s="4">
        <f t="shared" si="5"/>
        <v>1523318347445</v>
      </c>
      <c r="E85" s="4">
        <v>1.718211337762E12</v>
      </c>
      <c r="F85" s="4">
        <v>9.8008578242E10</v>
      </c>
      <c r="G85" s="4">
        <v>0.0</v>
      </c>
      <c r="H85" s="4">
        <v>-2.92901568559E11</v>
      </c>
      <c r="I85" s="4">
        <v>-3.23468515979E11</v>
      </c>
      <c r="J85" s="4">
        <v>3.056694742E10</v>
      </c>
      <c r="K85" s="4">
        <v>0.0</v>
      </c>
      <c r="L85" s="4">
        <v>0.0</v>
      </c>
      <c r="M85" s="4">
        <v>4.2662734117E10</v>
      </c>
      <c r="N85" s="4">
        <v>7.45172086E8</v>
      </c>
      <c r="O85" s="4">
        <v>0.0</v>
      </c>
      <c r="P85" s="4">
        <v>0.0</v>
      </c>
      <c r="Q85" s="4">
        <v>7.45172086E8</v>
      </c>
      <c r="R85" s="4">
        <v>1.441451732979E12</v>
      </c>
      <c r="S85" s="4">
        <v>-7.01977423712E11</v>
      </c>
      <c r="T85" s="4">
        <v>0.0</v>
      </c>
      <c r="U85" s="4">
        <v>7.272117507E9</v>
      </c>
      <c r="V85" s="4">
        <v>0.0</v>
      </c>
      <c r="W85" s="4">
        <v>7.272117507E9</v>
      </c>
      <c r="X85" s="4">
        <v>0.0</v>
      </c>
      <c r="Y85" s="4">
        <v>-5.450051003E11</v>
      </c>
      <c r="Z85" s="4">
        <v>0.0</v>
      </c>
      <c r="AA85" s="4">
        <v>-8.1330675176E10</v>
      </c>
      <c r="AB85" s="4">
        <v>-1.4927514E10</v>
      </c>
      <c r="AC85" s="4">
        <v>-4.31200833975E11</v>
      </c>
      <c r="AD85" s="4">
        <v>-4.31200833975E11</v>
      </c>
      <c r="AE85" s="4">
        <v>-1.13311511465E11</v>
      </c>
      <c r="AF85" s="4">
        <v>0.0</v>
      </c>
      <c r="AG85" s="4">
        <v>0.0</v>
      </c>
      <c r="AH85" s="4">
        <v>0.0</v>
      </c>
      <c r="AI85" s="4">
        <v>0.0</v>
      </c>
      <c r="AJ85" s="4">
        <v>-3.1788932251E11</v>
      </c>
      <c r="AK85" s="4">
        <v>0.0</v>
      </c>
      <c r="AL85" s="4">
        <v>0.0</v>
      </c>
      <c r="AM85" s="4">
        <v>0.0</v>
      </c>
      <c r="AN85" s="4">
        <v>-1.072464123451E12</v>
      </c>
      <c r="AO85" s="4">
        <v>3.68987609528E11</v>
      </c>
      <c r="AP85" s="4">
        <v>0.0</v>
      </c>
      <c r="AQ85" s="4">
        <v>0.0</v>
      </c>
      <c r="AR85" s="4">
        <v>0.0</v>
      </c>
      <c r="AS85" s="4">
        <v>1.04514107547E11</v>
      </c>
      <c r="AT85" s="4">
        <v>-9.5423423929E10</v>
      </c>
      <c r="AU85" s="4">
        <v>9.090683618E9</v>
      </c>
      <c r="AV85" s="4">
        <v>-2.523566599E9</v>
      </c>
      <c r="AW85" s="4">
        <v>-3.60088131259E11</v>
      </c>
      <c r="AX85" s="4">
        <v>0.0</v>
      </c>
      <c r="AY85" s="4">
        <v>0.0</v>
      </c>
      <c r="AZ85" s="4">
        <v>-3.60088131259E11</v>
      </c>
      <c r="BA85" s="4">
        <v>3.66464042929E11</v>
      </c>
      <c r="BB85" s="4">
        <v>0.0</v>
      </c>
      <c r="BC85" s="4">
        <v>-3.50997447641E11</v>
      </c>
      <c r="BD85" s="4">
        <v>1.04599549315E11</v>
      </c>
      <c r="BE85" s="4">
        <v>-3.6308193012E10</v>
      </c>
      <c r="BF85" s="4">
        <v>6.8291356303E10</v>
      </c>
      <c r="BG85" s="4">
        <v>3.341922313E9</v>
      </c>
      <c r="BH85" s="4">
        <v>-2.664915856E9</v>
      </c>
      <c r="BI85" s="4">
        <v>6.77006457E8</v>
      </c>
      <c r="BJ85" s="4">
        <v>1.117718086E9</v>
      </c>
      <c r="BK85" s="4">
        <v>8.5552676134E10</v>
      </c>
      <c r="BL85" s="4">
        <v>0.0</v>
      </c>
      <c r="BM85" s="4">
        <v>-1.8237684531E10</v>
      </c>
      <c r="BN85" s="4">
        <v>6.7314991603E10</v>
      </c>
      <c r="BO85" s="4">
        <v>-8.5474883E7</v>
      </c>
      <c r="BP85" s="4">
        <v>6.7400466486E10</v>
      </c>
      <c r="BQ85" s="4">
        <v>1337.0</v>
      </c>
      <c r="BR85" s="4">
        <v>42291.72777777778</v>
      </c>
      <c r="BS85" s="4">
        <v>41640.0</v>
      </c>
      <c r="BT85" s="4">
        <v>42004.0</v>
      </c>
      <c r="BU85" s="4">
        <v>12.0</v>
      </c>
      <c r="BV85" s="4" t="s">
        <v>341</v>
      </c>
      <c r="BW85" s="4"/>
      <c r="BX85" s="4">
        <v>2.0</v>
      </c>
      <c r="BY85" s="4" t="b">
        <v>0</v>
      </c>
    </row>
    <row r="86" ht="12.75" customHeight="1">
      <c r="A86" s="4" t="s">
        <v>50</v>
      </c>
      <c r="B86" s="72">
        <v>2013.0</v>
      </c>
      <c r="C86" s="4">
        <v>5.0</v>
      </c>
      <c r="D86" s="4">
        <f t="shared" si="5"/>
        <v>1254312218420</v>
      </c>
      <c r="E86" s="4">
        <v>1.47844382846E12</v>
      </c>
      <c r="F86" s="4">
        <v>9.7901515041E10</v>
      </c>
      <c r="G86" s="4">
        <v>-4.0193294216E10</v>
      </c>
      <c r="H86" s="4">
        <v>-2.81839830865E11</v>
      </c>
      <c r="I86" s="4">
        <v>-2.59799149388E11</v>
      </c>
      <c r="J86" s="4">
        <v>-7.448326622E9</v>
      </c>
      <c r="K86" s="4">
        <v>-1.4592354855E10</v>
      </c>
      <c r="L86" s="4">
        <v>0.0</v>
      </c>
      <c r="M86" s="4">
        <v>6.7482408759E10</v>
      </c>
      <c r="N86" s="4">
        <v>5.75366374E8</v>
      </c>
      <c r="O86" s="4">
        <v>3.2118831E7</v>
      </c>
      <c r="P86" s="4">
        <v>1.63548473E8</v>
      </c>
      <c r="Q86" s="4">
        <v>3.7969907E8</v>
      </c>
      <c r="R86" s="4">
        <v>1.322369993553E12</v>
      </c>
      <c r="S86" s="4">
        <v>-5.64485677368E11</v>
      </c>
      <c r="T86" s="4">
        <v>-5.3631324889E10</v>
      </c>
      <c r="U86" s="4">
        <v>6.1855784823E10</v>
      </c>
      <c r="V86" s="4">
        <v>5.4474960065E10</v>
      </c>
      <c r="W86" s="4">
        <v>6.7380182E7</v>
      </c>
      <c r="X86" s="4">
        <v>7.313444576E9</v>
      </c>
      <c r="Y86" s="4">
        <v>-5.56261217434E11</v>
      </c>
      <c r="Z86" s="4">
        <v>0.0</v>
      </c>
      <c r="AA86" s="4">
        <v>-6.588554081E9</v>
      </c>
      <c r="AB86" s="4">
        <v>-1.2945055127E10</v>
      </c>
      <c r="AC86" s="4">
        <v>-2.1763926918E11</v>
      </c>
      <c r="AD86" s="4">
        <v>-1.93986398782E11</v>
      </c>
      <c r="AE86" s="4">
        <v>-1.66082270356E11</v>
      </c>
      <c r="AF86" s="4">
        <v>-1.57304075E8</v>
      </c>
      <c r="AG86" s="4">
        <v>-3603737.0</v>
      </c>
      <c r="AH86" s="4">
        <v>-1.2945385233E10</v>
      </c>
      <c r="AI86" s="4">
        <v>-7.057073914E9</v>
      </c>
      <c r="AJ86" s="4">
        <v>-7.740761467E9</v>
      </c>
      <c r="AK86" s="4">
        <v>-2.3652870398E10</v>
      </c>
      <c r="AL86" s="4">
        <v>0.0</v>
      </c>
      <c r="AM86" s="4">
        <v>0.0</v>
      </c>
      <c r="AN86" s="4">
        <v>-7.93434095822E11</v>
      </c>
      <c r="AO86" s="4">
        <v>5.28935897731E11</v>
      </c>
      <c r="AP86" s="4">
        <v>0.0</v>
      </c>
      <c r="AQ86" s="4">
        <v>0.0</v>
      </c>
      <c r="AR86" s="4">
        <v>0.0</v>
      </c>
      <c r="AS86" s="4">
        <v>2.13205967073E11</v>
      </c>
      <c r="AT86" s="4">
        <v>-2.04303981049E11</v>
      </c>
      <c r="AU86" s="4">
        <v>8.901986024E9</v>
      </c>
      <c r="AV86" s="4">
        <v>-9.3136054781E10</v>
      </c>
      <c r="AW86" s="4">
        <v>-4.3783199992E11</v>
      </c>
      <c r="AX86" s="4">
        <v>-4.3783199992E11</v>
      </c>
      <c r="AY86" s="4">
        <v>0.0</v>
      </c>
      <c r="AZ86" s="4">
        <v>0.0</v>
      </c>
      <c r="BA86" s="4">
        <v>-2.03215697E9</v>
      </c>
      <c r="BB86" s="4">
        <v>0.0</v>
      </c>
      <c r="BC86" s="4">
        <v>8.901986024E9</v>
      </c>
      <c r="BD86" s="4">
        <v>1.01351741909E11</v>
      </c>
      <c r="BE86" s="4">
        <v>-3.4840948826E10</v>
      </c>
      <c r="BF86" s="4">
        <v>6.6510793083E10</v>
      </c>
      <c r="BG86" s="4">
        <v>7.65429979E8</v>
      </c>
      <c r="BH86" s="4">
        <v>-1.034467398E9</v>
      </c>
      <c r="BI86" s="4">
        <v>-2.69037419E8</v>
      </c>
      <c r="BJ86" s="4">
        <v>-1.150911821E9</v>
      </c>
      <c r="BK86" s="4">
        <v>7.1960672897E10</v>
      </c>
      <c r="BL86" s="4">
        <v>0.0</v>
      </c>
      <c r="BM86" s="4">
        <v>-1.7142105839E10</v>
      </c>
      <c r="BN86" s="4">
        <v>5.4818567058E10</v>
      </c>
      <c r="BO86" s="4">
        <v>-3.4723905E7</v>
      </c>
      <c r="BP86" s="4">
        <v>5.4853290963E10</v>
      </c>
      <c r="BQ86" s="4">
        <v>1088.0</v>
      </c>
      <c r="BR86" s="4">
        <v>42338.73888888889</v>
      </c>
      <c r="BS86" s="4">
        <v>41275.0</v>
      </c>
      <c r="BT86" s="4">
        <v>41639.0</v>
      </c>
      <c r="BU86" s="4">
        <v>12.0</v>
      </c>
      <c r="BV86" s="4" t="s">
        <v>289</v>
      </c>
      <c r="BW86" s="4"/>
      <c r="BX86" s="4">
        <v>2.0</v>
      </c>
      <c r="BY86" s="4" t="b">
        <v>0</v>
      </c>
    </row>
    <row r="87" ht="12.75" customHeight="1">
      <c r="A87" s="4" t="s">
        <v>50</v>
      </c>
      <c r="B87" s="72">
        <v>2012.0</v>
      </c>
      <c r="C87" s="4">
        <v>5.0</v>
      </c>
      <c r="D87" s="4">
        <f t="shared" si="5"/>
        <v>1071628648243</v>
      </c>
      <c r="E87" s="4">
        <v>1.663194286589E12</v>
      </c>
      <c r="F87" s="4">
        <v>8.9582865405E10</v>
      </c>
      <c r="G87" s="4">
        <v>-1.45625628678E11</v>
      </c>
      <c r="H87" s="4">
        <v>-5.35522875073E11</v>
      </c>
      <c r="I87" s="4">
        <v>-5.09509159202E11</v>
      </c>
      <c r="J87" s="4">
        <v>-9.989532234E9</v>
      </c>
      <c r="K87" s="4">
        <v>-1.6024183637E10</v>
      </c>
      <c r="L87" s="4">
        <v>0.0</v>
      </c>
      <c r="M87" s="4">
        <v>6.6128174319E10</v>
      </c>
      <c r="N87" s="4">
        <v>3.642646732E9</v>
      </c>
      <c r="O87" s="4">
        <v>130150.0</v>
      </c>
      <c r="P87" s="4">
        <v>2.093187985E9</v>
      </c>
      <c r="Q87" s="4">
        <v>1.549328597E9</v>
      </c>
      <c r="R87" s="4">
        <v>1.141399469294E12</v>
      </c>
      <c r="S87" s="4">
        <v>-5.55597501169E11</v>
      </c>
      <c r="T87" s="4">
        <v>-3.8343015853E10</v>
      </c>
      <c r="U87" s="4">
        <v>5.9110206497E10</v>
      </c>
      <c r="V87" s="4">
        <v>5.4084321714E10</v>
      </c>
      <c r="W87" s="4">
        <v>2.4E7</v>
      </c>
      <c r="X87" s="4">
        <v>5.001884783E9</v>
      </c>
      <c r="Y87" s="4">
        <v>-5.34830310525E11</v>
      </c>
      <c r="Z87" s="4">
        <v>8.0E10</v>
      </c>
      <c r="AA87" s="4">
        <v>-1.0494035647E10</v>
      </c>
      <c r="AB87" s="4">
        <v>-1.2172542804E10</v>
      </c>
      <c r="AC87" s="4">
        <v>-2.01416408083E11</v>
      </c>
      <c r="AD87" s="4">
        <v>-1.80015456766E11</v>
      </c>
      <c r="AE87" s="4">
        <v>-1.48738487407E11</v>
      </c>
      <c r="AF87" s="4">
        <v>-6.765308518E9</v>
      </c>
      <c r="AG87" s="4">
        <v>0.0</v>
      </c>
      <c r="AH87" s="4">
        <v>-3.4999998E7</v>
      </c>
      <c r="AI87" s="4">
        <v>-1.3848893152E10</v>
      </c>
      <c r="AJ87" s="4">
        <v>-1.0627767691E10</v>
      </c>
      <c r="AK87" s="4">
        <v>-1.9507866062E10</v>
      </c>
      <c r="AL87" s="4">
        <v>-1.893085255E9</v>
      </c>
      <c r="AM87" s="4">
        <v>0.0</v>
      </c>
      <c r="AN87" s="4">
        <v>-6.78913297059E11</v>
      </c>
      <c r="AO87" s="4">
        <v>4.62486172235E11</v>
      </c>
      <c r="AP87" s="4">
        <v>0.0</v>
      </c>
      <c r="AQ87" s="4">
        <v>0.0</v>
      </c>
      <c r="AR87" s="4">
        <v>0.0</v>
      </c>
      <c r="AS87" s="4">
        <v>3.3468656844E11</v>
      </c>
      <c r="AT87" s="4">
        <v>-3.18803357741E11</v>
      </c>
      <c r="AU87" s="4">
        <v>1.5883210699E10</v>
      </c>
      <c r="AV87" s="4">
        <v>-6.766453555E10</v>
      </c>
      <c r="AW87" s="4">
        <v>-4.24356067207E11</v>
      </c>
      <c r="AX87" s="4">
        <v>-4.24356067207E11</v>
      </c>
      <c r="AY87" s="4">
        <v>0.0</v>
      </c>
      <c r="AZ87" s="4">
        <v>0.0</v>
      </c>
      <c r="BA87" s="4">
        <v>-2.9534430522E10</v>
      </c>
      <c r="BB87" s="4">
        <v>0.0</v>
      </c>
      <c r="BC87" s="4">
        <v>1.5883210699E10</v>
      </c>
      <c r="BD87" s="4">
        <v>1.13009821266E11</v>
      </c>
      <c r="BE87" s="4">
        <v>-1.1859827138E10</v>
      </c>
      <c r="BF87" s="4">
        <v>1.01149994128E11</v>
      </c>
      <c r="BG87" s="4">
        <v>2.271954263E9</v>
      </c>
      <c r="BH87" s="4">
        <v>-4.04945214E8</v>
      </c>
      <c r="BI87" s="4">
        <v>1.867009049E9</v>
      </c>
      <c r="BJ87" s="4">
        <v>-3.780713591E9</v>
      </c>
      <c r="BK87" s="4">
        <v>8.5585069763E10</v>
      </c>
      <c r="BL87" s="4">
        <v>0.0</v>
      </c>
      <c r="BM87" s="4">
        <v>-2.0508202003E10</v>
      </c>
      <c r="BN87" s="4">
        <v>6.507686776E10</v>
      </c>
      <c r="BO87" s="4">
        <v>5.80901996E8</v>
      </c>
      <c r="BP87" s="4">
        <v>6.4495965764E10</v>
      </c>
      <c r="BQ87" s="4">
        <v>1276.0</v>
      </c>
      <c r="BR87" s="4">
        <v>42338.739583333336</v>
      </c>
      <c r="BS87" s="4">
        <v>40909.0</v>
      </c>
      <c r="BT87" s="4">
        <v>41274.0</v>
      </c>
      <c r="BU87" s="4">
        <v>12.0</v>
      </c>
      <c r="BV87" s="4" t="s">
        <v>342</v>
      </c>
      <c r="BW87" s="4"/>
      <c r="BX87" s="4">
        <v>3.0</v>
      </c>
      <c r="BY87" s="4" t="b">
        <v>0</v>
      </c>
    </row>
    <row r="88" ht="12.75" customHeight="1">
      <c r="A88" s="4" t="s">
        <v>50</v>
      </c>
      <c r="B88" s="72">
        <v>2011.0</v>
      </c>
      <c r="C88" s="4">
        <v>5.0</v>
      </c>
      <c r="D88" s="4">
        <f t="shared" si="5"/>
        <v>759832595044</v>
      </c>
      <c r="E88" s="4">
        <v>1.084284313216E12</v>
      </c>
      <c r="F88" s="4">
        <v>6.7440766102E10</v>
      </c>
      <c r="G88" s="4">
        <v>-1.70035905634E11</v>
      </c>
      <c r="H88" s="4">
        <v>-2.2185657864E11</v>
      </c>
      <c r="I88" s="4">
        <v>-2.06699824143E11</v>
      </c>
      <c r="J88" s="4">
        <v>-7.720796269E9</v>
      </c>
      <c r="K88" s="4">
        <v>-7.435958228E9</v>
      </c>
      <c r="L88" s="4">
        <v>0.0</v>
      </c>
      <c r="M88" s="4">
        <v>4.8559071129E10</v>
      </c>
      <c r="N88" s="4">
        <v>4.1824911E9</v>
      </c>
      <c r="O88" s="4">
        <v>1.12674936E8</v>
      </c>
      <c r="P88" s="4">
        <v>2.81330253E8</v>
      </c>
      <c r="Q88" s="4">
        <v>3.788485911E9</v>
      </c>
      <c r="R88" s="4">
        <v>8.12574157273E11</v>
      </c>
      <c r="S88" s="4">
        <v>-5.09763382438E11</v>
      </c>
      <c r="T88" s="4">
        <v>-3.2325529875E10</v>
      </c>
      <c r="U88" s="4">
        <v>1.99313955959E11</v>
      </c>
      <c r="V88" s="4">
        <v>1.951053776E11</v>
      </c>
      <c r="W88" s="4">
        <v>7.315E7</v>
      </c>
      <c r="X88" s="4">
        <v>4.135428359E9</v>
      </c>
      <c r="Y88" s="4">
        <v>-3.42774956354E11</v>
      </c>
      <c r="Z88" s="4">
        <v>8.0E10</v>
      </c>
      <c r="AA88" s="4">
        <v>-1.4360415589E10</v>
      </c>
      <c r="AB88" s="4">
        <v>-2.789605502E10</v>
      </c>
      <c r="AC88" s="4">
        <v>-1.38398636469E11</v>
      </c>
      <c r="AD88" s="4">
        <v>-1.21280868895E11</v>
      </c>
      <c r="AE88" s="4">
        <v>-9.7949411755E10</v>
      </c>
      <c r="AF88" s="4">
        <v>0.0</v>
      </c>
      <c r="AG88" s="4">
        <v>-2.115317E7</v>
      </c>
      <c r="AH88" s="4">
        <v>-1.0525157808E10</v>
      </c>
      <c r="AI88" s="4">
        <v>-8.014963118E9</v>
      </c>
      <c r="AJ88" s="4">
        <v>-4.770183044E9</v>
      </c>
      <c r="AK88" s="4">
        <v>-1.582393295E10</v>
      </c>
      <c r="AL88" s="4">
        <v>-1.293834624E9</v>
      </c>
      <c r="AM88" s="4">
        <v>0.0</v>
      </c>
      <c r="AN88" s="4">
        <v>-4.43430063432E11</v>
      </c>
      <c r="AO88" s="4">
        <v>3.69144093841E11</v>
      </c>
      <c r="AP88" s="4">
        <v>0.0</v>
      </c>
      <c r="AQ88" s="4">
        <v>0.0</v>
      </c>
      <c r="AR88" s="4">
        <v>0.0</v>
      </c>
      <c r="AS88" s="4">
        <v>2.85036683436E11</v>
      </c>
      <c r="AT88" s="4">
        <v>-2.70248196519E11</v>
      </c>
      <c r="AU88" s="4">
        <v>1.4788486917E10</v>
      </c>
      <c r="AV88" s="4">
        <v>-4.6452730181E10</v>
      </c>
      <c r="AW88" s="4">
        <v>-3.3259690568E11</v>
      </c>
      <c r="AX88" s="4">
        <v>-3.3259690568E11</v>
      </c>
      <c r="AY88" s="4">
        <v>0.0</v>
      </c>
      <c r="AZ88" s="4">
        <v>0.0</v>
      </c>
      <c r="BA88" s="4">
        <v>-9.90554202E9</v>
      </c>
      <c r="BB88" s="4">
        <v>0.0</v>
      </c>
      <c r="BC88" s="4">
        <v>1.4788486917E10</v>
      </c>
      <c r="BD88" s="4">
        <v>1.2438426689E11</v>
      </c>
      <c r="BE88" s="4">
        <v>-4.3002212575E10</v>
      </c>
      <c r="BF88" s="4">
        <v>8.1382054315E10</v>
      </c>
      <c r="BG88" s="4">
        <v>5.23777437E8</v>
      </c>
      <c r="BH88" s="4">
        <v>-7.37103868E8</v>
      </c>
      <c r="BI88" s="4">
        <v>-2.13326431E8</v>
      </c>
      <c r="BJ88" s="4">
        <v>5.096804596E9</v>
      </c>
      <c r="BK88" s="4">
        <v>9.1148477377E10</v>
      </c>
      <c r="BL88" s="4">
        <v>0.0</v>
      </c>
      <c r="BM88" s="4">
        <v>-2.0482621752E10</v>
      </c>
      <c r="BN88" s="4">
        <v>7.0665855625E10</v>
      </c>
      <c r="BO88" s="4">
        <v>7.54064201E8</v>
      </c>
      <c r="BP88" s="4">
        <v>6.9911791424E10</v>
      </c>
      <c r="BQ88" s="4">
        <v>1554.0</v>
      </c>
      <c r="BR88" s="4">
        <v>42338.74097222222</v>
      </c>
      <c r="BS88" s="4">
        <v>40544.0</v>
      </c>
      <c r="BT88" s="4">
        <v>40908.0</v>
      </c>
      <c r="BU88" s="4">
        <v>12.0</v>
      </c>
      <c r="BV88" s="4" t="s">
        <v>343</v>
      </c>
      <c r="BW88" s="4"/>
      <c r="BX88" s="4">
        <v>1.0</v>
      </c>
      <c r="BY88" s="4" t="b">
        <v>0</v>
      </c>
    </row>
    <row r="89" ht="12.75" customHeight="1">
      <c r="A89" s="4" t="s">
        <v>50</v>
      </c>
      <c r="B89" s="72">
        <v>2010.0</v>
      </c>
      <c r="C89" s="4">
        <v>5.0</v>
      </c>
      <c r="D89" s="4">
        <f t="shared" si="5"/>
        <v>483005658647</v>
      </c>
      <c r="E89" s="4">
        <v>6.84469187473E11</v>
      </c>
      <c r="F89" s="4">
        <v>4.9340707044E10</v>
      </c>
      <c r="G89" s="4">
        <v>-9.6048077846E10</v>
      </c>
      <c r="H89" s="4">
        <v>-1.54756158024E11</v>
      </c>
      <c r="I89" s="4">
        <v>-1.49617446987E11</v>
      </c>
      <c r="J89" s="4">
        <v>0.0</v>
      </c>
      <c r="K89" s="4">
        <v>-5.138711037E9</v>
      </c>
      <c r="L89" s="4">
        <v>0.0</v>
      </c>
      <c r="M89" s="4">
        <v>3.4729600649E10</v>
      </c>
      <c r="N89" s="4">
        <v>3.2884311382E10</v>
      </c>
      <c r="O89" s="4">
        <v>0.0</v>
      </c>
      <c r="P89" s="4">
        <v>2.9049047972E10</v>
      </c>
      <c r="Q89" s="4">
        <v>3.83526341E9</v>
      </c>
      <c r="R89" s="4">
        <v>5.50619570678E11</v>
      </c>
      <c r="S89" s="4">
        <v>-2.20143539484E11</v>
      </c>
      <c r="T89" s="4">
        <v>-1.6515084426E10</v>
      </c>
      <c r="U89" s="4">
        <v>4.9062693661E10</v>
      </c>
      <c r="V89" s="4">
        <v>4.6583117008E10</v>
      </c>
      <c r="W89" s="4">
        <v>1.0E7</v>
      </c>
      <c r="X89" s="4">
        <v>2.469576653E9</v>
      </c>
      <c r="Y89" s="4">
        <v>-1.87595930249E11</v>
      </c>
      <c r="Z89" s="4">
        <v>0.0</v>
      </c>
      <c r="AA89" s="4">
        <v>-1.5019554172E10</v>
      </c>
      <c r="AB89" s="4">
        <v>-1.7328600681E10</v>
      </c>
      <c r="AC89" s="4">
        <v>-8.4841169558E10</v>
      </c>
      <c r="AD89" s="4">
        <v>-7.3799904699E10</v>
      </c>
      <c r="AE89" s="4">
        <v>-5.7101360561E10</v>
      </c>
      <c r="AF89" s="4">
        <v>0.0</v>
      </c>
      <c r="AG89" s="4">
        <v>-1.1829091E7</v>
      </c>
      <c r="AH89" s="4">
        <v>-8.325054223E9</v>
      </c>
      <c r="AI89" s="4">
        <v>-4.590592804E9</v>
      </c>
      <c r="AJ89" s="4">
        <v>-3.77106802E9</v>
      </c>
      <c r="AK89" s="4">
        <v>-1.1907739859E10</v>
      </c>
      <c r="AL89" s="4">
        <v>4.3875E8</v>
      </c>
      <c r="AM89" s="4">
        <v>4.27725E8</v>
      </c>
      <c r="AN89" s="4">
        <v>-3.0478525466E11</v>
      </c>
      <c r="AO89" s="4">
        <v>2.45834316018E11</v>
      </c>
      <c r="AP89" s="4">
        <v>0.0</v>
      </c>
      <c r="AQ89" s="4">
        <v>0.0</v>
      </c>
      <c r="AR89" s="4">
        <v>0.0</v>
      </c>
      <c r="AS89" s="4">
        <v>1.5186858205E11</v>
      </c>
      <c r="AT89" s="4">
        <v>-1.4500536393E11</v>
      </c>
      <c r="AU89" s="4">
        <v>6.86321812E9</v>
      </c>
      <c r="AV89" s="4">
        <v>-2.6175225914E10</v>
      </c>
      <c r="AW89" s="4">
        <v>-2.08332239923E11</v>
      </c>
      <c r="AX89" s="4">
        <v>-2.08332239923E11</v>
      </c>
      <c r="AY89" s="4">
        <v>0.0</v>
      </c>
      <c r="AZ89" s="4">
        <v>0.0</v>
      </c>
      <c r="BA89" s="4">
        <v>1.1326850181E10</v>
      </c>
      <c r="BB89" s="4">
        <v>0.0</v>
      </c>
      <c r="BC89" s="4">
        <v>6.86321812E9</v>
      </c>
      <c r="BD89" s="4">
        <v>1.3558641661E11</v>
      </c>
      <c r="BE89" s="4">
        <v>-5.3896131836E10</v>
      </c>
      <c r="BF89" s="4">
        <v>8.1690284774E10</v>
      </c>
      <c r="BG89" s="4">
        <v>4.7266968E7</v>
      </c>
      <c r="BH89" s="4">
        <v>-1.7563358E7</v>
      </c>
      <c r="BI89" s="4">
        <v>2.970361E7</v>
      </c>
      <c r="BJ89" s="4">
        <v>4.03572994E8</v>
      </c>
      <c r="BK89" s="4">
        <v>1.00313629679E11</v>
      </c>
      <c r="BL89" s="4">
        <v>0.0</v>
      </c>
      <c r="BM89" s="4">
        <v>-2.2812629415E10</v>
      </c>
      <c r="BN89" s="4">
        <v>7.7501000264E10</v>
      </c>
      <c r="BO89" s="4">
        <v>2.38370547E8</v>
      </c>
      <c r="BP89" s="4">
        <v>7.7262629717E10</v>
      </c>
      <c r="BQ89" s="4">
        <v>1842.0</v>
      </c>
      <c r="BR89" s="4">
        <v>42338.74166666667</v>
      </c>
      <c r="BS89" s="4">
        <v>40179.0</v>
      </c>
      <c r="BT89" s="4">
        <v>40543.0</v>
      </c>
      <c r="BU89" s="4">
        <v>12.0</v>
      </c>
      <c r="BV89" s="4" t="s">
        <v>344</v>
      </c>
      <c r="BW89" s="4"/>
      <c r="BX89" s="4">
        <v>4.0</v>
      </c>
      <c r="BY89" s="4" t="b">
        <v>0</v>
      </c>
    </row>
    <row r="90" ht="12.75" customHeight="1">
      <c r="A90" s="4" t="s">
        <v>50</v>
      </c>
      <c r="B90" s="72">
        <v>2009.0</v>
      </c>
      <c r="C90" s="4">
        <v>5.0</v>
      </c>
      <c r="D90" s="4">
        <f t="shared" si="5"/>
        <v>323164409706</v>
      </c>
      <c r="E90" s="4">
        <v>4.55026081143E11</v>
      </c>
      <c r="F90" s="4">
        <v>3.8049341544E10</v>
      </c>
      <c r="G90" s="4">
        <v>-5.1102421388E10</v>
      </c>
      <c r="H90" s="4">
        <v>-1.18808591593E11</v>
      </c>
      <c r="I90" s="4">
        <v>-1.12859269928E11</v>
      </c>
      <c r="J90" s="4">
        <v>0.0</v>
      </c>
      <c r="K90" s="4">
        <v>-5.949321665E9</v>
      </c>
      <c r="L90" s="4">
        <v>0.0</v>
      </c>
      <c r="M90" s="4">
        <v>2.7874904192E10</v>
      </c>
      <c r="N90" s="4">
        <v>3.525129787E9</v>
      </c>
      <c r="O90" s="4">
        <v>0.0</v>
      </c>
      <c r="P90" s="4">
        <v>0.0</v>
      </c>
      <c r="Q90" s="4">
        <v>3.525129787E9</v>
      </c>
      <c r="R90" s="4">
        <v>3.54564443685E11</v>
      </c>
      <c r="S90" s="4">
        <v>-1.24063815066E11</v>
      </c>
      <c r="T90" s="4">
        <v>-1.7015773908E10</v>
      </c>
      <c r="U90" s="4">
        <v>2.2346062248E10</v>
      </c>
      <c r="V90" s="4">
        <v>2.1691074303E10</v>
      </c>
      <c r="W90" s="4">
        <v>3.50973559E8</v>
      </c>
      <c r="X90" s="4">
        <v>3.04014386E8</v>
      </c>
      <c r="Y90" s="4">
        <v>-1.18733526726E11</v>
      </c>
      <c r="Z90" s="4">
        <v>0.0</v>
      </c>
      <c r="AA90" s="4">
        <v>-3.3172522404E10</v>
      </c>
      <c r="AB90" s="4">
        <v>-1.1228004933E10</v>
      </c>
      <c r="AC90" s="4">
        <v>-5.3912896003E10</v>
      </c>
      <c r="AD90" s="4">
        <v>-4.3673187191E10</v>
      </c>
      <c r="AE90" s="4">
        <v>-3.1989483389E10</v>
      </c>
      <c r="AF90" s="4">
        <v>-1250000.0</v>
      </c>
      <c r="AG90" s="4">
        <v>-700000.0</v>
      </c>
      <c r="AH90" s="4">
        <v>-7.213248129E9</v>
      </c>
      <c r="AI90" s="4">
        <v>-2.930368625E9</v>
      </c>
      <c r="AJ90" s="4">
        <v>-1.538137048E9</v>
      </c>
      <c r="AK90" s="4">
        <v>-9.13657743E9</v>
      </c>
      <c r="AL90" s="4">
        <v>-1.103131382E9</v>
      </c>
      <c r="AM90" s="4">
        <v>0.0</v>
      </c>
      <c r="AN90" s="4">
        <v>-2.17046950066E11</v>
      </c>
      <c r="AO90" s="4">
        <v>1.37517493619E11</v>
      </c>
      <c r="AP90" s="4">
        <v>0.0</v>
      </c>
      <c r="AQ90" s="4">
        <v>0.0</v>
      </c>
      <c r="AR90" s="4">
        <v>0.0</v>
      </c>
      <c r="AS90" s="4">
        <v>6.4808076682E10</v>
      </c>
      <c r="AT90" s="4">
        <v>-6.0221362241E10</v>
      </c>
      <c r="AU90" s="4">
        <v>4.586714441E9</v>
      </c>
      <c r="AV90" s="4">
        <v>-1.1320354428E10</v>
      </c>
      <c r="AW90" s="4">
        <v>-1.33985485703E11</v>
      </c>
      <c r="AX90" s="4">
        <v>-1.33985485703E11</v>
      </c>
      <c r="AY90" s="4">
        <v>0.0</v>
      </c>
      <c r="AZ90" s="4">
        <v>0.0</v>
      </c>
      <c r="BA90" s="4">
        <v>-7.788346512E9</v>
      </c>
      <c r="BB90" s="4">
        <v>0.0</v>
      </c>
      <c r="BC90" s="4">
        <v>4.586714441E9</v>
      </c>
      <c r="BD90" s="4">
        <v>8.18481046E10</v>
      </c>
      <c r="BE90" s="4">
        <v>-2.0589594974E10</v>
      </c>
      <c r="BF90" s="4">
        <v>6.1258509626E10</v>
      </c>
      <c r="BG90" s="4">
        <v>4.04501575E8</v>
      </c>
      <c r="BH90" s="4">
        <v>-2.1945586E7</v>
      </c>
      <c r="BI90" s="4">
        <v>3.82555989E8</v>
      </c>
      <c r="BJ90" s="4">
        <v>4.877516619E9</v>
      </c>
      <c r="BK90" s="4">
        <v>6.3316950163E10</v>
      </c>
      <c r="BL90" s="4">
        <v>0.0</v>
      </c>
      <c r="BM90" s="4">
        <v>-1.3653386491E10</v>
      </c>
      <c r="BN90" s="4">
        <v>4.9663563672E10</v>
      </c>
      <c r="BO90" s="4">
        <v>5.30799093E8</v>
      </c>
      <c r="BP90" s="4">
        <v>4.9132764579E10</v>
      </c>
      <c r="BQ90" s="4">
        <v>1638.0</v>
      </c>
      <c r="BR90" s="4">
        <v>42389.45972222222</v>
      </c>
      <c r="BS90" s="4">
        <v>39814.0</v>
      </c>
      <c r="BT90" s="4">
        <v>40178.0</v>
      </c>
      <c r="BU90" s="4">
        <v>12.0</v>
      </c>
      <c r="BV90" s="4" t="s">
        <v>345</v>
      </c>
      <c r="BW90" s="4"/>
      <c r="BX90" s="4">
        <v>2.0</v>
      </c>
      <c r="BY90" s="4" t="b">
        <v>0</v>
      </c>
    </row>
    <row r="91" ht="12.75" customHeight="1">
      <c r="A91" s="4" t="s">
        <v>50</v>
      </c>
      <c r="B91" s="72">
        <v>2008.0</v>
      </c>
      <c r="C91" s="4">
        <v>5.0</v>
      </c>
      <c r="D91" s="4">
        <f t="shared" si="5"/>
        <v>257083224444</v>
      </c>
      <c r="E91" s="4">
        <v>4.43664486058E11</v>
      </c>
      <c r="F91" s="4">
        <v>3.6903215542E10</v>
      </c>
      <c r="G91" s="4">
        <v>-1.6724507979E10</v>
      </c>
      <c r="H91" s="4">
        <v>-2.06759969177E11</v>
      </c>
      <c r="I91" s="4">
        <v>-1.96918738978E11</v>
      </c>
      <c r="J91" s="4">
        <v>0.0</v>
      </c>
      <c r="K91" s="4">
        <v>-9.841230199E9</v>
      </c>
      <c r="L91" s="4">
        <v>0.0</v>
      </c>
      <c r="M91" s="4">
        <v>3.4818923585E10</v>
      </c>
      <c r="N91" s="4">
        <v>1.2651515275E10</v>
      </c>
      <c r="O91" s="4">
        <v>216000.0</v>
      </c>
      <c r="P91" s="4">
        <v>0.0</v>
      </c>
      <c r="Q91" s="4">
        <v>1.2651299275E10</v>
      </c>
      <c r="R91" s="4">
        <v>3.04553663304E11</v>
      </c>
      <c r="S91" s="4">
        <v>-1.48552152155E11</v>
      </c>
      <c r="T91" s="4">
        <v>-1.8220849735E10</v>
      </c>
      <c r="U91" s="4">
        <v>1.9782921017E10</v>
      </c>
      <c r="V91" s="4">
        <v>1.2535053936E10</v>
      </c>
      <c r="W91" s="4">
        <v>7.247867081E9</v>
      </c>
      <c r="X91" s="4">
        <v>0.0</v>
      </c>
      <c r="Y91" s="4">
        <v>-1.46990080873E11</v>
      </c>
      <c r="Z91" s="4">
        <v>0.0</v>
      </c>
      <c r="AA91" s="4">
        <v>1.1095372099E10</v>
      </c>
      <c r="AB91" s="4">
        <v>-8.214232442E9</v>
      </c>
      <c r="AC91" s="4">
        <v>-4.2843262631E10</v>
      </c>
      <c r="AD91" s="4">
        <v>-2.7754267235E10</v>
      </c>
      <c r="AE91" s="4">
        <v>-1.9972156134E10</v>
      </c>
      <c r="AF91" s="4">
        <v>0.0</v>
      </c>
      <c r="AG91" s="4">
        <v>-4060909.0</v>
      </c>
      <c r="AH91" s="4">
        <v>-4.838361596E9</v>
      </c>
      <c r="AI91" s="4">
        <v>-2.670239362E9</v>
      </c>
      <c r="AJ91" s="4">
        <v>-2.69449234E8</v>
      </c>
      <c r="AK91" s="4">
        <v>-8.665844043E9</v>
      </c>
      <c r="AL91" s="4">
        <v>-6.423151353E9</v>
      </c>
      <c r="AM91" s="4">
        <v>0.0</v>
      </c>
      <c r="AN91" s="4">
        <v>-1.86952203847E11</v>
      </c>
      <c r="AO91" s="4">
        <v>1.17601459457E11</v>
      </c>
      <c r="AP91" s="4">
        <v>0.0</v>
      </c>
      <c r="AQ91" s="4">
        <v>0.0</v>
      </c>
      <c r="AR91" s="4">
        <v>0.0</v>
      </c>
      <c r="AS91" s="4">
        <v>0.0</v>
      </c>
      <c r="AT91" s="4">
        <v>0.0</v>
      </c>
      <c r="AU91" s="4">
        <v>0.0</v>
      </c>
      <c r="AV91" s="4">
        <v>-6.362214469E9</v>
      </c>
      <c r="AW91" s="4">
        <v>-1.16584033918E11</v>
      </c>
      <c r="AX91" s="4">
        <v>-1.16584033918E11</v>
      </c>
      <c r="AY91" s="4">
        <v>0.0</v>
      </c>
      <c r="AZ91" s="4">
        <v>0.0</v>
      </c>
      <c r="BA91" s="4">
        <v>-5.34478893E9</v>
      </c>
      <c r="BB91" s="4">
        <v>0.0</v>
      </c>
      <c r="BC91" s="4">
        <v>0.0</v>
      </c>
      <c r="BD91" s="4">
        <v>6.9164054386E10</v>
      </c>
      <c r="BE91" s="4">
        <v>-6.128972866E9</v>
      </c>
      <c r="BF91" s="4">
        <v>6.303508152E10</v>
      </c>
      <c r="BG91" s="4">
        <v>6.71241223E8</v>
      </c>
      <c r="BH91" s="4">
        <v>-1.35979097E8</v>
      </c>
      <c r="BI91" s="4">
        <v>5.35262126E8</v>
      </c>
      <c r="BJ91" s="4">
        <v>0.0</v>
      </c>
      <c r="BK91" s="4">
        <v>5.8225554716E10</v>
      </c>
      <c r="BL91" s="4">
        <v>0.0</v>
      </c>
      <c r="BM91" s="4">
        <v>-1.5499096029E10</v>
      </c>
      <c r="BN91" s="4">
        <v>4.2726458687E10</v>
      </c>
      <c r="BO91" s="4">
        <v>0.0</v>
      </c>
      <c r="BP91" s="4">
        <v>4.2726458687E10</v>
      </c>
      <c r="BQ91" s="4">
        <v>1771.0</v>
      </c>
      <c r="BR91" s="4">
        <v>42388.708333333336</v>
      </c>
      <c r="BS91" s="4">
        <v>39448.0</v>
      </c>
      <c r="BT91" s="4">
        <v>39813.0</v>
      </c>
      <c r="BU91" s="4">
        <v>12.0</v>
      </c>
      <c r="BV91" s="4" t="s">
        <v>282</v>
      </c>
      <c r="BW91" s="4"/>
      <c r="BX91" s="4">
        <v>3.0</v>
      </c>
      <c r="BY91" s="4" t="b">
        <v>0</v>
      </c>
    </row>
    <row r="92" ht="12.75" customHeight="1">
      <c r="A92" s="4" t="s">
        <v>50</v>
      </c>
      <c r="B92" s="72">
        <v>2007.0</v>
      </c>
      <c r="C92" s="4">
        <v>5.0</v>
      </c>
      <c r="D92" s="4">
        <f t="shared" si="5"/>
        <v>231507800251</v>
      </c>
      <c r="E92" s="4">
        <v>2.92265677936E11</v>
      </c>
      <c r="F92" s="4">
        <v>2.7228728904E10</v>
      </c>
      <c r="G92" s="4">
        <v>0.0</v>
      </c>
      <c r="H92" s="4">
        <v>-8.7986606589E10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2.55196805123E11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-1.45627113693E11</v>
      </c>
      <c r="AD92" s="4">
        <v>-1.45627113693E11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-1.45627113693E11</v>
      </c>
      <c r="AO92" s="4">
        <v>1.0956969143E11</v>
      </c>
      <c r="AP92" s="4">
        <v>0.0</v>
      </c>
      <c r="AQ92" s="4">
        <v>0.0</v>
      </c>
      <c r="AR92" s="4">
        <v>0.0</v>
      </c>
      <c r="AS92" s="4">
        <v>1.38811677E8</v>
      </c>
      <c r="AT92" s="4">
        <v>0.0</v>
      </c>
      <c r="AU92" s="4">
        <v>1.38811677E8</v>
      </c>
      <c r="AV92" s="4">
        <v>-8.016442797E9</v>
      </c>
      <c r="AW92" s="4">
        <v>-9.8837855603E10</v>
      </c>
      <c r="AX92" s="4">
        <v>-9.8837855603E10</v>
      </c>
      <c r="AY92" s="4">
        <v>0.0</v>
      </c>
      <c r="AZ92" s="4">
        <v>0.0</v>
      </c>
      <c r="BA92" s="4">
        <v>2.71539303E9</v>
      </c>
      <c r="BB92" s="4">
        <v>0.0</v>
      </c>
      <c r="BC92" s="4">
        <v>1.38811677E8</v>
      </c>
      <c r="BD92" s="4">
        <v>2.5946153278E10</v>
      </c>
      <c r="BE92" s="4">
        <v>-1.51541593E8</v>
      </c>
      <c r="BF92" s="4">
        <v>2.5794611685E10</v>
      </c>
      <c r="BG92" s="4">
        <v>0.0</v>
      </c>
      <c r="BH92" s="4">
        <v>0.0</v>
      </c>
      <c r="BI92" s="4">
        <v>0.0</v>
      </c>
      <c r="BJ92" s="4">
        <v>0.0</v>
      </c>
      <c r="BK92" s="4">
        <v>2.8648816392E10</v>
      </c>
      <c r="BL92" s="4">
        <v>0.0</v>
      </c>
      <c r="BM92" s="4">
        <v>-7.611546415E9</v>
      </c>
      <c r="BN92" s="4">
        <v>2.1037269977E10</v>
      </c>
      <c r="BO92" s="4">
        <v>0.0</v>
      </c>
      <c r="BP92" s="4">
        <v>2.1037269977E10</v>
      </c>
      <c r="BQ92" s="4">
        <v>0.0</v>
      </c>
      <c r="BR92" s="4">
        <v>42940.61319444444</v>
      </c>
      <c r="BS92" s="4">
        <v>39083.0</v>
      </c>
      <c r="BT92" s="4">
        <v>39447.0</v>
      </c>
      <c r="BU92" s="4">
        <v>12.0</v>
      </c>
      <c r="BV92" s="4" t="s">
        <v>346</v>
      </c>
      <c r="BW92" s="4"/>
      <c r="BX92" s="4">
        <v>1.0</v>
      </c>
      <c r="BY92" s="4" t="b">
        <v>0</v>
      </c>
    </row>
    <row r="93" ht="12.75" customHeight="1">
      <c r="A93" s="4" t="s">
        <v>50</v>
      </c>
      <c r="B93" s="72">
        <v>2006.0</v>
      </c>
      <c r="C93" s="4">
        <v>5.0</v>
      </c>
      <c r="D93" s="4">
        <f t="shared" si="5"/>
        <v>220147307542</v>
      </c>
      <c r="E93" s="4">
        <v>2.81193135832E11</v>
      </c>
      <c r="F93" s="4">
        <v>2.4321758562E10</v>
      </c>
      <c r="G93" s="4">
        <v>-6.212459748E9</v>
      </c>
      <c r="H93" s="4">
        <v>-7.9155127104E10</v>
      </c>
      <c r="I93" s="4">
        <v>-7.4590734151E10</v>
      </c>
      <c r="J93" s="4">
        <v>0.0</v>
      </c>
      <c r="K93" s="4">
        <v>-4.564392953E9</v>
      </c>
      <c r="L93" s="4">
        <v>0.0</v>
      </c>
      <c r="M93" s="4">
        <v>0.0</v>
      </c>
      <c r="N93" s="4">
        <v>2.3302760732E10</v>
      </c>
      <c r="O93" s="4">
        <v>2.3281587625E10</v>
      </c>
      <c r="P93" s="4">
        <v>0.0</v>
      </c>
      <c r="Q93" s="4">
        <v>2.1173107E7</v>
      </c>
      <c r="R93" s="4">
        <v>2.43450068274E11</v>
      </c>
      <c r="S93" s="4">
        <v>-1.01026042805E11</v>
      </c>
      <c r="T93" s="4">
        <v>-6.786264095E9</v>
      </c>
      <c r="U93" s="4">
        <v>7.233666381E9</v>
      </c>
      <c r="V93" s="4">
        <v>6.023835049E9</v>
      </c>
      <c r="W93" s="4">
        <v>9.35352E8</v>
      </c>
      <c r="X93" s="4">
        <v>2.74479332E8</v>
      </c>
      <c r="Y93" s="4">
        <v>-1.00578640519E11</v>
      </c>
      <c r="Z93" s="4">
        <v>0.0</v>
      </c>
      <c r="AA93" s="4">
        <v>-7.954256822E9</v>
      </c>
      <c r="AB93" s="4">
        <v>-1.1322958378E10</v>
      </c>
      <c r="AC93" s="4">
        <v>-2.4946306236E10</v>
      </c>
      <c r="AD93" s="4">
        <v>-1.9204203312E10</v>
      </c>
      <c r="AE93" s="4">
        <v>-1.3612849579E10</v>
      </c>
      <c r="AF93" s="4">
        <v>0.0</v>
      </c>
      <c r="AG93" s="4">
        <v>-5.2937332E7</v>
      </c>
      <c r="AH93" s="4">
        <v>-4.182508607E9</v>
      </c>
      <c r="AI93" s="4">
        <v>-1.312422849E9</v>
      </c>
      <c r="AJ93" s="4">
        <v>-4.3484945E7</v>
      </c>
      <c r="AK93" s="4">
        <v>-5.742102924E9</v>
      </c>
      <c r="AL93" s="4">
        <v>0.0</v>
      </c>
      <c r="AM93" s="4">
        <v>0.0</v>
      </c>
      <c r="AN93" s="4">
        <v>-1.44802161955E11</v>
      </c>
      <c r="AO93" s="4">
        <v>9.8647906319E10</v>
      </c>
      <c r="AP93" s="4">
        <v>0.0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-7.034790221E9</v>
      </c>
      <c r="AW93" s="4">
        <v>-9.0601324311E10</v>
      </c>
      <c r="AX93" s="4">
        <v>-9.0601324311E10</v>
      </c>
      <c r="AY93" s="4">
        <v>0.0</v>
      </c>
      <c r="AZ93" s="4">
        <v>0.0</v>
      </c>
      <c r="BA93" s="4">
        <v>1.011791787E9</v>
      </c>
      <c r="BB93" s="4">
        <v>0.0</v>
      </c>
      <c r="BC93" s="4">
        <v>0.0</v>
      </c>
      <c r="BD93" s="4">
        <v>2.3628840766E10</v>
      </c>
      <c r="BE93" s="4">
        <v>-1.63940616E8</v>
      </c>
      <c r="BF93" s="4">
        <v>2.346490015E10</v>
      </c>
      <c r="BG93" s="4">
        <v>4.8191776E7</v>
      </c>
      <c r="BH93" s="4">
        <v>-1.5293821E7</v>
      </c>
      <c r="BI93" s="4">
        <v>3.2897955E7</v>
      </c>
      <c r="BJ93" s="4">
        <v>0.0</v>
      </c>
      <c r="BK93" s="4">
        <v>2.4509589892E10</v>
      </c>
      <c r="BL93" s="4">
        <v>0.0</v>
      </c>
      <c r="BM93" s="4">
        <v>-6.52115517E9</v>
      </c>
      <c r="BN93" s="4">
        <v>1.7988434722E10</v>
      </c>
      <c r="BO93" s="4">
        <v>0.0</v>
      </c>
      <c r="BP93" s="4">
        <v>1.7988434722E10</v>
      </c>
      <c r="BQ93" s="4">
        <v>25502.0</v>
      </c>
      <c r="BR93" s="4">
        <v>42388.714583333334</v>
      </c>
      <c r="BS93" s="4">
        <v>38718.0</v>
      </c>
      <c r="BT93" s="4">
        <v>39082.0</v>
      </c>
      <c r="BU93" s="4">
        <v>12.0</v>
      </c>
      <c r="BV93" s="4" t="s">
        <v>347</v>
      </c>
      <c r="BW93" s="4"/>
      <c r="BX93" s="4">
        <v>2.0</v>
      </c>
      <c r="BY93" s="4" t="b">
        <v>0</v>
      </c>
    </row>
    <row r="94" ht="12.75" customHeight="1">
      <c r="A94" s="4" t="s">
        <v>50</v>
      </c>
      <c r="B94" s="72">
        <v>2005.0</v>
      </c>
      <c r="C94" s="4">
        <v>5.0</v>
      </c>
      <c r="D94" s="4">
        <f t="shared" si="5"/>
        <v>174563775012</v>
      </c>
      <c r="E94" s="4">
        <v>2.65582249979E11</v>
      </c>
      <c r="F94" s="4">
        <v>2.0623779179E10</v>
      </c>
      <c r="G94" s="4">
        <v>-3.8544459795E10</v>
      </c>
      <c r="H94" s="4">
        <v>-7.3097794351E10</v>
      </c>
      <c r="I94" s="4">
        <v>-6.9493949246E10</v>
      </c>
      <c r="J94" s="4">
        <v>0.0</v>
      </c>
      <c r="K94" s="4">
        <v>-3.603845105E9</v>
      </c>
      <c r="L94" s="4">
        <v>0.0</v>
      </c>
      <c r="M94" s="4">
        <v>0.0</v>
      </c>
      <c r="N94" s="4">
        <v>2.8276724624E10</v>
      </c>
      <c r="O94" s="4">
        <v>0.0</v>
      </c>
      <c r="P94" s="4">
        <v>2.8276724624E10</v>
      </c>
      <c r="Q94" s="4">
        <v>0.0</v>
      </c>
      <c r="R94" s="4">
        <v>2.02840499636E11</v>
      </c>
      <c r="S94" s="4">
        <v>-6.0462623698E10</v>
      </c>
      <c r="T94" s="4">
        <v>-7.795974123E9</v>
      </c>
      <c r="U94" s="4">
        <v>6.897885401E9</v>
      </c>
      <c r="V94" s="4">
        <v>5.68945177E9</v>
      </c>
      <c r="W94" s="4">
        <v>7.80710268E8</v>
      </c>
      <c r="X94" s="4">
        <v>4.27723363E8</v>
      </c>
      <c r="Y94" s="4">
        <v>-6.136071242E10</v>
      </c>
      <c r="Z94" s="4">
        <v>-2.5572988177E10</v>
      </c>
      <c r="AA94" s="4">
        <v>-3.47679533E9</v>
      </c>
      <c r="AB94" s="4">
        <v>0.0</v>
      </c>
      <c r="AC94" s="4">
        <v>-2.380314879E10</v>
      </c>
      <c r="AD94" s="4">
        <v>-1.8494123304E10</v>
      </c>
      <c r="AE94" s="4">
        <v>-1.3426661089E10</v>
      </c>
      <c r="AF94" s="4">
        <v>0.0</v>
      </c>
      <c r="AG94" s="4">
        <v>0.0</v>
      </c>
      <c r="AH94" s="4">
        <v>-3.916567017E9</v>
      </c>
      <c r="AI94" s="4">
        <v>-1.118760736E9</v>
      </c>
      <c r="AJ94" s="4">
        <v>-3.2134462E7</v>
      </c>
      <c r="AK94" s="4">
        <v>-5.309025486E9</v>
      </c>
      <c r="AL94" s="4">
        <v>0.0</v>
      </c>
      <c r="AM94" s="4">
        <v>0.0</v>
      </c>
      <c r="AN94" s="4">
        <v>-1.14213644717E11</v>
      </c>
      <c r="AO94" s="4">
        <v>8.8626854919E10</v>
      </c>
      <c r="AP94" s="4">
        <v>0.0</v>
      </c>
      <c r="AQ94" s="4">
        <v>0.0</v>
      </c>
      <c r="AR94" s="4">
        <v>0.0</v>
      </c>
      <c r="AS94" s="4">
        <v>0.0</v>
      </c>
      <c r="AT94" s="4">
        <v>0.0</v>
      </c>
      <c r="AU94" s="4">
        <v>0.0</v>
      </c>
      <c r="AV94" s="4">
        <v>-3.061681768E9</v>
      </c>
      <c r="AW94" s="4">
        <v>-7.3606574232E10</v>
      </c>
      <c r="AX94" s="4">
        <v>-7.3606574232E10</v>
      </c>
      <c r="AY94" s="4">
        <v>0.0</v>
      </c>
      <c r="AZ94" s="4">
        <v>0.0</v>
      </c>
      <c r="BA94" s="4">
        <v>1.1958598919E10</v>
      </c>
      <c r="BB94" s="4">
        <v>0.0</v>
      </c>
      <c r="BC94" s="4">
        <v>0.0</v>
      </c>
      <c r="BD94" s="4">
        <v>2.0707822939E10</v>
      </c>
      <c r="BE94" s="4">
        <v>-1.55402412E8</v>
      </c>
      <c r="BF94" s="4">
        <v>2.0552420527E10</v>
      </c>
      <c r="BG94" s="4">
        <v>1.5278924E7</v>
      </c>
      <c r="BH94" s="4">
        <v>-724892.0</v>
      </c>
      <c r="BI94" s="4">
        <v>1.4554032E7</v>
      </c>
      <c r="BJ94" s="4">
        <v>0.0</v>
      </c>
      <c r="BK94" s="4">
        <v>3.2525573478E10</v>
      </c>
      <c r="BL94" s="4">
        <v>0.0</v>
      </c>
      <c r="BM94" s="4">
        <v>-8.857470574E9</v>
      </c>
      <c r="BN94" s="4">
        <v>2.3668102904E10</v>
      </c>
      <c r="BO94" s="4">
        <v>0.0</v>
      </c>
      <c r="BP94" s="4">
        <v>2.3668102904E10</v>
      </c>
      <c r="BQ94" s="4">
        <v>33812.0</v>
      </c>
      <c r="BR94" s="4">
        <v>42388.71666666667</v>
      </c>
      <c r="BS94" s="4">
        <v>38353.0</v>
      </c>
      <c r="BT94" s="4">
        <v>38717.0</v>
      </c>
      <c r="BU94" s="4">
        <v>12.0</v>
      </c>
      <c r="BV94" s="4" t="s">
        <v>348</v>
      </c>
      <c r="BW94" s="4"/>
      <c r="BX94" s="4">
        <v>2.0</v>
      </c>
      <c r="BY94" s="4" t="b">
        <v>0</v>
      </c>
    </row>
    <row r="95" ht="12.75" customHeight="1">
      <c r="A95" s="4" t="s">
        <v>50</v>
      </c>
      <c r="B95" s="72">
        <v>2004.0</v>
      </c>
      <c r="C95" s="4">
        <v>5.0</v>
      </c>
      <c r="D95" s="4">
        <f t="shared" si="5"/>
        <v>150013450997</v>
      </c>
      <c r="E95" s="4">
        <v>2.0842048067E11</v>
      </c>
      <c r="F95" s="4">
        <v>1.8699259698E10</v>
      </c>
      <c r="G95" s="4">
        <v>-1.6774870811E10</v>
      </c>
      <c r="H95" s="4">
        <v>-6.033141856E10</v>
      </c>
      <c r="I95" s="4">
        <v>-5.8430420892E10</v>
      </c>
      <c r="J95" s="4">
        <v>0.0</v>
      </c>
      <c r="K95" s="4">
        <v>-1.900997668E9</v>
      </c>
      <c r="L95" s="4">
        <v>0.0</v>
      </c>
      <c r="M95" s="4">
        <v>0.0</v>
      </c>
      <c r="N95" s="4">
        <v>2.2882909534E10</v>
      </c>
      <c r="O95" s="4">
        <v>2.2882909534E10</v>
      </c>
      <c r="P95" s="4">
        <v>0.0</v>
      </c>
      <c r="Q95" s="4">
        <v>0.0</v>
      </c>
      <c r="R95" s="4">
        <v>1.72896360531E11</v>
      </c>
      <c r="S95" s="4">
        <v>-4.2942929542E10</v>
      </c>
      <c r="T95" s="4">
        <v>-5.01500241E9</v>
      </c>
      <c r="U95" s="4">
        <v>7.845087298E9</v>
      </c>
      <c r="V95" s="4">
        <v>5.099183886E9</v>
      </c>
      <c r="W95" s="4">
        <v>2.745903412E9</v>
      </c>
      <c r="X95" s="4">
        <v>0.0</v>
      </c>
      <c r="Y95" s="4">
        <v>-4.0112844654E10</v>
      </c>
      <c r="Z95" s="4">
        <v>0.0</v>
      </c>
      <c r="AA95" s="4">
        <v>-1.4912576426E10</v>
      </c>
      <c r="AB95" s="4">
        <v>-3.3357664363E10</v>
      </c>
      <c r="AC95" s="4">
        <v>-2.0479746238E10</v>
      </c>
      <c r="AD95" s="4">
        <v>-1.6190440182E10</v>
      </c>
      <c r="AE95" s="4">
        <v>-1.0750047731E10</v>
      </c>
      <c r="AF95" s="4">
        <v>-5.25561E7</v>
      </c>
      <c r="AG95" s="4">
        <v>0.0</v>
      </c>
      <c r="AH95" s="4">
        <v>-4.659621315E9</v>
      </c>
      <c r="AI95" s="4">
        <v>-7.19871633E8</v>
      </c>
      <c r="AJ95" s="4">
        <v>-8343403.0</v>
      </c>
      <c r="AK95" s="4">
        <v>-4.289306056E9</v>
      </c>
      <c r="AL95" s="4">
        <v>0.0</v>
      </c>
      <c r="AM95" s="4">
        <v>0.0</v>
      </c>
      <c r="AN95" s="4">
        <v>-1.08862831681E11</v>
      </c>
      <c r="AO95" s="4">
        <v>6.403352885E10</v>
      </c>
      <c r="AP95" s="4">
        <v>0.0</v>
      </c>
      <c r="AQ95" s="4">
        <v>0.0</v>
      </c>
      <c r="AR95" s="4">
        <v>0.0</v>
      </c>
      <c r="AS95" s="4">
        <v>0.0</v>
      </c>
      <c r="AT95" s="4">
        <v>-1.51919636E8</v>
      </c>
      <c r="AU95" s="4">
        <v>-1.51919636E8</v>
      </c>
      <c r="AV95" s="4">
        <v>0.0</v>
      </c>
      <c r="AW95" s="4">
        <v>-5.1380939115E10</v>
      </c>
      <c r="AX95" s="4">
        <v>-5.1380939115E10</v>
      </c>
      <c r="AY95" s="4">
        <v>0.0</v>
      </c>
      <c r="AZ95" s="4">
        <v>0.0</v>
      </c>
      <c r="BA95" s="4">
        <v>1.2652589735E10</v>
      </c>
      <c r="BB95" s="4">
        <v>0.0</v>
      </c>
      <c r="BC95" s="4">
        <v>-1.51919636E8</v>
      </c>
      <c r="BD95" s="4">
        <v>1.6797654795E10</v>
      </c>
      <c r="BE95" s="4">
        <v>-1.33529199E8</v>
      </c>
      <c r="BF95" s="4">
        <v>1.6664125596E10</v>
      </c>
      <c r="BG95" s="4">
        <v>7613431.0</v>
      </c>
      <c r="BH95" s="4">
        <v>-1400000.0</v>
      </c>
      <c r="BI95" s="4">
        <v>6213431.0</v>
      </c>
      <c r="BJ95" s="4">
        <v>0.0</v>
      </c>
      <c r="BK95" s="4">
        <v>2.9171009126E10</v>
      </c>
      <c r="BL95" s="4">
        <v>0.0</v>
      </c>
      <c r="BM95" s="4">
        <v>-8.080759987E9</v>
      </c>
      <c r="BN95" s="4">
        <v>2.1090249139E10</v>
      </c>
      <c r="BO95" s="4">
        <v>0.0</v>
      </c>
      <c r="BP95" s="4">
        <v>2.1090249139E10</v>
      </c>
      <c r="BQ95" s="4">
        <v>0.0</v>
      </c>
      <c r="BR95" s="4">
        <v>42388.71805555555</v>
      </c>
      <c r="BS95" s="4">
        <v>37987.0</v>
      </c>
      <c r="BT95" s="4">
        <v>38352.0</v>
      </c>
      <c r="BU95" s="4">
        <v>12.0</v>
      </c>
      <c r="BV95" s="4" t="s">
        <v>348</v>
      </c>
      <c r="BW95" s="4"/>
      <c r="BX95" s="4">
        <v>2.0</v>
      </c>
      <c r="BY95" s="4" t="b">
        <v>0</v>
      </c>
    </row>
    <row r="96" ht="12.75" customHeight="1">
      <c r="A96" s="4" t="s">
        <v>52</v>
      </c>
      <c r="B96" s="72">
        <v>2017.0</v>
      </c>
      <c r="C96" s="4">
        <v>5.0</v>
      </c>
      <c r="D96" s="4">
        <f t="shared" si="5"/>
        <v>3834149700763</v>
      </c>
      <c r="E96" s="4">
        <v>6.688367477907E12</v>
      </c>
      <c r="F96" s="4">
        <v>6.74910185135E11</v>
      </c>
      <c r="G96" s="4">
        <v>0.0</v>
      </c>
      <c r="H96" s="4">
        <v>-3.529127962279E12</v>
      </c>
      <c r="I96" s="4">
        <v>-3.516909178042E12</v>
      </c>
      <c r="J96" s="4">
        <v>-1.2218784237E10</v>
      </c>
      <c r="K96" s="4">
        <v>0.0</v>
      </c>
      <c r="L96" s="4">
        <v>0.0</v>
      </c>
      <c r="M96" s="4">
        <v>7.84830513004E11</v>
      </c>
      <c r="N96" s="4">
        <v>1.70175512777E11</v>
      </c>
      <c r="O96" s="4">
        <v>0.0</v>
      </c>
      <c r="P96" s="4">
        <v>0.0</v>
      </c>
      <c r="Q96" s="4">
        <v>1.70175512777E11</v>
      </c>
      <c r="R96" s="4">
        <v>4.789155726544E12</v>
      </c>
      <c r="S96" s="4">
        <v>-2.679624340148E12</v>
      </c>
      <c r="T96" s="4">
        <v>-4.29029289742E11</v>
      </c>
      <c r="U96" s="4">
        <v>2.2844804288E10</v>
      </c>
      <c r="V96" s="4">
        <v>0.0</v>
      </c>
      <c r="W96" s="4">
        <v>1.1048612175E10</v>
      </c>
      <c r="X96" s="4">
        <v>1.1796192113E10</v>
      </c>
      <c r="Y96" s="4">
        <v>-1.829963196357E12</v>
      </c>
      <c r="Z96" s="4">
        <v>9.1969221179E10</v>
      </c>
      <c r="AA96" s="4">
        <v>-5.536500749E10</v>
      </c>
      <c r="AB96" s="4">
        <v>-1.15663764741E11</v>
      </c>
      <c r="AC96" s="4">
        <v>-2.30060843514E12</v>
      </c>
      <c r="AD96" s="4">
        <v>-2.97996562226E11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-2.97996562226E11</v>
      </c>
      <c r="AK96" s="4">
        <v>-2.59714218677E11</v>
      </c>
      <c r="AL96" s="4">
        <v>-4.8419658366E10</v>
      </c>
      <c r="AM96" s="4">
        <v>-1.694477995871E12</v>
      </c>
      <c r="AN96" s="4">
        <v>-4.209631182549E12</v>
      </c>
      <c r="AO96" s="4">
        <v>5.79524543995E11</v>
      </c>
      <c r="AP96" s="4">
        <v>0.0</v>
      </c>
      <c r="AQ96" s="4">
        <v>0.0</v>
      </c>
      <c r="AR96" s="4">
        <v>0.0</v>
      </c>
      <c r="AS96" s="4">
        <v>0.0</v>
      </c>
      <c r="AT96" s="4">
        <v>0.0</v>
      </c>
      <c r="AU96" s="4">
        <v>0.0</v>
      </c>
      <c r="AV96" s="4">
        <v>0.0</v>
      </c>
      <c r="AW96" s="4">
        <v>-4.90718219285E11</v>
      </c>
      <c r="AX96" s="4">
        <v>-4.90718219285E11</v>
      </c>
      <c r="AY96" s="4">
        <v>0.0</v>
      </c>
      <c r="AZ96" s="4">
        <v>0.0</v>
      </c>
      <c r="BA96" s="4">
        <v>8.880632471E10</v>
      </c>
      <c r="BB96" s="4">
        <v>0.0</v>
      </c>
      <c r="BC96" s="4">
        <v>0.0</v>
      </c>
      <c r="BD96" s="4">
        <v>6.98841658617E11</v>
      </c>
      <c r="BE96" s="4">
        <v>-1.09358777471E11</v>
      </c>
      <c r="BF96" s="4">
        <v>5.89482881146E11</v>
      </c>
      <c r="BG96" s="4">
        <v>1.2096755402E10</v>
      </c>
      <c r="BH96" s="4">
        <v>-6.914663038E9</v>
      </c>
      <c r="BI96" s="4">
        <v>5.182092364E9</v>
      </c>
      <c r="BJ96" s="4">
        <v>0.0</v>
      </c>
      <c r="BK96" s="4">
        <v>6.8347129822E11</v>
      </c>
      <c r="BL96" s="4">
        <v>0.0</v>
      </c>
      <c r="BM96" s="4">
        <v>-1.43884483963E11</v>
      </c>
      <c r="BN96" s="4">
        <v>5.39586814257E11</v>
      </c>
      <c r="BO96" s="4">
        <v>3.9731124935E10</v>
      </c>
      <c r="BP96" s="4">
        <v>4.99855689322E11</v>
      </c>
      <c r="BQ96" s="4">
        <v>2067.0</v>
      </c>
      <c r="BR96" s="4">
        <v>43430.618055555555</v>
      </c>
      <c r="BS96" s="4">
        <v>42736.0</v>
      </c>
      <c r="BT96" s="4">
        <v>43100.0</v>
      </c>
      <c r="BU96" s="4">
        <v>12.0</v>
      </c>
      <c r="BV96" s="4" t="s">
        <v>349</v>
      </c>
      <c r="BW96" s="4"/>
      <c r="BX96" s="4">
        <v>0.0</v>
      </c>
      <c r="BY96" s="4" t="b">
        <v>0</v>
      </c>
    </row>
    <row r="97" ht="12.75" customHeight="1">
      <c r="A97" s="4" t="s">
        <v>52</v>
      </c>
      <c r="B97" s="72">
        <v>2016.0</v>
      </c>
      <c r="C97" s="4">
        <v>5.0</v>
      </c>
      <c r="D97" s="4">
        <f t="shared" si="5"/>
        <v>4056487051102</v>
      </c>
      <c r="E97" s="4">
        <v>6.527512136321E12</v>
      </c>
      <c r="F97" s="4">
        <v>8.16981824812E11</v>
      </c>
      <c r="G97" s="4">
        <v>0.0</v>
      </c>
      <c r="H97" s="4">
        <v>-3.288006910031E12</v>
      </c>
      <c r="I97" s="4">
        <v>-3.33911885492E12</v>
      </c>
      <c r="J97" s="4">
        <v>5.1111944889E10</v>
      </c>
      <c r="K97" s="4">
        <v>0.0</v>
      </c>
      <c r="L97" s="4">
        <v>0.0</v>
      </c>
      <c r="M97" s="4">
        <v>5.81059805786E11</v>
      </c>
      <c r="N97" s="4">
        <v>1.48509078963E11</v>
      </c>
      <c r="O97" s="4">
        <v>0.0</v>
      </c>
      <c r="P97" s="4">
        <v>0.0</v>
      </c>
      <c r="Q97" s="4">
        <v>1.48509078963E11</v>
      </c>
      <c r="R97" s="4">
        <v>4.786055935851E12</v>
      </c>
      <c r="S97" s="4">
        <v>-2.565574364467E12</v>
      </c>
      <c r="T97" s="4">
        <v>-4.87197785344E11</v>
      </c>
      <c r="U97" s="4">
        <v>1.1152550232E10</v>
      </c>
      <c r="V97" s="4">
        <v>0.0</v>
      </c>
      <c r="W97" s="4">
        <v>3.453458988E9</v>
      </c>
      <c r="X97" s="4">
        <v>7.699091244E9</v>
      </c>
      <c r="Y97" s="4">
        <v>-1.98240695597E12</v>
      </c>
      <c r="Z97" s="4">
        <v>1.05256892732E11</v>
      </c>
      <c r="AA97" s="4">
        <v>-6.4953778342E10</v>
      </c>
      <c r="AB97" s="4">
        <v>-1.16613273381E11</v>
      </c>
      <c r="AC97" s="4">
        <v>-2.170895133359E12</v>
      </c>
      <c r="AD97" s="4">
        <v>-2.29991421581E11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-2.29991421581E11</v>
      </c>
      <c r="AK97" s="4">
        <v>-2.9170802261E11</v>
      </c>
      <c r="AL97" s="4">
        <v>-5.8949339393E10</v>
      </c>
      <c r="AM97" s="4">
        <v>-1.590246349775E12</v>
      </c>
      <c r="AN97" s="4">
        <v>-4.22961224832E12</v>
      </c>
      <c r="AO97" s="4">
        <v>5.56443687531E11</v>
      </c>
      <c r="AP97" s="4">
        <v>0.0</v>
      </c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-4.97153873452E11</v>
      </c>
      <c r="AX97" s="4">
        <v>-4.97153873452E11</v>
      </c>
      <c r="AY97" s="4">
        <v>0.0</v>
      </c>
      <c r="AZ97" s="4">
        <v>0.0</v>
      </c>
      <c r="BA97" s="4">
        <v>5.9289814079E10</v>
      </c>
      <c r="BB97" s="4">
        <v>0.0</v>
      </c>
      <c r="BC97" s="4">
        <v>0.0</v>
      </c>
      <c r="BD97" s="4">
        <v>1.084213268219E12</v>
      </c>
      <c r="BE97" s="4">
        <v>-4.28416767652E11</v>
      </c>
      <c r="BF97" s="4">
        <v>6.55796500567E11</v>
      </c>
      <c r="BG97" s="4">
        <v>5.076713002E9</v>
      </c>
      <c r="BH97" s="4">
        <v>-5.974284502E9</v>
      </c>
      <c r="BI97" s="4">
        <v>-8.975715E8</v>
      </c>
      <c r="BJ97" s="4">
        <v>0.0</v>
      </c>
      <c r="BK97" s="4">
        <v>7.14188743146E11</v>
      </c>
      <c r="BL97" s="4">
        <v>-1.59380728227E11</v>
      </c>
      <c r="BM97" s="4">
        <v>1.8835190766E10</v>
      </c>
      <c r="BN97" s="4">
        <v>5.73643205685E11</v>
      </c>
      <c r="BO97" s="4">
        <v>3.3985155271E10</v>
      </c>
      <c r="BP97" s="4">
        <v>5.39658050414E11</v>
      </c>
      <c r="BQ97" s="4">
        <v>2232.0</v>
      </c>
      <c r="BR97" s="4">
        <v>43430.61875</v>
      </c>
      <c r="BS97" s="4">
        <v>42370.0</v>
      </c>
      <c r="BT97" s="4">
        <v>42735.0</v>
      </c>
      <c r="BU97" s="4">
        <v>12.0</v>
      </c>
      <c r="BV97" s="4" t="s">
        <v>350</v>
      </c>
      <c r="BW97" s="4"/>
      <c r="BX97" s="4">
        <v>0.0</v>
      </c>
      <c r="BY97" s="4" t="b">
        <v>0</v>
      </c>
    </row>
    <row r="98" ht="12.75" customHeight="1">
      <c r="A98" s="4" t="s">
        <v>52</v>
      </c>
      <c r="B98" s="72">
        <v>2015.0</v>
      </c>
      <c r="C98" s="4">
        <v>5.0</v>
      </c>
      <c r="D98" s="4">
        <f t="shared" si="5"/>
        <v>3999111730281</v>
      </c>
      <c r="E98" s="4">
        <v>7.248012886489E12</v>
      </c>
      <c r="F98" s="4">
        <v>9.43544146744E11</v>
      </c>
      <c r="G98" s="4">
        <v>0.0</v>
      </c>
      <c r="H98" s="4">
        <v>-4.192445302952E12</v>
      </c>
      <c r="I98" s="4">
        <v>-3.562955063556E12</v>
      </c>
      <c r="J98" s="4">
        <v>5.9385954396E10</v>
      </c>
      <c r="K98" s="4">
        <v>0.0</v>
      </c>
      <c r="L98" s="4">
        <v>-6.88876193792E11</v>
      </c>
      <c r="M98" s="4">
        <v>4.26253202215E11</v>
      </c>
      <c r="N98" s="4">
        <v>2.2655580703E10</v>
      </c>
      <c r="O98" s="4">
        <v>0.0</v>
      </c>
      <c r="P98" s="4">
        <v>0.0</v>
      </c>
      <c r="Q98" s="4">
        <v>2.2655580703E10</v>
      </c>
      <c r="R98" s="4">
        <v>4.448020513199E12</v>
      </c>
      <c r="S98" s="4">
        <v>-2.726174358563E12</v>
      </c>
      <c r="T98" s="4">
        <v>-1.2387495432E12</v>
      </c>
      <c r="U98" s="4">
        <v>2.078012019154E12</v>
      </c>
      <c r="V98" s="4">
        <v>2.063377945656E12</v>
      </c>
      <c r="W98" s="4">
        <v>1.1478649085E10</v>
      </c>
      <c r="X98" s="4">
        <v>3.155424413E9</v>
      </c>
      <c r="Y98" s="4">
        <v>-1.886911882609E12</v>
      </c>
      <c r="Z98" s="4">
        <v>1.22738115271E11</v>
      </c>
      <c r="AA98" s="4">
        <v>-9.337358076E10</v>
      </c>
      <c r="AB98" s="4">
        <v>-1.24209503626E11</v>
      </c>
      <c r="AC98" s="4">
        <v>-1.855994835773E12</v>
      </c>
      <c r="AD98" s="4">
        <v>-1.18614571239E11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-1.18614571239E11</v>
      </c>
      <c r="AK98" s="4">
        <v>-3.09200357626E11</v>
      </c>
      <c r="AL98" s="4">
        <v>-9.544834047E10</v>
      </c>
      <c r="AM98" s="4">
        <v>-1.332731566438E12</v>
      </c>
      <c r="AN98" s="4">
        <v>-3.837751687497E12</v>
      </c>
      <c r="AO98" s="4">
        <v>6.10268825702E11</v>
      </c>
      <c r="AP98" s="4">
        <v>0.0</v>
      </c>
      <c r="AQ98" s="4">
        <v>0.0</v>
      </c>
      <c r="AR98" s="4">
        <v>0.0</v>
      </c>
      <c r="AS98" s="4">
        <v>9.9358569087E10</v>
      </c>
      <c r="AT98" s="4">
        <v>-8.4661950964E10</v>
      </c>
      <c r="AU98" s="4">
        <v>1.4696618123E10</v>
      </c>
      <c r="AV98" s="4">
        <v>-6.9833182184E10</v>
      </c>
      <c r="AW98" s="4">
        <v>-6.6540975733E11</v>
      </c>
      <c r="AX98" s="4">
        <v>-6.6540975733E11</v>
      </c>
      <c r="AY98" s="4">
        <v>0.0</v>
      </c>
      <c r="AZ98" s="4">
        <v>0.0</v>
      </c>
      <c r="BA98" s="4">
        <v>-1.24974113812E11</v>
      </c>
      <c r="BB98" s="4">
        <v>0.0</v>
      </c>
      <c r="BC98" s="4">
        <v>1.4696618123E10</v>
      </c>
      <c r="BD98" s="4">
        <v>1.180985537839E12</v>
      </c>
      <c r="BE98" s="4">
        <v>-3.61684232763E11</v>
      </c>
      <c r="BF98" s="4">
        <v>8.19301305076E11</v>
      </c>
      <c r="BG98" s="4">
        <v>2.945472613E9</v>
      </c>
      <c r="BH98" s="4">
        <v>-3.665608674E9</v>
      </c>
      <c r="BI98" s="4">
        <v>-7.20136061E8</v>
      </c>
      <c r="BJ98" s="4">
        <v>1.52774163E8</v>
      </c>
      <c r="BK98" s="4">
        <v>7.08456447489E11</v>
      </c>
      <c r="BL98" s="4">
        <v>0.0</v>
      </c>
      <c r="BM98" s="4">
        <v>-1.32202211318E11</v>
      </c>
      <c r="BN98" s="4">
        <v>5.76254236171E11</v>
      </c>
      <c r="BO98" s="4">
        <v>-2.4265833784E10</v>
      </c>
      <c r="BP98" s="4">
        <v>6.00520069955E11</v>
      </c>
      <c r="BQ98" s="4">
        <v>2548.0</v>
      </c>
      <c r="BR98" s="4">
        <v>42430.634722222225</v>
      </c>
      <c r="BS98" s="4">
        <v>42005.0</v>
      </c>
      <c r="BT98" s="4">
        <v>42369.0</v>
      </c>
      <c r="BU98" s="4">
        <v>12.0</v>
      </c>
      <c r="BV98" s="4" t="s">
        <v>351</v>
      </c>
      <c r="BW98" s="4"/>
      <c r="BX98" s="4">
        <v>0.0</v>
      </c>
      <c r="BY98" s="4" t="b">
        <v>0</v>
      </c>
    </row>
    <row r="99" ht="12.75" customHeight="1">
      <c r="A99" s="4" t="s">
        <v>52</v>
      </c>
      <c r="B99" s="72">
        <v>2014.0</v>
      </c>
      <c r="C99" s="4">
        <v>5.0</v>
      </c>
      <c r="D99" s="4">
        <f t="shared" si="5"/>
        <v>2986910109053</v>
      </c>
      <c r="E99" s="4">
        <v>5.98673065848E12</v>
      </c>
      <c r="F99" s="4">
        <v>1.046307655135E12</v>
      </c>
      <c r="G99" s="4">
        <v>0.0</v>
      </c>
      <c r="H99" s="4">
        <v>-4.046128204562E12</v>
      </c>
      <c r="I99" s="4">
        <v>-3.269825868981E12</v>
      </c>
      <c r="J99" s="4">
        <v>-5.33159492099E11</v>
      </c>
      <c r="K99" s="4">
        <v>0.0</v>
      </c>
      <c r="L99" s="4">
        <v>-2.43142843482E11</v>
      </c>
      <c r="M99" s="4">
        <v>1.7154878673E11</v>
      </c>
      <c r="N99" s="4">
        <v>1.0793247285E11</v>
      </c>
      <c r="O99" s="4">
        <v>0.0</v>
      </c>
      <c r="P99" s="4">
        <v>0.0</v>
      </c>
      <c r="Q99" s="4">
        <v>1.0793247285E11</v>
      </c>
      <c r="R99" s="4">
        <v>3.266391368633E12</v>
      </c>
      <c r="S99" s="4">
        <v>-1.735734296236E12</v>
      </c>
      <c r="T99" s="4">
        <v>-4.96176110705E11</v>
      </c>
      <c r="U99" s="4">
        <v>1.015642443504E12</v>
      </c>
      <c r="V99" s="4">
        <v>1.008259716875E12</v>
      </c>
      <c r="W99" s="4">
        <v>3.573100957E9</v>
      </c>
      <c r="X99" s="4">
        <v>3.809625672E9</v>
      </c>
      <c r="Y99" s="4">
        <v>-1.216267963437E12</v>
      </c>
      <c r="Z99" s="4">
        <v>9.8645311559E10</v>
      </c>
      <c r="AA99" s="4">
        <v>-1.43841230808E11</v>
      </c>
      <c r="AB99" s="4">
        <v>-9.9502460531E10</v>
      </c>
      <c r="AC99" s="4">
        <v>-1.385247347182E12</v>
      </c>
      <c r="AD99" s="4">
        <v>-6.1583802301E10</v>
      </c>
      <c r="AE99" s="4">
        <v>0.0</v>
      </c>
      <c r="AF99" s="4">
        <v>0.0</v>
      </c>
      <c r="AG99" s="4">
        <v>0.0</v>
      </c>
      <c r="AH99" s="4">
        <v>0.0</v>
      </c>
      <c r="AI99" s="4">
        <v>0.0</v>
      </c>
      <c r="AJ99" s="4">
        <v>-6.1583802301E10</v>
      </c>
      <c r="AK99" s="4">
        <v>-1.33340802892E11</v>
      </c>
      <c r="AL99" s="4">
        <v>-3.612031471E10</v>
      </c>
      <c r="AM99" s="4">
        <v>-1.154202427279E12</v>
      </c>
      <c r="AN99" s="4">
        <v>-2.746213690399E12</v>
      </c>
      <c r="AO99" s="4">
        <v>5.20177678234E11</v>
      </c>
      <c r="AP99" s="4">
        <v>0.0</v>
      </c>
      <c r="AQ99" s="4">
        <v>0.0</v>
      </c>
      <c r="AR99" s="4">
        <v>0.0</v>
      </c>
      <c r="AS99" s="4">
        <v>0.0</v>
      </c>
      <c r="AT99" s="4">
        <v>0.0</v>
      </c>
      <c r="AU99" s="4">
        <v>0.0</v>
      </c>
      <c r="AV99" s="4">
        <v>-5.2527916692E10</v>
      </c>
      <c r="AW99" s="4">
        <v>-6.19413279812E11</v>
      </c>
      <c r="AX99" s="4">
        <v>0.0</v>
      </c>
      <c r="AY99" s="4">
        <v>0.0</v>
      </c>
      <c r="AZ99" s="4">
        <v>-6.19413279812E11</v>
      </c>
      <c r="BA99" s="4">
        <v>4.67649761542E11</v>
      </c>
      <c r="BB99" s="4">
        <v>0.0</v>
      </c>
      <c r="BC99" s="4">
        <v>-6.19413279812E11</v>
      </c>
      <c r="BD99" s="4">
        <v>6.99689502934E11</v>
      </c>
      <c r="BE99" s="4">
        <v>-1.83074367529E11</v>
      </c>
      <c r="BF99" s="4">
        <v>5.16615135405E11</v>
      </c>
      <c r="BG99" s="4">
        <v>1.8098439478E10</v>
      </c>
      <c r="BH99" s="4">
        <v>-1.3430349648E10</v>
      </c>
      <c r="BI99" s="4">
        <v>4.66808983E9</v>
      </c>
      <c r="BJ99" s="4">
        <v>-8.374141764E9</v>
      </c>
      <c r="BK99" s="4">
        <v>3.61145565201E11</v>
      </c>
      <c r="BL99" s="4">
        <v>0.0</v>
      </c>
      <c r="BM99" s="4">
        <v>-1.15436239789E11</v>
      </c>
      <c r="BN99" s="4">
        <v>2.45709325412E11</v>
      </c>
      <c r="BO99" s="4">
        <v>-3.3041999694E10</v>
      </c>
      <c r="BP99" s="4">
        <v>2.78751325106E11</v>
      </c>
      <c r="BQ99" s="4">
        <v>1237.0</v>
      </c>
      <c r="BR99" s="4">
        <v>42291.71666666667</v>
      </c>
      <c r="BS99" s="4">
        <v>41640.0</v>
      </c>
      <c r="BT99" s="4">
        <v>42004.0</v>
      </c>
      <c r="BU99" s="4">
        <v>12.0</v>
      </c>
      <c r="BV99" s="4" t="s">
        <v>341</v>
      </c>
      <c r="BW99" s="4"/>
      <c r="BX99" s="4">
        <v>2.0</v>
      </c>
      <c r="BY99" s="4" t="b">
        <v>0</v>
      </c>
    </row>
    <row r="100" ht="12.75" customHeight="1">
      <c r="A100" s="4" t="s">
        <v>52</v>
      </c>
      <c r="B100" s="72">
        <v>2013.0</v>
      </c>
      <c r="C100" s="4">
        <v>5.0</v>
      </c>
      <c r="D100" s="4">
        <f t="shared" si="5"/>
        <v>2468111737252</v>
      </c>
      <c r="E100" s="4">
        <v>6.125152936059E12</v>
      </c>
      <c r="F100" s="4">
        <v>9.17215205295E11</v>
      </c>
      <c r="G100" s="4">
        <v>0.0</v>
      </c>
      <c r="H100" s="4">
        <v>-4.574256404102E12</v>
      </c>
      <c r="I100" s="4">
        <v>-3.197579493177E12</v>
      </c>
      <c r="J100" s="4">
        <v>0.0</v>
      </c>
      <c r="K100" s="4">
        <v>-2.40638446849E11</v>
      </c>
      <c r="L100" s="4">
        <v>-1.136038464076E12</v>
      </c>
      <c r="M100" s="4">
        <v>2.79233174939E11</v>
      </c>
      <c r="N100" s="4">
        <v>1.6283053676E10</v>
      </c>
      <c r="O100" s="4">
        <v>1.5906761804E10</v>
      </c>
      <c r="P100" s="4">
        <v>0.0</v>
      </c>
      <c r="Q100" s="4">
        <v>3.76291872E8</v>
      </c>
      <c r="R100" s="4">
        <v>2.763627965867E12</v>
      </c>
      <c r="S100" s="4">
        <v>-1.160921236219E12</v>
      </c>
      <c r="T100" s="4">
        <v>-5.51105970608E11</v>
      </c>
      <c r="U100" s="4">
        <v>7.70692141129E11</v>
      </c>
      <c r="V100" s="4">
        <v>7.60496020406E11</v>
      </c>
      <c r="W100" s="4">
        <v>5.729320565E9</v>
      </c>
      <c r="X100" s="4">
        <v>4.466800158E9</v>
      </c>
      <c r="Y100" s="4">
        <v>-9.41335065698E11</v>
      </c>
      <c r="Z100" s="4">
        <v>6.5044935749E10</v>
      </c>
      <c r="AA100" s="4">
        <v>1.14470986462E11</v>
      </c>
      <c r="AB100" s="4">
        <v>-7.739928079E10</v>
      </c>
      <c r="AC100" s="4">
        <v>-3.47017799829E11</v>
      </c>
      <c r="AD100" s="4">
        <v>-8.2592331601E10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-8.2592331601E10</v>
      </c>
      <c r="AK100" s="4">
        <v>-2.0523380385E11</v>
      </c>
      <c r="AL100" s="4">
        <v>-5.9191664378E10</v>
      </c>
      <c r="AM100" s="4">
        <v>0.0</v>
      </c>
      <c r="AN100" s="4">
        <v>-1.186236224106E12</v>
      </c>
      <c r="AO100" s="4">
        <v>1.577391741761E12</v>
      </c>
      <c r="AP100" s="4">
        <v>0.0</v>
      </c>
      <c r="AQ100" s="4">
        <v>0.0</v>
      </c>
      <c r="AR100" s="4">
        <v>0.0</v>
      </c>
      <c r="AS100" s="4">
        <v>0.0</v>
      </c>
      <c r="AT100" s="4">
        <v>0.0</v>
      </c>
      <c r="AU100" s="4">
        <v>0.0</v>
      </c>
      <c r="AV100" s="4">
        <v>-9.46600387648E11</v>
      </c>
      <c r="AW100" s="4">
        <v>-5.3325080143E11</v>
      </c>
      <c r="AX100" s="4">
        <v>-5.3325080143E11</v>
      </c>
      <c r="AY100" s="4">
        <v>0.0</v>
      </c>
      <c r="AZ100" s="4">
        <v>0.0</v>
      </c>
      <c r="BA100" s="4">
        <v>9.7540552683E10</v>
      </c>
      <c r="BB100" s="4">
        <v>0.0</v>
      </c>
      <c r="BC100" s="4">
        <v>0.0</v>
      </c>
      <c r="BD100" s="4">
        <v>7.34442318225E11</v>
      </c>
      <c r="BE100" s="4">
        <v>-2.39709869782E11</v>
      </c>
      <c r="BF100" s="4">
        <v>4.94732448443E11</v>
      </c>
      <c r="BG100" s="4">
        <v>1.824773703E9</v>
      </c>
      <c r="BH100" s="4">
        <v>-2.54403922E9</v>
      </c>
      <c r="BI100" s="4">
        <v>-7.19265517E8</v>
      </c>
      <c r="BJ100" s="4">
        <v>-5.3655810905E10</v>
      </c>
      <c r="BK100" s="4">
        <v>5.37897924704E11</v>
      </c>
      <c r="BL100" s="4">
        <v>0.0</v>
      </c>
      <c r="BM100" s="4">
        <v>-1.8245988535E11</v>
      </c>
      <c r="BN100" s="4">
        <v>3.55438039354E11</v>
      </c>
      <c r="BO100" s="4">
        <v>2.4952228785E10</v>
      </c>
      <c r="BP100" s="4">
        <v>3.30485810569E11</v>
      </c>
      <c r="BQ100" s="4">
        <v>1461.0</v>
      </c>
      <c r="BR100" s="4">
        <v>42388.604166666664</v>
      </c>
      <c r="BS100" s="4">
        <v>41275.0</v>
      </c>
      <c r="BT100" s="4">
        <v>41639.0</v>
      </c>
      <c r="BU100" s="4">
        <v>12.0</v>
      </c>
      <c r="BV100" s="4" t="s">
        <v>352</v>
      </c>
      <c r="BW100" s="4"/>
      <c r="BX100" s="4">
        <v>2.0</v>
      </c>
      <c r="BY100" s="4" t="b">
        <v>0</v>
      </c>
    </row>
    <row r="101" ht="12.75" customHeight="1">
      <c r="A101" s="4" t="s">
        <v>52</v>
      </c>
      <c r="B101" s="72">
        <v>2012.0</v>
      </c>
      <c r="C101" s="4">
        <v>5.0</v>
      </c>
      <c r="D101" s="4">
        <f t="shared" si="5"/>
        <v>5082212599815</v>
      </c>
      <c r="E101" s="4">
        <v>4.658979488362E12</v>
      </c>
      <c r="F101" s="4">
        <v>6.1321275148E11</v>
      </c>
      <c r="G101" s="4">
        <v>0.0</v>
      </c>
      <c r="H101" s="4">
        <v>-1.89979640027E11</v>
      </c>
      <c r="I101" s="4">
        <v>0.0</v>
      </c>
      <c r="J101" s="4">
        <v>-5.3668250932E10</v>
      </c>
      <c r="K101" s="4">
        <v>-1.36311389095E11</v>
      </c>
      <c r="L101" s="4">
        <v>0.0</v>
      </c>
      <c r="M101" s="4">
        <v>2.53307040953E11</v>
      </c>
      <c r="N101" s="4">
        <v>7.1171175929E10</v>
      </c>
      <c r="O101" s="4">
        <v>0.0</v>
      </c>
      <c r="P101" s="4">
        <v>0.0</v>
      </c>
      <c r="Q101" s="4">
        <v>7.1171175929E10</v>
      </c>
      <c r="R101" s="4">
        <v>5.406690816697E12</v>
      </c>
      <c r="S101" s="4">
        <v>-1.128447176752E12</v>
      </c>
      <c r="T101" s="4">
        <v>-1.3659475722E11</v>
      </c>
      <c r="U101" s="4">
        <v>5.91580139246E11</v>
      </c>
      <c r="V101" s="4">
        <v>5.84551759201E11</v>
      </c>
      <c r="W101" s="4">
        <v>1.654979415E9</v>
      </c>
      <c r="X101" s="4">
        <v>5.37340063E9</v>
      </c>
      <c r="Y101" s="4">
        <v>-6.73461794726E11</v>
      </c>
      <c r="Z101" s="4">
        <v>3.0089845888E10</v>
      </c>
      <c r="AA101" s="4">
        <v>-2.83082170919E11</v>
      </c>
      <c r="AB101" s="4">
        <v>-6.582975704E10</v>
      </c>
      <c r="AC101" s="4">
        <v>-3.202021205966E12</v>
      </c>
      <c r="AD101" s="4">
        <v>-5.3254914034E10</v>
      </c>
      <c r="AE101" s="4">
        <v>-5.3254914034E10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-1.20703767991E11</v>
      </c>
      <c r="AL101" s="4">
        <v>-4.3487118239E10</v>
      </c>
      <c r="AM101" s="4">
        <v>-2.984575405702E12</v>
      </c>
      <c r="AN101" s="4">
        <v>-4.194305082763E12</v>
      </c>
      <c r="AO101" s="4">
        <v>1.212385733934E12</v>
      </c>
      <c r="AP101" s="4">
        <v>0.0</v>
      </c>
      <c r="AQ101" s="4">
        <v>0.0</v>
      </c>
      <c r="AR101" s="4">
        <v>0.0</v>
      </c>
      <c r="AS101" s="4">
        <v>0.0</v>
      </c>
      <c r="AT101" s="4">
        <v>0.0</v>
      </c>
      <c r="AU101" s="4">
        <v>0.0</v>
      </c>
      <c r="AV101" s="4">
        <v>-7.92433417611E11</v>
      </c>
      <c r="AW101" s="4">
        <v>-4.3336509037E11</v>
      </c>
      <c r="AX101" s="4">
        <v>-4.3336509037E11</v>
      </c>
      <c r="AY101" s="4">
        <v>0.0</v>
      </c>
      <c r="AZ101" s="4">
        <v>0.0</v>
      </c>
      <c r="BA101" s="4">
        <v>-1.3412774047E10</v>
      </c>
      <c r="BB101" s="4">
        <v>0.0</v>
      </c>
      <c r="BC101" s="4">
        <v>0.0</v>
      </c>
      <c r="BD101" s="4">
        <v>7.89344643472E11</v>
      </c>
      <c r="BE101" s="4">
        <v>-2.1613407841E11</v>
      </c>
      <c r="BF101" s="4">
        <v>5.73210565062E11</v>
      </c>
      <c r="BG101" s="4">
        <v>7.87032164E8</v>
      </c>
      <c r="BH101" s="4">
        <v>-5.5489958E7</v>
      </c>
      <c r="BI101" s="4">
        <v>7.31542206E8</v>
      </c>
      <c r="BJ101" s="4">
        <v>-1.1067129377E10</v>
      </c>
      <c r="BK101" s="4">
        <v>5.49462203844E11</v>
      </c>
      <c r="BL101" s="4">
        <v>0.0</v>
      </c>
      <c r="BM101" s="4">
        <v>-1.60413142714E11</v>
      </c>
      <c r="BN101" s="4">
        <v>3.8904906113E11</v>
      </c>
      <c r="BO101" s="4">
        <v>0.0</v>
      </c>
      <c r="BP101" s="4">
        <v>3.8904906113E11</v>
      </c>
      <c r="BQ101" s="4">
        <v>1813.0</v>
      </c>
      <c r="BR101" s="4">
        <v>42340.42638888889</v>
      </c>
      <c r="BS101" s="4">
        <v>40909.0</v>
      </c>
      <c r="BT101" s="4">
        <v>41274.0</v>
      </c>
      <c r="BU101" s="4">
        <v>12.0</v>
      </c>
      <c r="BV101" s="4" t="s">
        <v>353</v>
      </c>
      <c r="BW101" s="4"/>
      <c r="BX101" s="4">
        <v>2.0</v>
      </c>
      <c r="BY101" s="4" t="b">
        <v>0</v>
      </c>
    </row>
    <row r="102" ht="12.75" customHeight="1">
      <c r="A102" s="4" t="s">
        <v>52</v>
      </c>
      <c r="B102" s="72">
        <v>2011.0</v>
      </c>
      <c r="C102" s="4">
        <v>5.0</v>
      </c>
      <c r="D102" s="4">
        <f t="shared" si="5"/>
        <v>2074200020440</v>
      </c>
      <c r="E102" s="4">
        <v>4.241055565014E12</v>
      </c>
      <c r="F102" s="4">
        <v>4.58471062388E11</v>
      </c>
      <c r="G102" s="4">
        <v>-1.5855839647E10</v>
      </c>
      <c r="H102" s="4">
        <v>-2.609470767315E12</v>
      </c>
      <c r="I102" s="4">
        <v>-2.477918984337E12</v>
      </c>
      <c r="J102" s="4">
        <v>0.0</v>
      </c>
      <c r="K102" s="4">
        <v>-1.28767980951E11</v>
      </c>
      <c r="L102" s="4">
        <v>-2.783802027E9</v>
      </c>
      <c r="M102" s="4">
        <v>1.87836205283E11</v>
      </c>
      <c r="N102" s="4">
        <v>1.1187855661E10</v>
      </c>
      <c r="O102" s="4">
        <v>0.0</v>
      </c>
      <c r="P102" s="4">
        <v>0.0</v>
      </c>
      <c r="Q102" s="4">
        <v>1.1187855661E10</v>
      </c>
      <c r="R102" s="4">
        <v>2.273224081384E12</v>
      </c>
      <c r="S102" s="4">
        <v>-9.34811139762E11</v>
      </c>
      <c r="T102" s="4">
        <v>-1.18036642103E11</v>
      </c>
      <c r="U102" s="4">
        <v>3.42315241185E11</v>
      </c>
      <c r="V102" s="4">
        <v>3.35807220583E11</v>
      </c>
      <c r="W102" s="4">
        <v>3.91606E7</v>
      </c>
      <c r="X102" s="4">
        <v>6.468860002E9</v>
      </c>
      <c r="Y102" s="4">
        <v>-7.1053254068E11</v>
      </c>
      <c r="Z102" s="4">
        <v>5.7017903718E10</v>
      </c>
      <c r="AA102" s="4">
        <v>-1.74709933176E11</v>
      </c>
      <c r="AB102" s="4">
        <v>-6.2786107563E10</v>
      </c>
      <c r="AC102" s="4">
        <v>-2.18012645355E11</v>
      </c>
      <c r="AD102" s="4">
        <v>-6.312441434E10</v>
      </c>
      <c r="AE102" s="4">
        <v>-6.312441434E10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-1.13646864835E11</v>
      </c>
      <c r="AL102" s="4">
        <v>-4.124136618E10</v>
      </c>
      <c r="AM102" s="4">
        <v>0.0</v>
      </c>
      <c r="AN102" s="4">
        <v>-1.109023323056E12</v>
      </c>
      <c r="AO102" s="4">
        <v>1.164200758328E12</v>
      </c>
      <c r="AP102" s="4">
        <v>0.0</v>
      </c>
      <c r="AQ102" s="4">
        <v>0.0</v>
      </c>
      <c r="AR102" s="4">
        <v>0.0</v>
      </c>
      <c r="AS102" s="4">
        <v>0.0</v>
      </c>
      <c r="AT102" s="4">
        <v>0.0</v>
      </c>
      <c r="AU102" s="4">
        <v>0.0</v>
      </c>
      <c r="AV102" s="4">
        <v>-7.87068015209E11</v>
      </c>
      <c r="AW102" s="4">
        <v>-2.37867695525E11</v>
      </c>
      <c r="AX102" s="4">
        <v>-2.37867695525E11</v>
      </c>
      <c r="AY102" s="4">
        <v>0.0</v>
      </c>
      <c r="AZ102" s="4">
        <v>0.0</v>
      </c>
      <c r="BA102" s="4">
        <v>1.39265047594E11</v>
      </c>
      <c r="BB102" s="4">
        <v>0.0</v>
      </c>
      <c r="BC102" s="4">
        <v>0.0</v>
      </c>
      <c r="BD102" s="4">
        <v>8.49742957109E11</v>
      </c>
      <c r="BE102" s="4">
        <v>-5.80178717971E11</v>
      </c>
      <c r="BF102" s="4">
        <v>2.69564239138E11</v>
      </c>
      <c r="BG102" s="4">
        <v>5.4451327371E10</v>
      </c>
      <c r="BH102" s="4">
        <v>-5.0190644E7</v>
      </c>
      <c r="BI102" s="4">
        <v>5.4401136727E10</v>
      </c>
      <c r="BJ102" s="4">
        <v>4.767360791E9</v>
      </c>
      <c r="BK102" s="4">
        <v>4.6799778425E11</v>
      </c>
      <c r="BL102" s="4">
        <v>0.0</v>
      </c>
      <c r="BM102" s="4">
        <v>-1.2037054913E11</v>
      </c>
      <c r="BN102" s="4">
        <v>3.4762723512E11</v>
      </c>
      <c r="BO102" s="4">
        <v>0.0</v>
      </c>
      <c r="BP102" s="4">
        <v>3.4762723512E11</v>
      </c>
      <c r="BQ102" s="4">
        <v>2066.0</v>
      </c>
      <c r="BR102" s="4">
        <v>42388.69236111111</v>
      </c>
      <c r="BS102" s="4">
        <v>40544.0</v>
      </c>
      <c r="BT102" s="4">
        <v>40908.0</v>
      </c>
      <c r="BU102" s="4">
        <v>12.0</v>
      </c>
      <c r="BV102" s="4" t="s">
        <v>354</v>
      </c>
      <c r="BW102" s="4"/>
      <c r="BX102" s="4">
        <v>1.0</v>
      </c>
      <c r="BY102" s="4" t="b">
        <v>0</v>
      </c>
    </row>
    <row r="103" ht="12.75" customHeight="1">
      <c r="A103" s="4" t="s">
        <v>52</v>
      </c>
      <c r="B103" s="72">
        <v>2010.0</v>
      </c>
      <c r="C103" s="4">
        <v>5.0</v>
      </c>
      <c r="D103" s="4">
        <f t="shared" si="5"/>
        <v>1501591519793</v>
      </c>
      <c r="E103" s="4">
        <v>3.51218640506E12</v>
      </c>
      <c r="F103" s="4">
        <v>3.16391210913E11</v>
      </c>
      <c r="G103" s="4">
        <v>-2.33298490748E11</v>
      </c>
      <c r="H103" s="4">
        <v>-2.093687605432E12</v>
      </c>
      <c r="I103" s="4">
        <v>-2.011362687257E12</v>
      </c>
      <c r="J103" s="4">
        <v>0.0</v>
      </c>
      <c r="K103" s="4">
        <v>-8.0237240794E10</v>
      </c>
      <c r="L103" s="4">
        <v>-2.087677381E9</v>
      </c>
      <c r="M103" s="4">
        <v>1.52319572289E11</v>
      </c>
      <c r="N103" s="4">
        <v>4.357216547E9</v>
      </c>
      <c r="O103" s="4">
        <v>0.0</v>
      </c>
      <c r="P103" s="4">
        <v>2.863558641E9</v>
      </c>
      <c r="Q103" s="4">
        <v>1.493657906E9</v>
      </c>
      <c r="R103" s="4">
        <v>1.658268308629E12</v>
      </c>
      <c r="S103" s="4">
        <v>-1.150555967327E12</v>
      </c>
      <c r="T103" s="4">
        <v>-1.10208484758E11</v>
      </c>
      <c r="U103" s="4">
        <v>6.53730168309E11</v>
      </c>
      <c r="V103" s="4">
        <v>6.51339332581E11</v>
      </c>
      <c r="W103" s="4">
        <v>1.5240645E9</v>
      </c>
      <c r="X103" s="4">
        <v>8.66771228E8</v>
      </c>
      <c r="Y103" s="4">
        <v>-6.07034283776E11</v>
      </c>
      <c r="Z103" s="4">
        <v>4.9115488087E10</v>
      </c>
      <c r="AA103" s="4">
        <v>-6.1206333331E10</v>
      </c>
      <c r="AB103" s="4">
        <v>-5.2109330638E10</v>
      </c>
      <c r="AC103" s="4">
        <v>-1.59904414071E11</v>
      </c>
      <c r="AD103" s="4">
        <v>-5.9780723655E10</v>
      </c>
      <c r="AE103" s="4">
        <v>-3.8980196479E10</v>
      </c>
      <c r="AF103" s="4">
        <v>0.0</v>
      </c>
      <c r="AG103" s="4">
        <v>0.0</v>
      </c>
      <c r="AH103" s="4">
        <v>0.0</v>
      </c>
      <c r="AI103" s="4">
        <v>-1.3898094754E10</v>
      </c>
      <c r="AJ103" s="4">
        <v>-6.902432422E9</v>
      </c>
      <c r="AK103" s="4">
        <v>-5.7631684727E10</v>
      </c>
      <c r="AL103" s="4">
        <v>-4.2492005689E10</v>
      </c>
      <c r="AM103" s="4">
        <v>0.0</v>
      </c>
      <c r="AN103" s="4">
        <v>-8.31138873729E11</v>
      </c>
      <c r="AO103" s="4">
        <v>8.271294349E11</v>
      </c>
      <c r="AP103" s="4">
        <v>0.0</v>
      </c>
      <c r="AQ103" s="4">
        <v>0.0</v>
      </c>
      <c r="AR103" s="4">
        <v>0.0</v>
      </c>
      <c r="AS103" s="4">
        <v>0.0</v>
      </c>
      <c r="AT103" s="4">
        <v>0.0</v>
      </c>
      <c r="AU103" s="4">
        <v>0.0</v>
      </c>
      <c r="AV103" s="4">
        <v>-6.09552460752E11</v>
      </c>
      <c r="AW103" s="4">
        <v>-1.80128807059E11</v>
      </c>
      <c r="AX103" s="4">
        <v>-1.80128807059E11</v>
      </c>
      <c r="AY103" s="4">
        <v>0.0</v>
      </c>
      <c r="AZ103" s="4">
        <v>0.0</v>
      </c>
      <c r="BA103" s="4">
        <v>3.7448167089E10</v>
      </c>
      <c r="BB103" s="4">
        <v>0.0</v>
      </c>
      <c r="BC103" s="4">
        <v>0.0</v>
      </c>
      <c r="BD103" s="4">
        <v>6.07270254892E11</v>
      </c>
      <c r="BE103" s="4">
        <v>-3.09375815217E11</v>
      </c>
      <c r="BF103" s="4">
        <v>2.97894439675E11</v>
      </c>
      <c r="BG103" s="4">
        <v>7.69694697E8</v>
      </c>
      <c r="BH103" s="4">
        <v>-8.6297949E7</v>
      </c>
      <c r="BI103" s="4">
        <v>6.83396748E8</v>
      </c>
      <c r="BJ103" s="4">
        <v>0.0</v>
      </c>
      <c r="BK103" s="4">
        <v>3.36026003512E11</v>
      </c>
      <c r="BL103" s="4">
        <v>0.0</v>
      </c>
      <c r="BM103" s="4">
        <v>-3.9386184598E10</v>
      </c>
      <c r="BN103" s="4">
        <v>2.96639818914E11</v>
      </c>
      <c r="BO103" s="4">
        <v>0.0</v>
      </c>
      <c r="BP103" s="4">
        <v>2.96639818914E11</v>
      </c>
      <c r="BQ103" s="4">
        <v>2189.0</v>
      </c>
      <c r="BR103" s="4">
        <v>42388.69375</v>
      </c>
      <c r="BS103" s="4">
        <v>40179.0</v>
      </c>
      <c r="BT103" s="4">
        <v>40543.0</v>
      </c>
      <c r="BU103" s="4">
        <v>12.0</v>
      </c>
      <c r="BV103" s="4" t="s">
        <v>355</v>
      </c>
      <c r="BW103" s="4"/>
      <c r="BX103" s="4">
        <v>5.0</v>
      </c>
      <c r="BY103" s="4" t="b">
        <v>0</v>
      </c>
    </row>
    <row r="104" ht="12.75" customHeight="1">
      <c r="A104" s="4" t="s">
        <v>52</v>
      </c>
      <c r="B104" s="72">
        <v>2009.0</v>
      </c>
      <c r="C104" s="4">
        <v>5.0</v>
      </c>
      <c r="D104" s="4">
        <f t="shared" si="5"/>
        <v>1120467736742</v>
      </c>
      <c r="E104" s="4">
        <v>2.770089535907E12</v>
      </c>
      <c r="F104" s="4">
        <v>1.98687622766E11</v>
      </c>
      <c r="G104" s="4">
        <v>-1.49343960665E11</v>
      </c>
      <c r="H104" s="4">
        <v>-1.698965461266E12</v>
      </c>
      <c r="I104" s="4">
        <v>-1.678545235737E12</v>
      </c>
      <c r="J104" s="4">
        <v>0.0</v>
      </c>
      <c r="K104" s="4">
        <v>-1.938158687E10</v>
      </c>
      <c r="L104" s="4">
        <v>-1.038638659E9</v>
      </c>
      <c r="M104" s="4">
        <v>1.41324133975E11</v>
      </c>
      <c r="N104" s="4">
        <v>1.78475493E8</v>
      </c>
      <c r="O104" s="4">
        <v>1.78475493E8</v>
      </c>
      <c r="P104" s="4">
        <v>0.0</v>
      </c>
      <c r="Q104" s="4">
        <v>0.0</v>
      </c>
      <c r="R104" s="4">
        <v>1.26197034621E12</v>
      </c>
      <c r="S104" s="4">
        <v>-8.62269499666E11</v>
      </c>
      <c r="T104" s="4">
        <v>-5.7932523166E10</v>
      </c>
      <c r="U104" s="4">
        <v>4.54819381613E11</v>
      </c>
      <c r="V104" s="4">
        <v>4.37040028709E11</v>
      </c>
      <c r="W104" s="4">
        <v>6.4208748E9</v>
      </c>
      <c r="X104" s="4">
        <v>1.1358478104E10</v>
      </c>
      <c r="Y104" s="4">
        <v>-4.65382641219E11</v>
      </c>
      <c r="Z104" s="4">
        <v>3.6689999999E10</v>
      </c>
      <c r="AA104" s="4">
        <v>-8.141605782E10</v>
      </c>
      <c r="AB104" s="4">
        <v>-3.8125510082E10</v>
      </c>
      <c r="AC104" s="4">
        <v>-1.26037259925E11</v>
      </c>
      <c r="AD104" s="4">
        <v>-6.6165122283E10</v>
      </c>
      <c r="AE104" s="4">
        <v>-4.5102443121E10</v>
      </c>
      <c r="AF104" s="4">
        <v>0.0</v>
      </c>
      <c r="AG104" s="4">
        <v>0.0</v>
      </c>
      <c r="AH104" s="4">
        <v>0.0</v>
      </c>
      <c r="AI104" s="4">
        <v>-1.45295271E10</v>
      </c>
      <c r="AJ104" s="4">
        <v>-6.533152062E9</v>
      </c>
      <c r="AK104" s="4">
        <v>-4.4086096579E10</v>
      </c>
      <c r="AL104" s="4">
        <v>-1.5786041063E10</v>
      </c>
      <c r="AM104" s="4">
        <v>0.0</v>
      </c>
      <c r="AN104" s="4">
        <v>-6.74271469047E11</v>
      </c>
      <c r="AO104" s="4">
        <v>5.87698877163E11</v>
      </c>
      <c r="AP104" s="4">
        <v>0.0</v>
      </c>
      <c r="AQ104" s="4">
        <v>0.0</v>
      </c>
      <c r="AR104" s="4">
        <v>0.0</v>
      </c>
      <c r="AS104" s="4">
        <v>0.0</v>
      </c>
      <c r="AT104" s="4">
        <v>0.0</v>
      </c>
      <c r="AU104" s="4">
        <v>0.0</v>
      </c>
      <c r="AV104" s="4">
        <v>-4.34193221861E11</v>
      </c>
      <c r="AW104" s="4">
        <v>-1.34235547323E11</v>
      </c>
      <c r="AX104" s="4">
        <v>-1.34235547323E11</v>
      </c>
      <c r="AY104" s="4">
        <v>0.0</v>
      </c>
      <c r="AZ104" s="4">
        <v>0.0</v>
      </c>
      <c r="BA104" s="4">
        <v>1.9270107979E10</v>
      </c>
      <c r="BB104" s="4">
        <v>0.0</v>
      </c>
      <c r="BC104" s="4">
        <v>0.0</v>
      </c>
      <c r="BD104" s="4">
        <v>4.75754825882E11</v>
      </c>
      <c r="BE104" s="4">
        <v>-2.75641880736E11</v>
      </c>
      <c r="BF104" s="4">
        <v>2.00112945146E11</v>
      </c>
      <c r="BG104" s="4">
        <v>8.16444595E8</v>
      </c>
      <c r="BH104" s="4">
        <v>-1.14186845E8</v>
      </c>
      <c r="BI104" s="4">
        <v>7.0225775E8</v>
      </c>
      <c r="BJ104" s="4">
        <v>0.0</v>
      </c>
      <c r="BK104" s="4">
        <v>2.20085310875E11</v>
      </c>
      <c r="BL104" s="4">
        <v>0.0</v>
      </c>
      <c r="BM104" s="4">
        <v>-2.175906587E10</v>
      </c>
      <c r="BN104" s="4">
        <v>1.98326245005E11</v>
      </c>
      <c r="BO104" s="4">
        <v>0.0</v>
      </c>
      <c r="BP104" s="4">
        <v>1.98326245005E11</v>
      </c>
      <c r="BQ104" s="4">
        <v>1915.0</v>
      </c>
      <c r="BR104" s="4">
        <v>42389.461805555555</v>
      </c>
      <c r="BS104" s="4">
        <v>39814.0</v>
      </c>
      <c r="BT104" s="4">
        <v>40178.0</v>
      </c>
      <c r="BU104" s="4">
        <v>12.0</v>
      </c>
      <c r="BV104" s="4" t="s">
        <v>356</v>
      </c>
      <c r="BW104" s="4"/>
      <c r="BX104" s="4">
        <v>3.0</v>
      </c>
      <c r="BY104" s="4" t="b">
        <v>0</v>
      </c>
    </row>
    <row r="105" ht="12.75" customHeight="1">
      <c r="A105" s="4" t="s">
        <v>52</v>
      </c>
      <c r="B105" s="72">
        <v>2008.0</v>
      </c>
      <c r="C105" s="4">
        <v>5.0</v>
      </c>
      <c r="D105" s="4">
        <f t="shared" si="5"/>
        <v>758004933364</v>
      </c>
      <c r="E105" s="4">
        <v>2.020554258057E12</v>
      </c>
      <c r="F105" s="4">
        <v>1.25958903074E11</v>
      </c>
      <c r="G105" s="4">
        <v>-2.28633336075E11</v>
      </c>
      <c r="H105" s="4">
        <v>-1.159874891692E12</v>
      </c>
      <c r="I105" s="4">
        <v>-1.122418897883E12</v>
      </c>
      <c r="J105" s="4">
        <v>0.0</v>
      </c>
      <c r="K105" s="4">
        <v>-3.5956180887E10</v>
      </c>
      <c r="L105" s="4">
        <v>-1.499812922E9</v>
      </c>
      <c r="M105" s="4">
        <v>8.0315127548E10</v>
      </c>
      <c r="N105" s="4">
        <v>7.2567983E7</v>
      </c>
      <c r="O105" s="4">
        <v>7.2567983E7</v>
      </c>
      <c r="P105" s="4">
        <v>0.0</v>
      </c>
      <c r="Q105" s="4">
        <v>0.0</v>
      </c>
      <c r="R105" s="4">
        <v>8.38392628895E11</v>
      </c>
      <c r="S105" s="4">
        <v>-8.86010770678E11</v>
      </c>
      <c r="T105" s="4">
        <v>-4.6049108303E10</v>
      </c>
      <c r="U105" s="4">
        <v>5.77530011155E11</v>
      </c>
      <c r="V105" s="4">
        <v>5.56950900016E11</v>
      </c>
      <c r="W105" s="4">
        <v>1.129004121E10</v>
      </c>
      <c r="X105" s="4">
        <v>9.289069929E9</v>
      </c>
      <c r="Y105" s="4">
        <v>-3.54529867826E11</v>
      </c>
      <c r="Z105" s="4">
        <v>1.07023741806E11</v>
      </c>
      <c r="AA105" s="4">
        <v>-7.331504412E10</v>
      </c>
      <c r="AB105" s="4">
        <v>-2.9644142471E10</v>
      </c>
      <c r="AC105" s="4">
        <v>-1.03498308305E11</v>
      </c>
      <c r="AD105" s="4">
        <v>-7.5169023871E10</v>
      </c>
      <c r="AE105" s="4">
        <v>-4.0283386581E10</v>
      </c>
      <c r="AF105" s="4">
        <v>0.0</v>
      </c>
      <c r="AG105" s="4">
        <v>0.0</v>
      </c>
      <c r="AH105" s="4">
        <v>0.0</v>
      </c>
      <c r="AI105" s="4">
        <v>-9.960975774E9</v>
      </c>
      <c r="AJ105" s="4">
        <v>-2.4924661516E10</v>
      </c>
      <c r="AK105" s="4">
        <v>-2.7026621378E10</v>
      </c>
      <c r="AL105" s="4">
        <v>-1.302663056E9</v>
      </c>
      <c r="AM105" s="4">
        <v>0.0</v>
      </c>
      <c r="AN105" s="4">
        <v>-4.53963620916E11</v>
      </c>
      <c r="AO105" s="4">
        <v>3.84429007979E11</v>
      </c>
      <c r="AP105" s="4">
        <v>0.0</v>
      </c>
      <c r="AQ105" s="4">
        <v>0.0</v>
      </c>
      <c r="AR105" s="4">
        <v>0.0</v>
      </c>
      <c r="AS105" s="4">
        <v>0.0</v>
      </c>
      <c r="AT105" s="4">
        <v>0.0</v>
      </c>
      <c r="AU105" s="4">
        <v>0.0</v>
      </c>
      <c r="AV105" s="4">
        <v>-2.91082290276E11</v>
      </c>
      <c r="AW105" s="4">
        <v>-8.8686218994E10</v>
      </c>
      <c r="AX105" s="4">
        <v>-8.8686218994E10</v>
      </c>
      <c r="AY105" s="4">
        <v>0.0</v>
      </c>
      <c r="AZ105" s="4">
        <v>0.0</v>
      </c>
      <c r="BA105" s="4">
        <v>4.660498709E9</v>
      </c>
      <c r="BB105" s="4">
        <v>0.0</v>
      </c>
      <c r="BC105" s="4">
        <v>0.0</v>
      </c>
      <c r="BD105" s="4">
        <v>5.04743703916E11</v>
      </c>
      <c r="BE105" s="4">
        <v>-3.38267535589E11</v>
      </c>
      <c r="BF105" s="4">
        <v>1.66476168327E11</v>
      </c>
      <c r="BG105" s="4">
        <v>6.64250911E8</v>
      </c>
      <c r="BH105" s="4">
        <v>-9.9476843E7</v>
      </c>
      <c r="BI105" s="4">
        <v>5.64774068E8</v>
      </c>
      <c r="BJ105" s="4">
        <v>0.0</v>
      </c>
      <c r="BK105" s="4">
        <v>1.71701441104E11</v>
      </c>
      <c r="BL105" s="4">
        <v>0.0</v>
      </c>
      <c r="BM105" s="4">
        <v>0.0</v>
      </c>
      <c r="BN105" s="4">
        <v>1.71701441104E11</v>
      </c>
      <c r="BO105" s="4">
        <v>0.0</v>
      </c>
      <c r="BP105" s="4">
        <v>1.71701441104E11</v>
      </c>
      <c r="BQ105" s="4">
        <v>1808.0</v>
      </c>
      <c r="BR105" s="4">
        <v>42388.70208333333</v>
      </c>
      <c r="BS105" s="4">
        <v>39448.0</v>
      </c>
      <c r="BT105" s="4">
        <v>39813.0</v>
      </c>
      <c r="BU105" s="4">
        <v>12.0</v>
      </c>
      <c r="BV105" s="4" t="s">
        <v>356</v>
      </c>
      <c r="BW105" s="4"/>
      <c r="BX105" s="4">
        <v>2.0</v>
      </c>
      <c r="BY105" s="4" t="b">
        <v>0</v>
      </c>
    </row>
    <row r="106" ht="12.75" customHeight="1">
      <c r="A106" s="4" t="s">
        <v>52</v>
      </c>
      <c r="B106" s="72">
        <v>2007.0</v>
      </c>
      <c r="C106" s="4">
        <v>5.0</v>
      </c>
      <c r="D106" s="4">
        <f t="shared" si="5"/>
        <v>440947674138</v>
      </c>
      <c r="E106" s="4">
        <v>1.598791062359E12</v>
      </c>
      <c r="F106" s="4">
        <v>8.6387148923E10</v>
      </c>
      <c r="G106" s="4">
        <v>-8.9589195719E10</v>
      </c>
      <c r="H106" s="4">
        <v>-1.154641341425E12</v>
      </c>
      <c r="I106" s="4">
        <v>-1.116379912137E12</v>
      </c>
      <c r="J106" s="4">
        <v>0.0</v>
      </c>
      <c r="K106" s="4">
        <v>-3.7220734843E10</v>
      </c>
      <c r="L106" s="4">
        <v>-1.040694445E9</v>
      </c>
      <c r="M106" s="4">
        <v>5.8032454431E10</v>
      </c>
      <c r="N106" s="4">
        <v>3.981047887E9</v>
      </c>
      <c r="O106" s="4">
        <v>3.981047887E9</v>
      </c>
      <c r="P106" s="4">
        <v>0.0</v>
      </c>
      <c r="Q106" s="4">
        <v>0.0</v>
      </c>
      <c r="R106" s="4">
        <v>5.02961176456E11</v>
      </c>
      <c r="S106" s="4">
        <v>-4.17659399366E11</v>
      </c>
      <c r="T106" s="4">
        <v>-7.8212072866E10</v>
      </c>
      <c r="U106" s="4">
        <v>3.44096442509E11</v>
      </c>
      <c r="V106" s="4">
        <v>3.42240906647E11</v>
      </c>
      <c r="W106" s="4">
        <v>1.855535862E9</v>
      </c>
      <c r="X106" s="4">
        <v>0.0</v>
      </c>
      <c r="Y106" s="4">
        <v>-1.51775029723E11</v>
      </c>
      <c r="Z106" s="4">
        <v>3.6672756894E10</v>
      </c>
      <c r="AA106" s="4">
        <v>-2.458840397E9</v>
      </c>
      <c r="AB106" s="4">
        <v>-2.6578878215E10</v>
      </c>
      <c r="AC106" s="4">
        <v>-7.0702629609E10</v>
      </c>
      <c r="AD106" s="4">
        <v>-4.8928392018E10</v>
      </c>
      <c r="AE106" s="4">
        <v>-2.211035422E10</v>
      </c>
      <c r="AF106" s="4">
        <v>0.0</v>
      </c>
      <c r="AG106" s="4">
        <v>0.0</v>
      </c>
      <c r="AH106" s="4">
        <v>0.0</v>
      </c>
      <c r="AI106" s="4">
        <v>-1.836003302E9</v>
      </c>
      <c r="AJ106" s="4">
        <v>-2.4982034496E10</v>
      </c>
      <c r="AK106" s="4">
        <v>-2.1774237591E10</v>
      </c>
      <c r="AL106" s="4">
        <v>0.0</v>
      </c>
      <c r="AM106" s="4">
        <v>0.0</v>
      </c>
      <c r="AN106" s="4">
        <v>-2.1484262105E11</v>
      </c>
      <c r="AO106" s="4">
        <v>2.88118555406E11</v>
      </c>
      <c r="AP106" s="4">
        <v>0.0</v>
      </c>
      <c r="AQ106" s="4">
        <v>0.0</v>
      </c>
      <c r="AR106" s="4">
        <v>0.0</v>
      </c>
      <c r="AS106" s="4">
        <v>0.0</v>
      </c>
      <c r="AT106" s="4">
        <v>0.0</v>
      </c>
      <c r="AU106" s="4">
        <v>0.0</v>
      </c>
      <c r="AV106" s="4">
        <v>-1.60924619841E11</v>
      </c>
      <c r="AW106" s="4">
        <v>-7.9296598246E10</v>
      </c>
      <c r="AX106" s="4">
        <v>-7.9296598246E10</v>
      </c>
      <c r="AY106" s="4">
        <v>0.0</v>
      </c>
      <c r="AZ106" s="4">
        <v>0.0</v>
      </c>
      <c r="BA106" s="4">
        <v>4.7897337319E10</v>
      </c>
      <c r="BB106" s="4">
        <v>0.0</v>
      </c>
      <c r="BC106" s="4">
        <v>0.0</v>
      </c>
      <c r="BD106" s="4">
        <v>2.84242900961E11</v>
      </c>
      <c r="BE106" s="4">
        <v>-8.668598499E10</v>
      </c>
      <c r="BF106" s="4">
        <v>1.97556915971E11</v>
      </c>
      <c r="BG106" s="4">
        <v>4.510628132E9</v>
      </c>
      <c r="BH106" s="4">
        <v>0.0</v>
      </c>
      <c r="BI106" s="4">
        <v>4.510628132E9</v>
      </c>
      <c r="BJ106" s="4">
        <v>8.9397112E7</v>
      </c>
      <c r="BK106" s="4">
        <v>2.50054278534E11</v>
      </c>
      <c r="BL106" s="4">
        <v>0.0</v>
      </c>
      <c r="BM106" s="4">
        <v>0.0</v>
      </c>
      <c r="BN106" s="4">
        <v>2.50054278534E11</v>
      </c>
      <c r="BO106" s="4">
        <v>0.0</v>
      </c>
      <c r="BP106" s="4">
        <v>2.50054278534E11</v>
      </c>
      <c r="BQ106" s="4">
        <v>3944.0</v>
      </c>
      <c r="BR106" s="4">
        <v>42388.70972222222</v>
      </c>
      <c r="BS106" s="4">
        <v>39083.0</v>
      </c>
      <c r="BT106" s="4">
        <v>39447.0</v>
      </c>
      <c r="BU106" s="4">
        <v>12.0</v>
      </c>
      <c r="BV106" s="4" t="s">
        <v>357</v>
      </c>
      <c r="BW106" s="4"/>
      <c r="BX106" s="4">
        <v>2.0</v>
      </c>
      <c r="BY106" s="4" t="b">
        <v>0</v>
      </c>
    </row>
    <row r="107" ht="12.75" customHeight="1">
      <c r="A107" s="4" t="s">
        <v>52</v>
      </c>
      <c r="B107" s="72">
        <v>2006.0</v>
      </c>
      <c r="C107" s="4">
        <v>5.0</v>
      </c>
      <c r="D107" s="4">
        <f t="shared" si="5"/>
        <v>275344832765</v>
      </c>
      <c r="E107" s="4">
        <v>1.163877338093E12</v>
      </c>
      <c r="F107" s="4">
        <v>4.9616835936E10</v>
      </c>
      <c r="G107" s="4">
        <v>-6.6005697783E10</v>
      </c>
      <c r="H107" s="4">
        <v>-8.72143643481E11</v>
      </c>
      <c r="I107" s="4">
        <v>-8.70376614027E11</v>
      </c>
      <c r="J107" s="4">
        <v>0.0</v>
      </c>
      <c r="K107" s="4">
        <v>-1.277035514E9</v>
      </c>
      <c r="L107" s="4">
        <v>-4.8999394E8</v>
      </c>
      <c r="M107" s="4">
        <v>3.1322757522E10</v>
      </c>
      <c r="N107" s="4">
        <v>9.1649636E7</v>
      </c>
      <c r="O107" s="4">
        <v>9.1649636E7</v>
      </c>
      <c r="P107" s="4">
        <v>0.0</v>
      </c>
      <c r="Q107" s="4">
        <v>0.0</v>
      </c>
      <c r="R107" s="4">
        <v>3.06759239923E11</v>
      </c>
      <c r="S107" s="4">
        <v>-1.58045387139E11</v>
      </c>
      <c r="T107" s="4">
        <v>-2.9136379055E10</v>
      </c>
      <c r="U107" s="4">
        <v>1.10480020677E11</v>
      </c>
      <c r="V107" s="4">
        <v>1.10008102882E11</v>
      </c>
      <c r="W107" s="4">
        <v>4.71917795E8</v>
      </c>
      <c r="X107" s="4">
        <v>0.0</v>
      </c>
      <c r="Y107" s="4">
        <v>-7.6701745517E10</v>
      </c>
      <c r="Z107" s="4">
        <v>3.3478569721E10</v>
      </c>
      <c r="AA107" s="4">
        <v>-6.996681123E9</v>
      </c>
      <c r="AB107" s="4">
        <v>-8.5460131122E10</v>
      </c>
      <c r="AC107" s="4">
        <v>-4.2758991434E10</v>
      </c>
      <c r="AD107" s="4">
        <v>-2.9396646686E10</v>
      </c>
      <c r="AE107" s="4">
        <v>-1.0248770506E10</v>
      </c>
      <c r="AF107" s="4">
        <v>0.0</v>
      </c>
      <c r="AG107" s="4">
        <v>0.0</v>
      </c>
      <c r="AH107" s="4">
        <v>0.0</v>
      </c>
      <c r="AI107" s="4">
        <v>-1.673495477E9</v>
      </c>
      <c r="AJ107" s="4">
        <v>-1.7474380703E10</v>
      </c>
      <c r="AK107" s="4">
        <v>-1.3362344748E10</v>
      </c>
      <c r="AL107" s="4">
        <v>0.0</v>
      </c>
      <c r="AM107" s="4">
        <v>0.0</v>
      </c>
      <c r="AN107" s="4">
        <v>-1.78438979475E11</v>
      </c>
      <c r="AO107" s="4">
        <v>1.28320260448E11</v>
      </c>
      <c r="AP107" s="4">
        <v>0.0</v>
      </c>
      <c r="AQ107" s="4">
        <v>0.0</v>
      </c>
      <c r="AR107" s="4">
        <v>0.0</v>
      </c>
      <c r="AS107" s="4">
        <v>0.0</v>
      </c>
      <c r="AT107" s="4">
        <v>0.0</v>
      </c>
      <c r="AU107" s="4">
        <v>0.0</v>
      </c>
      <c r="AV107" s="4">
        <v>-8.6350411578E10</v>
      </c>
      <c r="AW107" s="4">
        <v>-3.5569606709E10</v>
      </c>
      <c r="AX107" s="4">
        <v>-3.5569606709E10</v>
      </c>
      <c r="AY107" s="4">
        <v>0.0</v>
      </c>
      <c r="AZ107" s="4">
        <v>0.0</v>
      </c>
      <c r="BA107" s="4">
        <v>6.400242161E9</v>
      </c>
      <c r="BB107" s="4">
        <v>0.0</v>
      </c>
      <c r="BC107" s="4">
        <v>0.0</v>
      </c>
      <c r="BD107" s="4">
        <v>6.1116078542E10</v>
      </c>
      <c r="BE107" s="4">
        <v>-7.327269619E9</v>
      </c>
      <c r="BF107" s="4">
        <v>5.3788808923E10</v>
      </c>
      <c r="BG107" s="4">
        <v>2.1779089E7</v>
      </c>
      <c r="BH107" s="4">
        <v>0.0</v>
      </c>
      <c r="BI107" s="4">
        <v>2.1779089E7</v>
      </c>
      <c r="BJ107" s="4">
        <v>0.0</v>
      </c>
      <c r="BK107" s="4">
        <v>6.0210830173E10</v>
      </c>
      <c r="BL107" s="4">
        <v>0.0</v>
      </c>
      <c r="BM107" s="4">
        <v>-1.617287099E10</v>
      </c>
      <c r="BN107" s="4">
        <v>4.4037959183E10</v>
      </c>
      <c r="BO107" s="4">
        <v>0.0</v>
      </c>
      <c r="BP107" s="4">
        <v>4.4037959183E10</v>
      </c>
      <c r="BQ107" s="4">
        <v>0.0</v>
      </c>
      <c r="BR107" s="4">
        <v>42388.71111111111</v>
      </c>
      <c r="BS107" s="4">
        <v>38718.0</v>
      </c>
      <c r="BT107" s="4">
        <v>39082.0</v>
      </c>
      <c r="BU107" s="4">
        <v>12.0</v>
      </c>
      <c r="BV107" s="4" t="s">
        <v>358</v>
      </c>
      <c r="BW107" s="4"/>
      <c r="BX107" s="4">
        <v>2.0</v>
      </c>
      <c r="BY107" s="4" t="b">
        <v>0</v>
      </c>
    </row>
    <row r="108" ht="12.75" customHeight="1">
      <c r="A108" s="4" t="s">
        <v>52</v>
      </c>
      <c r="B108" s="72">
        <v>2005.0</v>
      </c>
      <c r="C108" s="4">
        <v>5.0</v>
      </c>
      <c r="D108" s="4">
        <f t="shared" si="5"/>
        <v>160478249953</v>
      </c>
      <c r="E108" s="4">
        <v>7.03240407706E11</v>
      </c>
      <c r="F108" s="4">
        <v>3.8767613345E10</v>
      </c>
      <c r="G108" s="4">
        <v>-2.1279543093E10</v>
      </c>
      <c r="H108" s="4">
        <v>-5.60250228005E11</v>
      </c>
      <c r="I108" s="4">
        <v>-5.47295901858E11</v>
      </c>
      <c r="J108" s="4">
        <v>0.0</v>
      </c>
      <c r="K108" s="4">
        <v>-1.2574915461E10</v>
      </c>
      <c r="L108" s="4">
        <v>-3.79410686E8</v>
      </c>
      <c r="M108" s="4">
        <v>2.5862747785E10</v>
      </c>
      <c r="N108" s="4">
        <v>1.57368963E8</v>
      </c>
      <c r="O108" s="4">
        <v>1.57368963E8</v>
      </c>
      <c r="P108" s="4">
        <v>0.0</v>
      </c>
      <c r="Q108" s="4">
        <v>0.0</v>
      </c>
      <c r="R108" s="4">
        <v>1.86498366701E11</v>
      </c>
      <c r="S108" s="4">
        <v>-1.44351072618E11</v>
      </c>
      <c r="T108" s="4">
        <v>-1.1330046312E10</v>
      </c>
      <c r="U108" s="4">
        <v>1.02375131224E11</v>
      </c>
      <c r="V108" s="4">
        <v>1.01033513266E11</v>
      </c>
      <c r="W108" s="4">
        <v>1.341617958E9</v>
      </c>
      <c r="X108" s="4">
        <v>0.0</v>
      </c>
      <c r="Y108" s="4">
        <v>-5.3305987706E10</v>
      </c>
      <c r="Z108" s="4">
        <v>0.0</v>
      </c>
      <c r="AA108" s="4">
        <v>2.1211955487E10</v>
      </c>
      <c r="AB108" s="4">
        <v>-4.5534300933E10</v>
      </c>
      <c r="AC108" s="4">
        <v>-2.1281801534E10</v>
      </c>
      <c r="AD108" s="4">
        <v>-1.1732972188E10</v>
      </c>
      <c r="AE108" s="4">
        <v>-5.701857682E9</v>
      </c>
      <c r="AF108" s="4">
        <v>0.0</v>
      </c>
      <c r="AG108" s="4">
        <v>0.0</v>
      </c>
      <c r="AH108" s="4">
        <v>-1.074329883E9</v>
      </c>
      <c r="AI108" s="4">
        <v>0.0</v>
      </c>
      <c r="AJ108" s="4">
        <v>-4.956784623E9</v>
      </c>
      <c r="AK108" s="4">
        <v>-9.548829346E9</v>
      </c>
      <c r="AL108" s="4">
        <v>0.0</v>
      </c>
      <c r="AM108" s="4">
        <v>0.0</v>
      </c>
      <c r="AN108" s="4">
        <v>-9.8910134686E10</v>
      </c>
      <c r="AO108" s="4">
        <v>8.7588232015E10</v>
      </c>
      <c r="AP108" s="4">
        <v>0.0</v>
      </c>
      <c r="AQ108" s="4">
        <v>0.0</v>
      </c>
      <c r="AR108" s="4">
        <v>0.0</v>
      </c>
      <c r="AS108" s="4">
        <v>0.0</v>
      </c>
      <c r="AT108" s="4">
        <v>0.0</v>
      </c>
      <c r="AU108" s="4">
        <v>0.0</v>
      </c>
      <c r="AV108" s="4">
        <v>-4.7294700031E10</v>
      </c>
      <c r="AW108" s="4">
        <v>-2.4000139472E10</v>
      </c>
      <c r="AX108" s="4">
        <v>-2.4000139472E10</v>
      </c>
      <c r="AY108" s="4">
        <v>0.0</v>
      </c>
      <c r="AZ108" s="4">
        <v>0.0</v>
      </c>
      <c r="BA108" s="4">
        <v>1.6293392512E10</v>
      </c>
      <c r="BB108" s="4">
        <v>0.0</v>
      </c>
      <c r="BC108" s="4">
        <v>0.0</v>
      </c>
      <c r="BD108" s="4">
        <v>2.382519053E10</v>
      </c>
      <c r="BE108" s="4">
        <v>0.0</v>
      </c>
      <c r="BF108" s="4">
        <v>2.382519053E10</v>
      </c>
      <c r="BG108" s="4">
        <v>8000216.0</v>
      </c>
      <c r="BH108" s="4">
        <v>0.0</v>
      </c>
      <c r="BI108" s="4">
        <v>8000216.0</v>
      </c>
      <c r="BJ108" s="4">
        <v>0.0</v>
      </c>
      <c r="BK108" s="4">
        <v>4.0126583258E10</v>
      </c>
      <c r="BL108" s="4">
        <v>0.0</v>
      </c>
      <c r="BM108" s="4">
        <v>-1.1235443312E10</v>
      </c>
      <c r="BN108" s="4">
        <v>2.8891139946E10</v>
      </c>
      <c r="BO108" s="4">
        <v>0.0</v>
      </c>
      <c r="BP108" s="4">
        <v>2.8891139946E10</v>
      </c>
      <c r="BQ108" s="4">
        <v>0.0</v>
      </c>
      <c r="BR108" s="4">
        <v>42388.72222222222</v>
      </c>
      <c r="BS108" s="4">
        <v>38353.0</v>
      </c>
      <c r="BT108" s="4">
        <v>38717.0</v>
      </c>
      <c r="BU108" s="4">
        <v>12.0</v>
      </c>
      <c r="BV108" s="4" t="s">
        <v>359</v>
      </c>
      <c r="BW108" s="4"/>
      <c r="BX108" s="4">
        <v>2.0</v>
      </c>
      <c r="BY108" s="4" t="b">
        <v>0</v>
      </c>
    </row>
    <row r="109" ht="12.75" customHeight="1">
      <c r="A109" s="4" t="s">
        <v>54</v>
      </c>
      <c r="B109" s="72">
        <v>2017.0</v>
      </c>
      <c r="C109" s="4">
        <v>5.0</v>
      </c>
      <c r="D109" s="4">
        <f t="shared" si="5"/>
        <v>2547473590804</v>
      </c>
      <c r="E109" s="4">
        <v>2.573375276714E12</v>
      </c>
      <c r="F109" s="4">
        <v>1.3790892E9</v>
      </c>
      <c r="G109" s="4">
        <v>0.0</v>
      </c>
      <c r="H109" s="4">
        <v>-2.728077511E10</v>
      </c>
      <c r="I109" s="4">
        <v>-2.4559404657E10</v>
      </c>
      <c r="J109" s="4">
        <v>0.0</v>
      </c>
      <c r="K109" s="4">
        <v>-2.721370453E9</v>
      </c>
      <c r="L109" s="4">
        <v>0.0</v>
      </c>
      <c r="M109" s="4">
        <v>9.24126524E9</v>
      </c>
      <c r="N109" s="4">
        <v>0.0</v>
      </c>
      <c r="O109" s="4">
        <v>0.0</v>
      </c>
      <c r="P109" s="4">
        <v>0.0</v>
      </c>
      <c r="Q109" s="4">
        <v>0.0</v>
      </c>
      <c r="R109" s="4">
        <v>2.951007920351E12</v>
      </c>
      <c r="S109" s="4">
        <v>-1.03815364032E11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-1.00546845755E11</v>
      </c>
      <c r="Z109" s="4">
        <v>0.0</v>
      </c>
      <c r="AA109" s="4">
        <v>-1.4676408107E10</v>
      </c>
      <c r="AB109" s="4">
        <v>-2.5501949612E10</v>
      </c>
      <c r="AC109" s="4">
        <v>-1.56225533401E12</v>
      </c>
      <c r="AD109" s="4">
        <v>-1.56225533401E12</v>
      </c>
      <c r="AE109" s="4">
        <v>-5.97662297076E11</v>
      </c>
      <c r="AF109" s="4">
        <v>0.0</v>
      </c>
      <c r="AG109" s="4">
        <v>0.0</v>
      </c>
      <c r="AH109" s="4">
        <v>0.0</v>
      </c>
      <c r="AI109" s="4">
        <v>0.0</v>
      </c>
      <c r="AJ109" s="4">
        <v>-9.64593036934E11</v>
      </c>
      <c r="AK109" s="4">
        <v>0.0</v>
      </c>
      <c r="AL109" s="4">
        <v>0.0</v>
      </c>
      <c r="AM109" s="4">
        <v>0.0</v>
      </c>
      <c r="AN109" s="4">
        <v>-1.702980537484E12</v>
      </c>
      <c r="AO109" s="4">
        <v>1.248027382867E12</v>
      </c>
      <c r="AP109" s="4">
        <v>0.0</v>
      </c>
      <c r="AQ109" s="4">
        <v>0.0</v>
      </c>
      <c r="AR109" s="4">
        <v>0.0</v>
      </c>
      <c r="AS109" s="4">
        <v>0.0</v>
      </c>
      <c r="AT109" s="4">
        <v>0.0</v>
      </c>
      <c r="AU109" s="4">
        <v>0.0</v>
      </c>
      <c r="AV109" s="4">
        <v>0.0</v>
      </c>
      <c r="AW109" s="4">
        <v>-9.46133993992E11</v>
      </c>
      <c r="AX109" s="4">
        <v>-9.46133993992E11</v>
      </c>
      <c r="AY109" s="4">
        <v>0.0</v>
      </c>
      <c r="AZ109" s="4">
        <v>0.0</v>
      </c>
      <c r="BA109" s="4">
        <v>3.01893388875E11</v>
      </c>
      <c r="BB109" s="4">
        <v>0.0</v>
      </c>
      <c r="BC109" s="4">
        <v>0.0</v>
      </c>
      <c r="BD109" s="4">
        <v>1.5615015209E10</v>
      </c>
      <c r="BE109" s="4">
        <v>-2.0148784483E10</v>
      </c>
      <c r="BF109" s="4">
        <v>-4.533769274E9</v>
      </c>
      <c r="BG109" s="4">
        <v>3.549498601E9</v>
      </c>
      <c r="BH109" s="4">
        <v>-2.319550602E9</v>
      </c>
      <c r="BI109" s="4">
        <v>1.229947999E9</v>
      </c>
      <c r="BJ109" s="4">
        <v>0.0</v>
      </c>
      <c r="BK109" s="4">
        <v>2.985895676E11</v>
      </c>
      <c r="BL109" s="4">
        <v>0.0</v>
      </c>
      <c r="BM109" s="4">
        <v>-4.9340705146E10</v>
      </c>
      <c r="BN109" s="4">
        <v>2.49248862454E11</v>
      </c>
      <c r="BO109" s="4">
        <v>0.0</v>
      </c>
      <c r="BP109" s="4">
        <v>2.49248862454E11</v>
      </c>
      <c r="BQ109" s="4">
        <v>4986.0</v>
      </c>
      <c r="BR109" s="4">
        <v>43196.498611111114</v>
      </c>
      <c r="BS109" s="4">
        <v>42736.0</v>
      </c>
      <c r="BT109" s="4">
        <v>43100.0</v>
      </c>
      <c r="BU109" s="4">
        <v>12.0</v>
      </c>
      <c r="BV109" s="4" t="s">
        <v>360</v>
      </c>
      <c r="BW109" s="4"/>
      <c r="BX109" s="4">
        <v>0.0</v>
      </c>
      <c r="BY109" s="4" t="b">
        <v>0</v>
      </c>
    </row>
    <row r="110" ht="12.75" customHeight="1">
      <c r="A110" s="4" t="s">
        <v>54</v>
      </c>
      <c r="B110" s="72">
        <v>2016.0</v>
      </c>
      <c r="C110" s="4">
        <v>5.0</v>
      </c>
      <c r="D110" s="4">
        <f t="shared" si="5"/>
        <v>1960353375483</v>
      </c>
      <c r="E110" s="4">
        <v>1.978725135309E12</v>
      </c>
      <c r="F110" s="4">
        <v>3.80287335E8</v>
      </c>
      <c r="G110" s="4">
        <v>0.0</v>
      </c>
      <c r="H110" s="4">
        <v>-1.8752047161E10</v>
      </c>
      <c r="I110" s="4">
        <v>-3.0431315074E10</v>
      </c>
      <c r="J110" s="4">
        <v>1.1679267913E10</v>
      </c>
      <c r="K110" s="4">
        <v>0.0</v>
      </c>
      <c r="L110" s="4">
        <v>0.0</v>
      </c>
      <c r="M110" s="4">
        <v>6.614239417E9</v>
      </c>
      <c r="N110" s="4">
        <v>0.0</v>
      </c>
      <c r="O110" s="4">
        <v>0.0</v>
      </c>
      <c r="P110" s="4">
        <v>0.0</v>
      </c>
      <c r="Q110" s="4">
        <v>0.0</v>
      </c>
      <c r="R110" s="4">
        <v>1.620914593706E12</v>
      </c>
      <c r="S110" s="4">
        <v>-7.2371466108E10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-7.0685537719E10</v>
      </c>
      <c r="Z110" s="4">
        <v>0.0</v>
      </c>
      <c r="AA110" s="4">
        <v>-1.8765588937E10</v>
      </c>
      <c r="AB110" s="4">
        <v>-3.8973482151E10</v>
      </c>
      <c r="AC110" s="4">
        <v>-9.55155756995E11</v>
      </c>
      <c r="AD110" s="4">
        <v>-9.55155756995E11</v>
      </c>
      <c r="AE110" s="4">
        <v>-3.64793357443E11</v>
      </c>
      <c r="AF110" s="4">
        <v>0.0</v>
      </c>
      <c r="AG110" s="4">
        <v>0.0</v>
      </c>
      <c r="AH110" s="4">
        <v>0.0</v>
      </c>
      <c r="AI110" s="4">
        <v>0.0</v>
      </c>
      <c r="AJ110" s="4">
        <v>-5.90362399552E11</v>
      </c>
      <c r="AK110" s="4">
        <v>0.0</v>
      </c>
      <c r="AL110" s="4">
        <v>0.0</v>
      </c>
      <c r="AM110" s="4">
        <v>0.0</v>
      </c>
      <c r="AN110" s="4">
        <v>-1.083580365802E12</v>
      </c>
      <c r="AO110" s="4">
        <v>5.37334227904E11</v>
      </c>
      <c r="AP110" s="4">
        <v>0.0</v>
      </c>
      <c r="AQ110" s="4">
        <v>0.0</v>
      </c>
      <c r="AR110" s="4">
        <v>0.0</v>
      </c>
      <c r="AS110" s="4">
        <v>0.0</v>
      </c>
      <c r="AT110" s="4">
        <v>0.0</v>
      </c>
      <c r="AU110" s="4">
        <v>0.0</v>
      </c>
      <c r="AV110" s="4">
        <v>0.0</v>
      </c>
      <c r="AW110" s="4">
        <v>-7.38268230477E11</v>
      </c>
      <c r="AX110" s="4">
        <v>-7.38268230477E11</v>
      </c>
      <c r="AY110" s="4">
        <v>0.0</v>
      </c>
      <c r="AZ110" s="4">
        <v>0.0</v>
      </c>
      <c r="BA110" s="4">
        <v>-2.00934002573E11</v>
      </c>
      <c r="BB110" s="4">
        <v>0.0</v>
      </c>
      <c r="BC110" s="4">
        <v>0.0</v>
      </c>
      <c r="BD110" s="4">
        <v>1.054544876E9</v>
      </c>
      <c r="BE110" s="4">
        <v>-4.9067570901E10</v>
      </c>
      <c r="BF110" s="4">
        <v>-4.8013026025E10</v>
      </c>
      <c r="BG110" s="4">
        <v>1.350729141E9</v>
      </c>
      <c r="BH110" s="4">
        <v>-3.693035332E9</v>
      </c>
      <c r="BI110" s="4">
        <v>-2.342306191E9</v>
      </c>
      <c r="BJ110" s="4">
        <v>0.0</v>
      </c>
      <c r="BK110" s="4">
        <v>-2.51289334789E11</v>
      </c>
      <c r="BL110" s="4">
        <v>0.0</v>
      </c>
      <c r="BM110" s="4">
        <v>0.0</v>
      </c>
      <c r="BN110" s="4">
        <v>-2.51289334789E11</v>
      </c>
      <c r="BO110" s="4">
        <v>0.0</v>
      </c>
      <c r="BP110" s="4">
        <v>-2.51289334789E11</v>
      </c>
      <c r="BQ110" s="4">
        <v>-9855.0</v>
      </c>
      <c r="BR110" s="4">
        <v>42839.76527777778</v>
      </c>
      <c r="BS110" s="4">
        <v>42370.0</v>
      </c>
      <c r="BT110" s="4">
        <v>42735.0</v>
      </c>
      <c r="BU110" s="4">
        <v>12.0</v>
      </c>
      <c r="BV110" s="4" t="s">
        <v>361</v>
      </c>
      <c r="BW110" s="4"/>
      <c r="BX110" s="4">
        <v>0.0</v>
      </c>
      <c r="BY110" s="4" t="b">
        <v>0</v>
      </c>
    </row>
    <row r="111" ht="12.75" customHeight="1">
      <c r="A111" s="4" t="s">
        <v>54</v>
      </c>
      <c r="B111" s="72">
        <v>2015.0</v>
      </c>
      <c r="C111" s="4">
        <v>5.0</v>
      </c>
      <c r="D111" s="4">
        <f t="shared" si="5"/>
        <v>1271038962553</v>
      </c>
      <c r="E111" s="4">
        <v>1.287420391159E12</v>
      </c>
      <c r="F111" s="4">
        <v>2.18969444E9</v>
      </c>
      <c r="G111" s="4">
        <v>0.0</v>
      </c>
      <c r="H111" s="4">
        <v>-1.8571123046E10</v>
      </c>
      <c r="I111" s="4">
        <v>-7.499165004E9</v>
      </c>
      <c r="J111" s="4">
        <v>0.0</v>
      </c>
      <c r="K111" s="4">
        <v>-1.1071958042E10</v>
      </c>
      <c r="L111" s="4">
        <v>0.0</v>
      </c>
      <c r="M111" s="4">
        <v>3.910014623E9</v>
      </c>
      <c r="N111" s="4">
        <v>0.0</v>
      </c>
      <c r="O111" s="4">
        <v>0.0</v>
      </c>
      <c r="P111" s="4">
        <v>0.0</v>
      </c>
      <c r="Q111" s="4">
        <v>0.0</v>
      </c>
      <c r="R111" s="4">
        <v>7.97540296197E11</v>
      </c>
      <c r="S111" s="4">
        <v>-7.9654390456E10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-7.4483182214E10</v>
      </c>
      <c r="Z111" s="4">
        <v>0.0</v>
      </c>
      <c r="AA111" s="4">
        <v>-1.1089857969E10</v>
      </c>
      <c r="AB111" s="4">
        <v>-2.5636219825E10</v>
      </c>
      <c r="AC111" s="4">
        <v>-8.31862755843E11</v>
      </c>
      <c r="AD111" s="4">
        <v>-8.31862755843E11</v>
      </c>
      <c r="AE111" s="4">
        <v>-1.37651445609E11</v>
      </c>
      <c r="AF111" s="4">
        <v>0.0</v>
      </c>
      <c r="AG111" s="4">
        <v>0.0</v>
      </c>
      <c r="AH111" s="4">
        <v>0.0</v>
      </c>
      <c r="AI111" s="4">
        <v>0.0</v>
      </c>
      <c r="AJ111" s="4">
        <v>-6.94211310234E11</v>
      </c>
      <c r="AK111" s="4">
        <v>0.0</v>
      </c>
      <c r="AL111" s="4">
        <v>0.0</v>
      </c>
      <c r="AM111" s="4">
        <v>0.0</v>
      </c>
      <c r="AN111" s="4">
        <v>-9.43072015851E11</v>
      </c>
      <c r="AO111" s="4">
        <v>-1.45531719654E11</v>
      </c>
      <c r="AP111" s="4">
        <v>0.0</v>
      </c>
      <c r="AQ111" s="4">
        <v>0.0</v>
      </c>
      <c r="AR111" s="4">
        <v>0.0</v>
      </c>
      <c r="AS111" s="4">
        <v>0.0</v>
      </c>
      <c r="AT111" s="4">
        <v>0.0</v>
      </c>
      <c r="AU111" s="4">
        <v>0.0</v>
      </c>
      <c r="AV111" s="4">
        <v>0.0</v>
      </c>
      <c r="AW111" s="4">
        <v>-2.46829873445E11</v>
      </c>
      <c r="AX111" s="4">
        <v>-2.46829873445E11</v>
      </c>
      <c r="AY111" s="4">
        <v>0.0</v>
      </c>
      <c r="AZ111" s="4">
        <v>0.0</v>
      </c>
      <c r="BA111" s="4">
        <v>-3.92361593099E11</v>
      </c>
      <c r="BB111" s="4">
        <v>0.0</v>
      </c>
      <c r="BC111" s="4">
        <v>0.0</v>
      </c>
      <c r="BD111" s="4">
        <v>1.548898578E9</v>
      </c>
      <c r="BE111" s="4">
        <v>-4.431022059E9</v>
      </c>
      <c r="BF111" s="4">
        <v>-2.882123481E9</v>
      </c>
      <c r="BG111" s="4">
        <v>3.124728586E9</v>
      </c>
      <c r="BH111" s="4">
        <v>-2.5783487447E10</v>
      </c>
      <c r="BI111" s="4">
        <v>-2.2658758861E10</v>
      </c>
      <c r="BJ111" s="4">
        <v>0.0</v>
      </c>
      <c r="BK111" s="4">
        <v>-4.17902475441E11</v>
      </c>
      <c r="BL111" s="4">
        <v>0.0</v>
      </c>
      <c r="BM111" s="4">
        <v>0.0</v>
      </c>
      <c r="BN111" s="4">
        <v>-4.17902475441E11</v>
      </c>
      <c r="BO111" s="4">
        <v>0.0</v>
      </c>
      <c r="BP111" s="4">
        <v>-4.17902475441E11</v>
      </c>
      <c r="BQ111" s="4">
        <v>-16389.0</v>
      </c>
      <c r="BR111" s="4">
        <v>42725.61111111111</v>
      </c>
      <c r="BS111" s="4">
        <v>42005.0</v>
      </c>
      <c r="BT111" s="4">
        <v>42369.0</v>
      </c>
      <c r="BU111" s="4">
        <v>12.0</v>
      </c>
      <c r="BV111" s="4" t="s">
        <v>297</v>
      </c>
      <c r="BW111" s="4"/>
      <c r="BX111" s="4">
        <v>0.0</v>
      </c>
      <c r="BY111" s="4" t="b">
        <v>0</v>
      </c>
    </row>
    <row r="112" ht="12.75" customHeight="1">
      <c r="A112" s="4" t="s">
        <v>54</v>
      </c>
      <c r="B112" s="72">
        <v>2014.0</v>
      </c>
      <c r="C112" s="4">
        <v>5.0</v>
      </c>
      <c r="D112" s="4">
        <f t="shared" si="5"/>
        <v>437742634223</v>
      </c>
      <c r="E112" s="4">
        <v>4.62886689515E11</v>
      </c>
      <c r="F112" s="4">
        <v>7.38936033E8</v>
      </c>
      <c r="G112" s="4">
        <v>0.0</v>
      </c>
      <c r="H112" s="4">
        <v>-2.5882991325E10</v>
      </c>
      <c r="I112" s="4">
        <v>-3.0739658854E10</v>
      </c>
      <c r="J112" s="4">
        <v>4.856667529E9</v>
      </c>
      <c r="K112" s="4">
        <v>0.0</v>
      </c>
      <c r="L112" s="4">
        <v>0.0</v>
      </c>
      <c r="M112" s="4">
        <v>4.606653985E9</v>
      </c>
      <c r="N112" s="4">
        <v>0.0</v>
      </c>
      <c r="O112" s="4">
        <v>0.0</v>
      </c>
      <c r="P112" s="4">
        <v>0.0</v>
      </c>
      <c r="Q112" s="4">
        <v>0.0</v>
      </c>
      <c r="R112" s="4">
        <v>4.17790433386E11</v>
      </c>
      <c r="S112" s="4">
        <v>-7.6247857121E10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-6.010738381E10</v>
      </c>
      <c r="Z112" s="4">
        <v>0.0</v>
      </c>
      <c r="AA112" s="4">
        <v>-1.78784268E8</v>
      </c>
      <c r="AB112" s="4">
        <v>-8.657726691E9</v>
      </c>
      <c r="AC112" s="4">
        <v>-2.96805497523E11</v>
      </c>
      <c r="AD112" s="4">
        <v>-2.96805497523E11</v>
      </c>
      <c r="AE112" s="4">
        <v>-5.3614549409E10</v>
      </c>
      <c r="AF112" s="4">
        <v>0.0</v>
      </c>
      <c r="AG112" s="4">
        <v>0.0</v>
      </c>
      <c r="AH112" s="4">
        <v>0.0</v>
      </c>
      <c r="AI112" s="4">
        <v>0.0</v>
      </c>
      <c r="AJ112" s="4">
        <v>-2.43190948114E11</v>
      </c>
      <c r="AK112" s="4">
        <v>0.0</v>
      </c>
      <c r="AL112" s="4">
        <v>0.0</v>
      </c>
      <c r="AM112" s="4">
        <v>0.0</v>
      </c>
      <c r="AN112" s="4">
        <v>-3.65749392292E11</v>
      </c>
      <c r="AO112" s="4">
        <v>5.2041041094E10</v>
      </c>
      <c r="AP112" s="4">
        <v>0.0</v>
      </c>
      <c r="AQ112" s="4">
        <v>0.0</v>
      </c>
      <c r="AR112" s="4">
        <v>0.0</v>
      </c>
      <c r="AS112" s="4">
        <v>0.0</v>
      </c>
      <c r="AT112" s="4">
        <v>0.0</v>
      </c>
      <c r="AU112" s="4">
        <v>0.0</v>
      </c>
      <c r="AV112" s="4">
        <v>0.0</v>
      </c>
      <c r="AW112" s="4">
        <v>-9.7018205885E10</v>
      </c>
      <c r="AX112" s="4">
        <v>-9.7018205885E10</v>
      </c>
      <c r="AY112" s="4">
        <v>0.0</v>
      </c>
      <c r="AZ112" s="4">
        <v>0.0</v>
      </c>
      <c r="BA112" s="4">
        <v>-4.4977164791E10</v>
      </c>
      <c r="BB112" s="4">
        <v>0.0</v>
      </c>
      <c r="BC112" s="4">
        <v>0.0</v>
      </c>
      <c r="BD112" s="4">
        <v>1.441505933E9</v>
      </c>
      <c r="BE112" s="4">
        <v>-6.04633192E8</v>
      </c>
      <c r="BF112" s="4">
        <v>8.36872741E8</v>
      </c>
      <c r="BG112" s="4">
        <v>7.148517724E9</v>
      </c>
      <c r="BH112" s="4">
        <v>-5.669706594E9</v>
      </c>
      <c r="BI112" s="4">
        <v>1.47881113E9</v>
      </c>
      <c r="BJ112" s="4">
        <v>0.0</v>
      </c>
      <c r="BK112" s="4">
        <v>-4.266148092E10</v>
      </c>
      <c r="BL112" s="4">
        <v>0.0</v>
      </c>
      <c r="BM112" s="4">
        <v>0.0</v>
      </c>
      <c r="BN112" s="4">
        <v>-4.266148092E10</v>
      </c>
      <c r="BO112" s="4">
        <v>0.0</v>
      </c>
      <c r="BP112" s="4">
        <v>-4.266148092E10</v>
      </c>
      <c r="BQ112" s="4">
        <v>-1673.0</v>
      </c>
      <c r="BR112" s="4">
        <v>42725.486805555556</v>
      </c>
      <c r="BS112" s="4">
        <v>41640.0</v>
      </c>
      <c r="BT112" s="4">
        <v>42004.0</v>
      </c>
      <c r="BU112" s="4">
        <v>12.0</v>
      </c>
      <c r="BV112" s="4" t="s">
        <v>297</v>
      </c>
      <c r="BW112" s="4"/>
      <c r="BX112" s="4">
        <v>0.0</v>
      </c>
      <c r="BY112" s="4" t="b">
        <v>0</v>
      </c>
    </row>
    <row r="113" ht="12.75" customHeight="1">
      <c r="A113" s="4" t="s">
        <v>54</v>
      </c>
      <c r="B113" s="72">
        <v>2011.0</v>
      </c>
      <c r="C113" s="4">
        <v>5.0</v>
      </c>
      <c r="D113" s="4">
        <f t="shared" si="5"/>
        <v>342338029075</v>
      </c>
      <c r="E113" s="4">
        <v>2.92256956964E11</v>
      </c>
      <c r="F113" s="4">
        <v>5.0081072111E10</v>
      </c>
      <c r="G113" s="4">
        <v>0.0</v>
      </c>
      <c r="H113" s="4">
        <v>0.0</v>
      </c>
      <c r="I113" s="4">
        <v>-6.185628866E10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2.84547754937E11</v>
      </c>
      <c r="S113" s="4">
        <v>-1.54173241792E11</v>
      </c>
      <c r="T113" s="4">
        <v>0.0</v>
      </c>
      <c r="U113" s="4">
        <v>0.0</v>
      </c>
      <c r="V113" s="4">
        <v>0.0</v>
      </c>
      <c r="W113" s="4">
        <v>0.0</v>
      </c>
      <c r="X113" s="4">
        <v>0.0</v>
      </c>
      <c r="Y113" s="4">
        <v>-1.54173241792E11</v>
      </c>
      <c r="Z113" s="4">
        <v>0.0</v>
      </c>
      <c r="AA113" s="4">
        <v>0.0</v>
      </c>
      <c r="AB113" s="4">
        <v>0.0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-1.54173241792E11</v>
      </c>
      <c r="AO113" s="4">
        <v>1.30374513145E11</v>
      </c>
      <c r="AP113" s="4">
        <v>0.0</v>
      </c>
      <c r="AQ113" s="4">
        <v>0.0</v>
      </c>
      <c r="AR113" s="4">
        <v>0.0</v>
      </c>
      <c r="AS113" s="4">
        <v>0.0</v>
      </c>
      <c r="AT113" s="4">
        <v>0.0</v>
      </c>
      <c r="AU113" s="4">
        <v>0.0</v>
      </c>
      <c r="AV113" s="4">
        <v>0.0</v>
      </c>
      <c r="AW113" s="4">
        <v>-1.26663211024E11</v>
      </c>
      <c r="AX113" s="4">
        <v>-1.26663211024E11</v>
      </c>
      <c r="AY113" s="4">
        <v>0.0</v>
      </c>
      <c r="AZ113" s="4">
        <v>0.0</v>
      </c>
      <c r="BA113" s="4">
        <v>3.711302121E9</v>
      </c>
      <c r="BB113" s="4">
        <v>0.0</v>
      </c>
      <c r="BC113" s="4">
        <v>0.0</v>
      </c>
      <c r="BD113" s="4">
        <v>7.3124406973E10</v>
      </c>
      <c r="BE113" s="4">
        <v>-1.49801471208E11</v>
      </c>
      <c r="BF113" s="4">
        <v>-7.6677064235E10</v>
      </c>
      <c r="BG113" s="4">
        <v>1.075809389E9</v>
      </c>
      <c r="BH113" s="4">
        <v>-2.702629484E9</v>
      </c>
      <c r="BI113" s="4">
        <v>-1.626820095E9</v>
      </c>
      <c r="BJ113" s="4">
        <v>0.0</v>
      </c>
      <c r="BK113" s="4">
        <v>-7.4592582209E10</v>
      </c>
      <c r="BL113" s="4">
        <v>0.0</v>
      </c>
      <c r="BM113" s="4">
        <v>0.0</v>
      </c>
      <c r="BN113" s="4">
        <v>-7.4592582209E10</v>
      </c>
      <c r="BO113" s="4">
        <v>0.0</v>
      </c>
      <c r="BP113" s="4">
        <v>-7.4592582209E10</v>
      </c>
      <c r="BQ113" s="4">
        <v>0.0</v>
      </c>
      <c r="BR113" s="4">
        <v>42389.46527777778</v>
      </c>
      <c r="BS113" s="4">
        <v>40544.0</v>
      </c>
      <c r="BT113" s="4">
        <v>40908.0</v>
      </c>
      <c r="BU113" s="4">
        <v>12.0</v>
      </c>
      <c r="BV113" s="4" t="s">
        <v>362</v>
      </c>
      <c r="BW113" s="4"/>
      <c r="BX113" s="4">
        <v>2.0</v>
      </c>
      <c r="BY113" s="4" t="b">
        <v>0</v>
      </c>
    </row>
    <row r="114" ht="12.75" customHeight="1">
      <c r="A114" s="4" t="s">
        <v>54</v>
      </c>
      <c r="B114" s="72">
        <v>2010.0</v>
      </c>
      <c r="C114" s="4">
        <v>5.0</v>
      </c>
      <c r="D114" s="4">
        <f t="shared" si="5"/>
        <v>263518676300</v>
      </c>
      <c r="E114" s="4">
        <v>2.635186763E11</v>
      </c>
      <c r="F114" s="4"/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2.635186763E11</v>
      </c>
      <c r="S114" s="4">
        <v>-1.72939120141E11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-1.72939120141E11</v>
      </c>
      <c r="Z114" s="4">
        <v>0.0</v>
      </c>
      <c r="AA114" s="4">
        <v>0.0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-1.72939120141E11</v>
      </c>
      <c r="AO114" s="4">
        <v>9.0579556159E10</v>
      </c>
      <c r="AP114" s="4">
        <v>0.0</v>
      </c>
      <c r="AQ114" s="4">
        <v>0.0</v>
      </c>
      <c r="AR114" s="4">
        <v>0.0</v>
      </c>
      <c r="AS114" s="4">
        <v>0.0</v>
      </c>
      <c r="AT114" s="4">
        <v>0.0</v>
      </c>
      <c r="AU114" s="4">
        <v>0.0</v>
      </c>
      <c r="AV114" s="4">
        <v>0.0</v>
      </c>
      <c r="AW114" s="4">
        <v>-8.9856049303E10</v>
      </c>
      <c r="AX114" s="4">
        <v>-8.9856049303E10</v>
      </c>
      <c r="AY114" s="4">
        <v>0.0</v>
      </c>
      <c r="AZ114" s="4">
        <v>0.0</v>
      </c>
      <c r="BA114" s="4">
        <v>7.23506856E8</v>
      </c>
      <c r="BB114" s="4">
        <v>0.0</v>
      </c>
      <c r="BC114" s="4">
        <v>0.0</v>
      </c>
      <c r="BD114" s="4">
        <v>7.1980984723E10</v>
      </c>
      <c r="BE114" s="4">
        <v>-1.15421829303E11</v>
      </c>
      <c r="BF114" s="4">
        <v>-4.344084458E10</v>
      </c>
      <c r="BG114" s="4">
        <v>2.7930284E7</v>
      </c>
      <c r="BH114" s="4">
        <v>-3.158784037E9</v>
      </c>
      <c r="BI114" s="4">
        <v>-3.130853753E9</v>
      </c>
      <c r="BJ114" s="4">
        <v>0.0</v>
      </c>
      <c r="BK114" s="4">
        <v>-4.5848191477E10</v>
      </c>
      <c r="BL114" s="4">
        <v>0.0</v>
      </c>
      <c r="BM114" s="4">
        <v>0.0</v>
      </c>
      <c r="BN114" s="4">
        <v>-4.5848191477E10</v>
      </c>
      <c r="BO114" s="4">
        <v>0.0</v>
      </c>
      <c r="BP114" s="4">
        <v>-4.5848191477E10</v>
      </c>
      <c r="BQ114" s="4">
        <v>0.0</v>
      </c>
      <c r="BR114" s="4">
        <v>42388.69930555556</v>
      </c>
      <c r="BS114" s="4">
        <v>40179.0</v>
      </c>
      <c r="BT114" s="4">
        <v>40543.0</v>
      </c>
      <c r="BU114" s="4">
        <v>12.0</v>
      </c>
      <c r="BV114" s="4" t="s">
        <v>363</v>
      </c>
      <c r="BW114" s="4"/>
      <c r="BX114" s="4">
        <v>2.0</v>
      </c>
      <c r="BY114" s="4" t="b">
        <v>0</v>
      </c>
    </row>
    <row r="115" ht="12.75" customHeight="1">
      <c r="A115" s="4" t="s">
        <v>54</v>
      </c>
      <c r="B115" s="72">
        <v>2009.0</v>
      </c>
      <c r="C115" s="4">
        <v>5.0</v>
      </c>
      <c r="D115" s="4">
        <f t="shared" si="5"/>
        <v>227214584103</v>
      </c>
      <c r="E115" s="4">
        <v>2.27214584103E11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2.27214584103E11</v>
      </c>
      <c r="S115" s="4">
        <v>-1.55115914415E11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  <c r="Y115" s="4">
        <v>-1.55115914415E11</v>
      </c>
      <c r="Z115" s="4">
        <v>0.0</v>
      </c>
      <c r="AA115" s="4">
        <v>0.0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-1.55115914415E11</v>
      </c>
      <c r="AO115" s="4">
        <v>7.2098669688E10</v>
      </c>
      <c r="AP115" s="4">
        <v>0.0</v>
      </c>
      <c r="AQ115" s="4">
        <v>0.0</v>
      </c>
      <c r="AR115" s="4">
        <v>0.0</v>
      </c>
      <c r="AS115" s="4">
        <v>0.0</v>
      </c>
      <c r="AT115" s="4">
        <v>0.0</v>
      </c>
      <c r="AU115" s="4">
        <v>0.0</v>
      </c>
      <c r="AV115" s="4">
        <v>0.0</v>
      </c>
      <c r="AW115" s="4">
        <v>-7.2026246514E10</v>
      </c>
      <c r="AX115" s="4">
        <v>-7.2026246514E10</v>
      </c>
      <c r="AY115" s="4">
        <v>0.0</v>
      </c>
      <c r="AZ115" s="4">
        <v>0.0</v>
      </c>
      <c r="BA115" s="4">
        <v>7.2423174E7</v>
      </c>
      <c r="BB115" s="4">
        <v>0.0</v>
      </c>
      <c r="BC115" s="4">
        <v>0.0</v>
      </c>
      <c r="BD115" s="4">
        <v>2.6599695868E10</v>
      </c>
      <c r="BE115" s="4">
        <v>-5.660330961E10</v>
      </c>
      <c r="BF115" s="4">
        <v>-3.0003613742E10</v>
      </c>
      <c r="BG115" s="4">
        <v>1.170426392E9</v>
      </c>
      <c r="BH115" s="4">
        <v>-6.621090165E9</v>
      </c>
      <c r="BI115" s="4">
        <v>-5.450663773E9</v>
      </c>
      <c r="BJ115" s="4">
        <v>0.0</v>
      </c>
      <c r="BK115" s="4">
        <v>-3.5381854341E10</v>
      </c>
      <c r="BL115" s="4">
        <v>0.0</v>
      </c>
      <c r="BM115" s="4">
        <v>-5.255014426E9</v>
      </c>
      <c r="BN115" s="4">
        <v>-4.0636868767E10</v>
      </c>
      <c r="BO115" s="4">
        <v>0.0</v>
      </c>
      <c r="BP115" s="4">
        <v>-4.0636868767E10</v>
      </c>
      <c r="BQ115" s="4">
        <v>0.0</v>
      </c>
      <c r="BR115" s="4">
        <v>42389.464583333334</v>
      </c>
      <c r="BS115" s="4">
        <v>39814.0</v>
      </c>
      <c r="BT115" s="4">
        <v>40178.0</v>
      </c>
      <c r="BU115" s="4">
        <v>12.0</v>
      </c>
      <c r="BV115" s="4" t="s">
        <v>364</v>
      </c>
      <c r="BW115" s="4"/>
      <c r="BX115" s="4">
        <v>1.0</v>
      </c>
      <c r="BY115" s="4" t="b">
        <v>0</v>
      </c>
    </row>
    <row r="116" ht="12.75" customHeight="1">
      <c r="A116" s="4" t="s">
        <v>54</v>
      </c>
      <c r="B116" s="72">
        <v>2008.0</v>
      </c>
      <c r="C116" s="4">
        <v>5.0</v>
      </c>
      <c r="D116" s="4">
        <f t="shared" si="5"/>
        <v>224364604798</v>
      </c>
      <c r="E116" s="4">
        <v>1.93517604798E11</v>
      </c>
      <c r="F116" s="4">
        <v>3.0847E10</v>
      </c>
      <c r="G116" s="4">
        <v>0.0</v>
      </c>
      <c r="H116" s="4">
        <v>0.0</v>
      </c>
      <c r="I116" s="4">
        <v>-4.8264E10</v>
      </c>
      <c r="J116" s="4">
        <v>-6.3E8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1.93517604798E11</v>
      </c>
      <c r="S116" s="4">
        <v>-1.43396759845E11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-1.43396759845E11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-1.43396759845E11</v>
      </c>
      <c r="AO116" s="4">
        <v>5.0120844953E10</v>
      </c>
      <c r="AP116" s="4">
        <v>0.0</v>
      </c>
      <c r="AQ116" s="4">
        <v>0.0</v>
      </c>
      <c r="AR116" s="4">
        <v>0.0</v>
      </c>
      <c r="AS116" s="4">
        <v>0.0</v>
      </c>
      <c r="AT116" s="4">
        <v>0.0</v>
      </c>
      <c r="AU116" s="4">
        <v>0.0</v>
      </c>
      <c r="AV116" s="4">
        <v>0.0</v>
      </c>
      <c r="AW116" s="4">
        <v>-6.7715229864E10</v>
      </c>
      <c r="AX116" s="4">
        <v>-6.7715229864E10</v>
      </c>
      <c r="AY116" s="4">
        <v>0.0</v>
      </c>
      <c r="AZ116" s="4">
        <v>0.0</v>
      </c>
      <c r="BA116" s="4">
        <v>-1.7594384911E10</v>
      </c>
      <c r="BB116" s="4">
        <v>0.0</v>
      </c>
      <c r="BC116" s="4">
        <v>0.0</v>
      </c>
      <c r="BD116" s="4">
        <v>7.0070863263E10</v>
      </c>
      <c r="BE116" s="4">
        <v>-8.0678896716E10</v>
      </c>
      <c r="BF116" s="4">
        <v>-1.0608033453E10</v>
      </c>
      <c r="BG116" s="4">
        <v>5.3395657402E10</v>
      </c>
      <c r="BH116" s="4">
        <v>-2.3007781254E10</v>
      </c>
      <c r="BI116" s="4">
        <v>3.0387876148E10</v>
      </c>
      <c r="BJ116" s="4">
        <v>0.0</v>
      </c>
      <c r="BK116" s="4">
        <v>2.185457784E9</v>
      </c>
      <c r="BL116" s="4">
        <v>0.0</v>
      </c>
      <c r="BM116" s="4">
        <v>0.0</v>
      </c>
      <c r="BN116" s="4">
        <v>2.185457784E9</v>
      </c>
      <c r="BO116" s="4">
        <v>0.0</v>
      </c>
      <c r="BP116" s="4">
        <v>2.185457784E9</v>
      </c>
      <c r="BQ116" s="4">
        <v>0.0</v>
      </c>
      <c r="BR116" s="4">
        <v>42388.70972222222</v>
      </c>
      <c r="BS116" s="4">
        <v>39448.0</v>
      </c>
      <c r="BT116" s="4">
        <v>39813.0</v>
      </c>
      <c r="BU116" s="4">
        <v>12.0</v>
      </c>
      <c r="BV116" s="4" t="s">
        <v>365</v>
      </c>
      <c r="BW116" s="4"/>
      <c r="BX116" s="4">
        <v>1.0</v>
      </c>
      <c r="BY116" s="4" t="b">
        <v>0</v>
      </c>
    </row>
    <row r="117" ht="12.75" customHeight="1">
      <c r="A117" s="4" t="s">
        <v>54</v>
      </c>
      <c r="B117" s="72">
        <v>2007.0</v>
      </c>
      <c r="C117" s="4">
        <v>5.0</v>
      </c>
      <c r="D117" s="4">
        <f t="shared" si="5"/>
        <v>119370651027</v>
      </c>
      <c r="E117" s="4">
        <v>1.08539651027E11</v>
      </c>
      <c r="F117" s="4">
        <v>1.0831E10</v>
      </c>
      <c r="G117" s="4">
        <v>0.0</v>
      </c>
      <c r="H117" s="4">
        <v>0.0</v>
      </c>
      <c r="I117" s="4">
        <v>-2.8805E10</v>
      </c>
      <c r="J117" s="4">
        <v>-5.82E8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1.08539651027E11</v>
      </c>
      <c r="S117" s="4">
        <v>-1.10762495991E11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-1.10762495991E11</v>
      </c>
      <c r="Z117" s="4">
        <v>0.0</v>
      </c>
      <c r="AA117" s="4">
        <v>0.0</v>
      </c>
      <c r="AB117" s="4">
        <v>0.0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K117" s="4">
        <v>0.0</v>
      </c>
      <c r="AL117" s="4">
        <v>0.0</v>
      </c>
      <c r="AM117" s="4">
        <v>0.0</v>
      </c>
      <c r="AN117" s="4">
        <v>-1.10762495991E11</v>
      </c>
      <c r="AO117" s="4">
        <v>-2.222844964E9</v>
      </c>
      <c r="AP117" s="4">
        <v>0.0</v>
      </c>
      <c r="AQ117" s="4">
        <v>0.0</v>
      </c>
      <c r="AR117" s="4">
        <v>0.0</v>
      </c>
      <c r="AS117" s="4">
        <v>0.0</v>
      </c>
      <c r="AT117" s="4">
        <v>0.0</v>
      </c>
      <c r="AU117" s="4">
        <v>0.0</v>
      </c>
      <c r="AV117" s="4">
        <v>0.0</v>
      </c>
      <c r="AW117" s="4">
        <v>-6.5354816004E10</v>
      </c>
      <c r="AX117" s="4">
        <v>-6.5354816004E10</v>
      </c>
      <c r="AY117" s="4">
        <v>0.0</v>
      </c>
      <c r="AZ117" s="4">
        <v>0.0</v>
      </c>
      <c r="BA117" s="4">
        <v>-6.7577660968E10</v>
      </c>
      <c r="BB117" s="4">
        <v>0.0</v>
      </c>
      <c r="BC117" s="4">
        <v>0.0</v>
      </c>
      <c r="BD117" s="4">
        <v>1.66369186778E11</v>
      </c>
      <c r="BE117" s="4">
        <v>-9.4318785216E10</v>
      </c>
      <c r="BF117" s="4">
        <v>7.2050401562E10</v>
      </c>
      <c r="BG117" s="4">
        <v>4.075739871E9</v>
      </c>
      <c r="BH117" s="4">
        <v>-9.86301571E8</v>
      </c>
      <c r="BI117" s="4">
        <v>3.0894383E9</v>
      </c>
      <c r="BJ117" s="4">
        <v>0.0</v>
      </c>
      <c r="BK117" s="4">
        <v>7.562178894E9</v>
      </c>
      <c r="BL117" s="4">
        <v>0.0</v>
      </c>
      <c r="BM117" s="4">
        <v>-2.625043607E9</v>
      </c>
      <c r="BN117" s="4">
        <v>4.937135287E9</v>
      </c>
      <c r="BO117" s="4">
        <v>0.0</v>
      </c>
      <c r="BP117" s="4">
        <v>4.937135287E9</v>
      </c>
      <c r="BQ117" s="4">
        <v>0.0</v>
      </c>
      <c r="BR117" s="4">
        <v>42389.46319444444</v>
      </c>
      <c r="BS117" s="4">
        <v>39083.0</v>
      </c>
      <c r="BT117" s="4">
        <v>39447.0</v>
      </c>
      <c r="BU117" s="4">
        <v>12.0</v>
      </c>
      <c r="BV117" s="4" t="s">
        <v>365</v>
      </c>
      <c r="BW117" s="4"/>
      <c r="BX117" s="4">
        <v>1.0</v>
      </c>
      <c r="BY117" s="4" t="b">
        <v>0</v>
      </c>
    </row>
    <row r="118" ht="12.75" customHeight="1">
      <c r="A118" s="4" t="s">
        <v>366</v>
      </c>
      <c r="B118" s="72">
        <v>2017.0</v>
      </c>
      <c r="C118" s="4">
        <v>5.0</v>
      </c>
      <c r="D118" s="4">
        <f t="shared" si="5"/>
        <v>502294131471</v>
      </c>
      <c r="E118" s="4">
        <v>6.37713272735E11</v>
      </c>
      <c r="F118" s="4">
        <v>3.5444016623E10</v>
      </c>
      <c r="G118" s="4">
        <v>0.0</v>
      </c>
      <c r="H118" s="4">
        <v>-1.70863157887E11</v>
      </c>
      <c r="I118" s="4">
        <v>-1.97683213899E11</v>
      </c>
      <c r="J118" s="4">
        <v>2.6820056012E10</v>
      </c>
      <c r="K118" s="4">
        <v>0.0</v>
      </c>
      <c r="L118" s="4">
        <v>0.0</v>
      </c>
      <c r="M118" s="4">
        <v>4.3642427998E10</v>
      </c>
      <c r="N118" s="4">
        <v>3.779799047E9</v>
      </c>
      <c r="O118" s="4">
        <v>0.0</v>
      </c>
      <c r="P118" s="4">
        <v>0.0</v>
      </c>
      <c r="Q118" s="4">
        <v>3.779799047E9</v>
      </c>
      <c r="R118" s="4">
        <v>4.59238418019E11</v>
      </c>
      <c r="S118" s="4">
        <v>-1.90083690883E11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-1.34260511345E11</v>
      </c>
      <c r="Z118" s="4">
        <v>-4.754820394E9</v>
      </c>
      <c r="AA118" s="4">
        <v>-3.1111088334E10</v>
      </c>
      <c r="AB118" s="4">
        <v>0.0</v>
      </c>
      <c r="AC118" s="4">
        <v>-2.78507921318E11</v>
      </c>
      <c r="AD118" s="4">
        <v>-2.78507921318E11</v>
      </c>
      <c r="AE118" s="4">
        <v>-2.8833517458E10</v>
      </c>
      <c r="AF118" s="4">
        <v>0.0</v>
      </c>
      <c r="AG118" s="4">
        <v>0.0</v>
      </c>
      <c r="AH118" s="4">
        <v>0.0</v>
      </c>
      <c r="AI118" s="4">
        <v>0.0</v>
      </c>
      <c r="AJ118" s="4">
        <v>-2.4967440386E11</v>
      </c>
      <c r="AK118" s="4">
        <v>0.0</v>
      </c>
      <c r="AL118" s="4">
        <v>0.0</v>
      </c>
      <c r="AM118" s="4">
        <v>0.0</v>
      </c>
      <c r="AN118" s="4">
        <v>-4.48634341391E11</v>
      </c>
      <c r="AO118" s="4">
        <v>1.0604076628E10</v>
      </c>
      <c r="AP118" s="4">
        <v>0.0</v>
      </c>
      <c r="AQ118" s="4">
        <v>0.0</v>
      </c>
      <c r="AR118" s="4">
        <v>0.0</v>
      </c>
      <c r="AS118" s="4">
        <v>0.0</v>
      </c>
      <c r="AT118" s="4">
        <v>0.0</v>
      </c>
      <c r="AU118" s="4">
        <v>0.0</v>
      </c>
      <c r="AV118" s="4">
        <v>0.0</v>
      </c>
      <c r="AW118" s="4">
        <v>-7.7742460136E10</v>
      </c>
      <c r="AX118" s="4">
        <v>0.0</v>
      </c>
      <c r="AY118" s="4">
        <v>0.0</v>
      </c>
      <c r="AZ118" s="4">
        <v>-7.7742460136E10</v>
      </c>
      <c r="BA118" s="4">
        <v>1.0604076628E10</v>
      </c>
      <c r="BB118" s="4">
        <v>0.0</v>
      </c>
      <c r="BC118" s="4">
        <v>-7.7742460136E10</v>
      </c>
      <c r="BD118" s="4">
        <v>8.979917116E10</v>
      </c>
      <c r="BE118" s="4">
        <v>-3.948736202E9</v>
      </c>
      <c r="BF118" s="4">
        <v>8.5850434958E10</v>
      </c>
      <c r="BG118" s="4">
        <v>9.09590682E8</v>
      </c>
      <c r="BH118" s="4">
        <v>-3.8189298E8</v>
      </c>
      <c r="BI118" s="4">
        <v>5.27697702E8</v>
      </c>
      <c r="BJ118" s="4">
        <v>0.0</v>
      </c>
      <c r="BK118" s="4">
        <v>1.9239749152E10</v>
      </c>
      <c r="BL118" s="4">
        <v>0.0</v>
      </c>
      <c r="BM118" s="4">
        <v>-3.20525912E9</v>
      </c>
      <c r="BN118" s="4">
        <v>1.6034490032E10</v>
      </c>
      <c r="BO118" s="4">
        <v>0.0</v>
      </c>
      <c r="BP118" s="4">
        <v>1.6034490032E10</v>
      </c>
      <c r="BQ118" s="4">
        <v>0.0</v>
      </c>
      <c r="BR118" s="4">
        <v>43194.73333333333</v>
      </c>
      <c r="BS118" s="4">
        <v>42736.0</v>
      </c>
      <c r="BT118" s="4">
        <v>43100.0</v>
      </c>
      <c r="BU118" s="4">
        <v>12.0</v>
      </c>
      <c r="BV118" s="4" t="s">
        <v>367</v>
      </c>
      <c r="BW118" s="4"/>
      <c r="BX118" s="4">
        <v>0.0</v>
      </c>
      <c r="BY118" s="4" t="b">
        <v>0</v>
      </c>
    </row>
    <row r="119" ht="12.75" customHeight="1">
      <c r="A119" s="4" t="s">
        <v>366</v>
      </c>
      <c r="B119" s="72">
        <v>2016.0</v>
      </c>
      <c r="C119" s="4">
        <v>5.0</v>
      </c>
      <c r="D119" s="4">
        <f t="shared" si="5"/>
        <v>344936936588</v>
      </c>
      <c r="E119" s="4">
        <v>4.62313723074E11</v>
      </c>
      <c r="F119" s="4">
        <v>3.0295177116E10</v>
      </c>
      <c r="G119" s="4">
        <v>0.0</v>
      </c>
      <c r="H119" s="4">
        <v>-1.47671963602E11</v>
      </c>
      <c r="I119" s="4">
        <v>-1.48178278319E11</v>
      </c>
      <c r="J119" s="4">
        <v>5.06314717E8</v>
      </c>
      <c r="K119" s="4">
        <v>0.0</v>
      </c>
      <c r="L119" s="4">
        <v>0.0</v>
      </c>
      <c r="M119" s="4">
        <v>1.6009267089E10</v>
      </c>
      <c r="N119" s="4">
        <v>5.61653181E9</v>
      </c>
      <c r="O119" s="4">
        <v>0.0</v>
      </c>
      <c r="P119" s="4">
        <v>0.0</v>
      </c>
      <c r="Q119" s="4">
        <v>5.61653181E9</v>
      </c>
      <c r="R119" s="4">
        <v>2.89250751546E11</v>
      </c>
      <c r="S119" s="4">
        <v>-9.9789513717E10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-7.5093440363E10</v>
      </c>
      <c r="Z119" s="4">
        <v>0.0</v>
      </c>
      <c r="AA119" s="4">
        <v>-2.5614895981E10</v>
      </c>
      <c r="AB119" s="4">
        <v>-3.444303191E9</v>
      </c>
      <c r="AC119" s="4">
        <v>-1.84407118433E11</v>
      </c>
      <c r="AD119" s="4">
        <v>-2.1019372161E10</v>
      </c>
      <c r="AE119" s="4">
        <v>-2.1019372161E10</v>
      </c>
      <c r="AF119" s="4">
        <v>0.0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-1.63387746272E11</v>
      </c>
      <c r="AN119" s="4">
        <v>-2.88559757968E11</v>
      </c>
      <c r="AO119" s="4">
        <v>6.90993578E8</v>
      </c>
      <c r="AP119" s="4">
        <v>0.0</v>
      </c>
      <c r="AQ119" s="4">
        <v>0.0</v>
      </c>
      <c r="AR119" s="4">
        <v>0.0</v>
      </c>
      <c r="AS119" s="4">
        <v>0.0</v>
      </c>
      <c r="AT119" s="4">
        <v>0.0</v>
      </c>
      <c r="AU119" s="4">
        <v>0.0</v>
      </c>
      <c r="AV119" s="4">
        <v>0.0</v>
      </c>
      <c r="AW119" s="4">
        <v>-4.2876921621E10</v>
      </c>
      <c r="AX119" s="4">
        <v>0.0</v>
      </c>
      <c r="AY119" s="4">
        <v>0.0</v>
      </c>
      <c r="AZ119" s="4">
        <v>-4.2876921621E10</v>
      </c>
      <c r="BA119" s="4">
        <v>6.90993578E8</v>
      </c>
      <c r="BB119" s="4">
        <v>0.0</v>
      </c>
      <c r="BC119" s="4">
        <v>-4.2876921621E10</v>
      </c>
      <c r="BD119" s="4">
        <v>5.8887910146E10</v>
      </c>
      <c r="BE119" s="4">
        <v>-1.1372723725E10</v>
      </c>
      <c r="BF119" s="4">
        <v>4.7515186421E10</v>
      </c>
      <c r="BG119" s="4">
        <v>1.28865713E8</v>
      </c>
      <c r="BH119" s="4">
        <v>6.79779005E8</v>
      </c>
      <c r="BI119" s="4">
        <v>8.08644718E8</v>
      </c>
      <c r="BJ119" s="4">
        <v>0.0</v>
      </c>
      <c r="BK119" s="4">
        <v>6.137903096E9</v>
      </c>
      <c r="BL119" s="4">
        <v>0.0</v>
      </c>
      <c r="BM119" s="4">
        <v>-3.21554352E8</v>
      </c>
      <c r="BN119" s="4">
        <v>5.816348744E9</v>
      </c>
      <c r="BO119" s="4">
        <v>0.0</v>
      </c>
      <c r="BP119" s="4">
        <v>5.816348744E9</v>
      </c>
      <c r="BQ119" s="4">
        <v>0.0</v>
      </c>
      <c r="BR119" s="4">
        <v>43052.69027777778</v>
      </c>
      <c r="BS119" s="4">
        <v>42370.0</v>
      </c>
      <c r="BT119" s="4">
        <v>42735.0</v>
      </c>
      <c r="BU119" s="4">
        <v>12.0</v>
      </c>
      <c r="BV119" s="4" t="s">
        <v>368</v>
      </c>
      <c r="BW119" s="4"/>
      <c r="BX119" s="4">
        <v>0.0</v>
      </c>
      <c r="BY119" s="4" t="b">
        <v>0</v>
      </c>
    </row>
    <row r="120" ht="12.75" customHeight="1">
      <c r="A120" s="4" t="s">
        <v>366</v>
      </c>
      <c r="B120" s="72">
        <v>2015.0</v>
      </c>
      <c r="C120" s="4">
        <v>5.0</v>
      </c>
      <c r="D120" s="4">
        <f t="shared" si="5"/>
        <v>136257531211</v>
      </c>
      <c r="E120" s="4">
        <v>3.07734580089E11</v>
      </c>
      <c r="F120" s="4">
        <v>2.5790524417E10</v>
      </c>
      <c r="G120" s="4">
        <v>0.0</v>
      </c>
      <c r="H120" s="4">
        <v>-1.97267573295E11</v>
      </c>
      <c r="I120" s="4">
        <v>-1.43668300369E11</v>
      </c>
      <c r="J120" s="4">
        <v>-5.3599272926E10</v>
      </c>
      <c r="K120" s="4">
        <v>0.0</v>
      </c>
      <c r="L120" s="4">
        <v>0.0</v>
      </c>
      <c r="M120" s="4">
        <v>1.6799853142E10</v>
      </c>
      <c r="N120" s="4">
        <v>1.21452587E8</v>
      </c>
      <c r="O120" s="4">
        <v>0.0</v>
      </c>
      <c r="P120" s="4">
        <v>0.0</v>
      </c>
      <c r="Q120" s="4">
        <v>1.21452587E8</v>
      </c>
      <c r="R120" s="4">
        <v>1.89464184008E11</v>
      </c>
      <c r="S120" s="4">
        <v>-9.4712999939E10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-5.8905923515E10</v>
      </c>
      <c r="Z120" s="4">
        <v>0.0</v>
      </c>
      <c r="AA120" s="4">
        <v>-7.9822017E9</v>
      </c>
      <c r="AB120" s="4">
        <v>-1.823952575E9</v>
      </c>
      <c r="AC120" s="4">
        <v>-1.1443306352E11</v>
      </c>
      <c r="AD120" s="4">
        <v>-1.861167337E10</v>
      </c>
      <c r="AE120" s="4">
        <v>-1.861167337E10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-9.582139015E10</v>
      </c>
      <c r="AN120" s="4">
        <v>-1.8314514131E11</v>
      </c>
      <c r="AO120" s="4">
        <v>6.319042698E9</v>
      </c>
      <c r="AP120" s="4">
        <v>0.0</v>
      </c>
      <c r="AQ120" s="4">
        <v>0.0</v>
      </c>
      <c r="AR120" s="4">
        <v>0.0</v>
      </c>
      <c r="AS120" s="4">
        <v>0.0</v>
      </c>
      <c r="AT120" s="4">
        <v>0.0</v>
      </c>
      <c r="AU120" s="4">
        <v>0.0</v>
      </c>
      <c r="AV120" s="4">
        <v>0.0</v>
      </c>
      <c r="AW120" s="4">
        <v>-2.6802349598E10</v>
      </c>
      <c r="AX120" s="4">
        <v>0.0</v>
      </c>
      <c r="AY120" s="4">
        <v>0.0</v>
      </c>
      <c r="AZ120" s="4">
        <v>-2.6802349598E10</v>
      </c>
      <c r="BA120" s="4">
        <v>6.319042698E9</v>
      </c>
      <c r="BB120" s="4">
        <v>0.0</v>
      </c>
      <c r="BC120" s="4">
        <v>-2.6802349598E10</v>
      </c>
      <c r="BD120" s="4">
        <v>4.8487570632E10</v>
      </c>
      <c r="BE120" s="4">
        <v>-1.7501797376E10</v>
      </c>
      <c r="BF120" s="4">
        <v>3.0985773256E10</v>
      </c>
      <c r="BG120" s="4">
        <v>1.11982164E8</v>
      </c>
      <c r="BH120" s="4">
        <v>-2.025311987E9</v>
      </c>
      <c r="BI120" s="4">
        <v>-1.913329823E9</v>
      </c>
      <c r="BJ120" s="4">
        <v>0.0</v>
      </c>
      <c r="BK120" s="4">
        <v>8.589136533E9</v>
      </c>
      <c r="BL120" s="4">
        <v>0.0</v>
      </c>
      <c r="BM120" s="4">
        <v>-2.323982669E9</v>
      </c>
      <c r="BN120" s="4">
        <v>6.265153864E9</v>
      </c>
      <c r="BO120" s="4">
        <v>0.0</v>
      </c>
      <c r="BP120" s="4">
        <v>6.265153864E9</v>
      </c>
      <c r="BQ120" s="4">
        <v>0.0</v>
      </c>
      <c r="BR120" s="4">
        <v>42515.65902777778</v>
      </c>
      <c r="BS120" s="4">
        <v>42005.0</v>
      </c>
      <c r="BT120" s="4">
        <v>42369.0</v>
      </c>
      <c r="BU120" s="4">
        <v>12.0</v>
      </c>
      <c r="BV120" s="4" t="s">
        <v>323</v>
      </c>
      <c r="BW120" s="4"/>
      <c r="BX120" s="4">
        <v>0.0</v>
      </c>
      <c r="BY120" s="4" t="b">
        <v>0</v>
      </c>
    </row>
    <row r="121" ht="12.75" customHeight="1">
      <c r="A121" s="4" t="s">
        <v>366</v>
      </c>
      <c r="B121" s="72">
        <v>2014.0</v>
      </c>
      <c r="C121" s="4">
        <v>5.0</v>
      </c>
      <c r="D121" s="4">
        <f t="shared" si="5"/>
        <v>131473473352</v>
      </c>
      <c r="E121" s="4">
        <v>3.76760022449E11</v>
      </c>
      <c r="F121" s="4">
        <v>3.0389604917E10</v>
      </c>
      <c r="G121" s="4">
        <v>0.0</v>
      </c>
      <c r="H121" s="4">
        <v>-2.75676154014E11</v>
      </c>
      <c r="I121" s="4">
        <v>-2.51955249805E11</v>
      </c>
      <c r="J121" s="4">
        <v>-2.3720904209E10</v>
      </c>
      <c r="K121" s="4">
        <v>0.0</v>
      </c>
      <c r="L121" s="4">
        <v>0.0</v>
      </c>
      <c r="M121" s="4">
        <v>1.9135370178E10</v>
      </c>
      <c r="N121" s="4">
        <v>1.415327729E9</v>
      </c>
      <c r="O121" s="4">
        <v>0.0</v>
      </c>
      <c r="P121" s="4">
        <v>0.0</v>
      </c>
      <c r="Q121" s="4">
        <v>1.415327729E9</v>
      </c>
      <c r="R121" s="4">
        <v>1.70512274849E11</v>
      </c>
      <c r="S121" s="4">
        <v>-1.23694025472E11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-5.6921890798E10</v>
      </c>
      <c r="Z121" s="4">
        <v>0.0</v>
      </c>
      <c r="AA121" s="4">
        <v>-5.953375138E9</v>
      </c>
      <c r="AB121" s="4">
        <v>-1.551943707E9</v>
      </c>
      <c r="AC121" s="4">
        <v>-8.1549816672E10</v>
      </c>
      <c r="AD121" s="4">
        <v>-1.0350487142E10</v>
      </c>
      <c r="AE121" s="4">
        <v>-1.0350487142E10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-7.119932953E10</v>
      </c>
      <c r="AN121" s="4">
        <v>-1.45977026315E11</v>
      </c>
      <c r="AO121" s="4">
        <v>2.4535248534E10</v>
      </c>
      <c r="AP121" s="4">
        <v>0.0</v>
      </c>
      <c r="AQ121" s="4">
        <v>0.0</v>
      </c>
      <c r="AR121" s="4">
        <v>0.0</v>
      </c>
      <c r="AS121" s="4">
        <v>0.0</v>
      </c>
      <c r="AT121" s="4">
        <v>0.0</v>
      </c>
      <c r="AU121" s="4">
        <v>0.0</v>
      </c>
      <c r="AV121" s="4">
        <v>0.0</v>
      </c>
      <c r="AW121" s="4">
        <v>-3.251199066E10</v>
      </c>
      <c r="AX121" s="4">
        <v>0.0</v>
      </c>
      <c r="AY121" s="4">
        <v>0.0</v>
      </c>
      <c r="AZ121" s="4">
        <v>-3.251199066E10</v>
      </c>
      <c r="BA121" s="4">
        <v>2.4535248534E10</v>
      </c>
      <c r="BB121" s="4">
        <v>0.0</v>
      </c>
      <c r="BC121" s="4">
        <v>-3.251199066E10</v>
      </c>
      <c r="BD121" s="4">
        <v>7.0028692668E10</v>
      </c>
      <c r="BE121" s="4">
        <v>-2.3773290684E10</v>
      </c>
      <c r="BF121" s="4">
        <v>4.6255401984E10</v>
      </c>
      <c r="BG121" s="4">
        <v>2.40085301E8</v>
      </c>
      <c r="BH121" s="4">
        <v>-2.88272296E8</v>
      </c>
      <c r="BI121" s="4">
        <v>-4.8186995E7</v>
      </c>
      <c r="BJ121" s="4">
        <v>0.0</v>
      </c>
      <c r="BK121" s="4">
        <v>3.8230472863E10</v>
      </c>
      <c r="BL121" s="4">
        <v>0.0</v>
      </c>
      <c r="BM121" s="4">
        <v>-8.289447387E9</v>
      </c>
      <c r="BN121" s="4">
        <v>2.9941025476E10</v>
      </c>
      <c r="BO121" s="4">
        <v>0.0</v>
      </c>
      <c r="BP121" s="4">
        <v>2.9941025476E10</v>
      </c>
      <c r="BQ121" s="4">
        <v>599.0</v>
      </c>
      <c r="BR121" s="4">
        <v>42291.76944444444</v>
      </c>
      <c r="BS121" s="4">
        <v>41640.0</v>
      </c>
      <c r="BT121" s="4">
        <v>42004.0</v>
      </c>
      <c r="BU121" s="4">
        <v>12.0</v>
      </c>
      <c r="BV121" s="4" t="s">
        <v>369</v>
      </c>
      <c r="BW121" s="4"/>
      <c r="BX121" s="4">
        <v>1.0</v>
      </c>
      <c r="BY121" s="4" t="b">
        <v>0</v>
      </c>
    </row>
    <row r="122" ht="12.75" customHeight="1">
      <c r="A122" s="4" t="s">
        <v>366</v>
      </c>
      <c r="B122" s="72">
        <v>2013.0</v>
      </c>
      <c r="C122" s="4">
        <v>5.0</v>
      </c>
      <c r="D122" s="4">
        <f t="shared" si="5"/>
        <v>145925864505</v>
      </c>
      <c r="E122" s="4">
        <v>4.40796580593E11</v>
      </c>
      <c r="F122" s="4">
        <v>4.2299344212E10</v>
      </c>
      <c r="G122" s="4">
        <v>-6.247529847E9</v>
      </c>
      <c r="H122" s="4">
        <v>-3.30922530453E11</v>
      </c>
      <c r="I122" s="4">
        <v>-2.98448668619E11</v>
      </c>
      <c r="J122" s="4">
        <v>-3.2347075928E10</v>
      </c>
      <c r="K122" s="4">
        <v>0.0</v>
      </c>
      <c r="L122" s="4">
        <v>-1.26785906E8</v>
      </c>
      <c r="M122" s="4">
        <v>2.7131009142E10</v>
      </c>
      <c r="N122" s="4">
        <v>1.097366375E9</v>
      </c>
      <c r="O122" s="4">
        <v>0.0</v>
      </c>
      <c r="P122" s="4">
        <v>0.0</v>
      </c>
      <c r="Q122" s="4">
        <v>1.097366375E9</v>
      </c>
      <c r="R122" s="4">
        <v>1.74154240022E11</v>
      </c>
      <c r="S122" s="4">
        <v>-1.02318493833E11</v>
      </c>
      <c r="T122" s="4">
        <v>-1.5565126798E10</v>
      </c>
      <c r="U122" s="4">
        <v>6.2192524391E10</v>
      </c>
      <c r="V122" s="4">
        <v>6.2192524391E10</v>
      </c>
      <c r="W122" s="4">
        <v>0.0</v>
      </c>
      <c r="X122" s="4">
        <v>0.0</v>
      </c>
      <c r="Y122" s="4">
        <v>-5.569109624E10</v>
      </c>
      <c r="Z122" s="4">
        <v>-1.523139752E9</v>
      </c>
      <c r="AA122" s="4">
        <v>8.352329055E9</v>
      </c>
      <c r="AB122" s="4">
        <v>0.0</v>
      </c>
      <c r="AC122" s="4">
        <v>-3.501256028E10</v>
      </c>
      <c r="AD122" s="4">
        <v>-2.4986546603E10</v>
      </c>
      <c r="AE122" s="4">
        <v>-1.2906421826E10</v>
      </c>
      <c r="AF122" s="4">
        <v>0.0</v>
      </c>
      <c r="AG122" s="4">
        <v>0.0</v>
      </c>
      <c r="AH122" s="4">
        <v>0.0</v>
      </c>
      <c r="AI122" s="4">
        <v>-1.348837309E9</v>
      </c>
      <c r="AJ122" s="4">
        <v>-1.0731287468E10</v>
      </c>
      <c r="AK122" s="4">
        <v>-1.0026013677E10</v>
      </c>
      <c r="AL122" s="4">
        <v>0.0</v>
      </c>
      <c r="AM122" s="4">
        <v>0.0</v>
      </c>
      <c r="AN122" s="4">
        <v>-8.3874467217E10</v>
      </c>
      <c r="AO122" s="4">
        <v>9.0279772805E10</v>
      </c>
      <c r="AP122" s="4">
        <v>0.0</v>
      </c>
      <c r="AQ122" s="4">
        <v>0.0</v>
      </c>
      <c r="AR122" s="4">
        <v>0.0</v>
      </c>
      <c r="AS122" s="4">
        <v>0.0</v>
      </c>
      <c r="AT122" s="4">
        <v>0.0</v>
      </c>
      <c r="AU122" s="4">
        <v>0.0</v>
      </c>
      <c r="AV122" s="4">
        <v>-3.3259896486E10</v>
      </c>
      <c r="AW122" s="4">
        <v>-6.0914464055E10</v>
      </c>
      <c r="AX122" s="4">
        <v>-6.0914464055E10</v>
      </c>
      <c r="AY122" s="4">
        <v>0.0</v>
      </c>
      <c r="AZ122" s="4">
        <v>0.0</v>
      </c>
      <c r="BA122" s="4">
        <v>-3.894587736E9</v>
      </c>
      <c r="BB122" s="4">
        <v>0.0</v>
      </c>
      <c r="BC122" s="4">
        <v>0.0</v>
      </c>
      <c r="BD122" s="4">
        <v>6.1701601658E10</v>
      </c>
      <c r="BE122" s="4">
        <v>-2.2550876038E10</v>
      </c>
      <c r="BF122" s="4">
        <v>3.915072562E10</v>
      </c>
      <c r="BG122" s="4">
        <v>1.116192524E9</v>
      </c>
      <c r="BH122" s="4">
        <v>-1.879006018E9</v>
      </c>
      <c r="BI122" s="4">
        <v>-7.62813494E8</v>
      </c>
      <c r="BJ122" s="4">
        <v>0.0</v>
      </c>
      <c r="BK122" s="4">
        <v>3.449332439E10</v>
      </c>
      <c r="BL122" s="4">
        <v>0.0</v>
      </c>
      <c r="BM122" s="4">
        <v>-9.493229331E9</v>
      </c>
      <c r="BN122" s="4">
        <v>2.5000095059E10</v>
      </c>
      <c r="BO122" s="4">
        <v>0.0</v>
      </c>
      <c r="BP122" s="4">
        <v>2.5000095059E10</v>
      </c>
      <c r="BQ122" s="4">
        <v>500.0</v>
      </c>
      <c r="BR122" s="4">
        <v>42388.65694444445</v>
      </c>
      <c r="BS122" s="4">
        <v>41275.0</v>
      </c>
      <c r="BT122" s="4">
        <v>41639.0</v>
      </c>
      <c r="BU122" s="4">
        <v>12.0</v>
      </c>
      <c r="BV122" s="4" t="s">
        <v>370</v>
      </c>
      <c r="BW122" s="4"/>
      <c r="BX122" s="4">
        <v>3.0</v>
      </c>
      <c r="BY122" s="4" t="b">
        <v>0</v>
      </c>
    </row>
    <row r="123" ht="12.75" customHeight="1">
      <c r="A123" s="4" t="s">
        <v>366</v>
      </c>
      <c r="B123" s="72">
        <v>2012.0</v>
      </c>
      <c r="C123" s="4">
        <v>5.0</v>
      </c>
      <c r="D123" s="4">
        <f t="shared" si="5"/>
        <v>173740658884</v>
      </c>
      <c r="E123" s="4">
        <v>4.4757542632E11</v>
      </c>
      <c r="F123" s="4">
        <v>3.4033518334E10</v>
      </c>
      <c r="G123" s="4">
        <v>4.0426321096E10</v>
      </c>
      <c r="H123" s="4">
        <v>-3.48294606866E11</v>
      </c>
      <c r="I123" s="4">
        <v>-3.27075407873E11</v>
      </c>
      <c r="J123" s="4">
        <v>0.0</v>
      </c>
      <c r="K123" s="4">
        <v>-2.1215112923E10</v>
      </c>
      <c r="L123" s="4">
        <v>-4086070.0</v>
      </c>
      <c r="M123" s="4">
        <v>3.0802513482E10</v>
      </c>
      <c r="N123" s="4">
        <v>1.274642456E9</v>
      </c>
      <c r="O123" s="4">
        <v>0.0</v>
      </c>
      <c r="P123" s="4">
        <v>0.0</v>
      </c>
      <c r="Q123" s="4">
        <v>1.274642456E9</v>
      </c>
      <c r="R123" s="4">
        <v>2.05817814822E11</v>
      </c>
      <c r="S123" s="4">
        <v>-1.56166586615E11</v>
      </c>
      <c r="T123" s="4">
        <v>-2.79896343E9</v>
      </c>
      <c r="U123" s="4">
        <v>6.7748830946E10</v>
      </c>
      <c r="V123" s="4">
        <v>6.7748830946E10</v>
      </c>
      <c r="W123" s="4">
        <v>0.0</v>
      </c>
      <c r="X123" s="4">
        <v>0.0</v>
      </c>
      <c r="Y123" s="4">
        <v>-9.1216719099E10</v>
      </c>
      <c r="Z123" s="4">
        <v>0.0</v>
      </c>
      <c r="AA123" s="4">
        <v>1.515793521E10</v>
      </c>
      <c r="AB123" s="4">
        <v>-3.999996187E9</v>
      </c>
      <c r="AC123" s="4">
        <v>-3.7640877792E10</v>
      </c>
      <c r="AD123" s="4">
        <v>-2.9576255606E10</v>
      </c>
      <c r="AE123" s="4">
        <v>-2.9576255606E10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-7.684476129E9</v>
      </c>
      <c r="AL123" s="4">
        <v>0.0</v>
      </c>
      <c r="AM123" s="4">
        <v>-3.80146057E8</v>
      </c>
      <c r="AN123" s="4">
        <v>-1.17699657868E11</v>
      </c>
      <c r="AO123" s="4">
        <v>8.8118156954E10</v>
      </c>
      <c r="AP123" s="4">
        <v>0.0</v>
      </c>
      <c r="AQ123" s="4">
        <v>0.0</v>
      </c>
      <c r="AR123" s="4">
        <v>0.0</v>
      </c>
      <c r="AS123" s="4">
        <v>0.0</v>
      </c>
      <c r="AT123" s="4">
        <v>0.0</v>
      </c>
      <c r="AU123" s="4">
        <v>0.0</v>
      </c>
      <c r="AV123" s="4">
        <v>-2.7348725123E10</v>
      </c>
      <c r="AW123" s="4">
        <v>-6.8481093338E10</v>
      </c>
      <c r="AX123" s="4">
        <v>-6.8481093338E10</v>
      </c>
      <c r="AY123" s="4">
        <v>0.0</v>
      </c>
      <c r="AZ123" s="4">
        <v>0.0</v>
      </c>
      <c r="BA123" s="4">
        <v>-7.711661507E9</v>
      </c>
      <c r="BB123" s="4">
        <v>0.0</v>
      </c>
      <c r="BC123" s="4">
        <v>0.0</v>
      </c>
      <c r="BD123" s="4">
        <v>7.4269086677E10</v>
      </c>
      <c r="BE123" s="4">
        <v>-1.53936598E10</v>
      </c>
      <c r="BF123" s="4">
        <v>5.8875426877E10</v>
      </c>
      <c r="BG123" s="4">
        <v>2.01464679E8</v>
      </c>
      <c r="BH123" s="4">
        <v>-4.6893847E7</v>
      </c>
      <c r="BI123" s="4">
        <v>1.54570832E8</v>
      </c>
      <c r="BJ123" s="4">
        <v>0.0</v>
      </c>
      <c r="BK123" s="4">
        <v>5.1318336202E10</v>
      </c>
      <c r="BL123" s="4">
        <v>0.0</v>
      </c>
      <c r="BM123" s="4">
        <v>-1.3278224073E10</v>
      </c>
      <c r="BN123" s="4">
        <v>3.8040112129E10</v>
      </c>
      <c r="BO123" s="4">
        <v>0.0</v>
      </c>
      <c r="BP123" s="4">
        <v>3.8040112129E10</v>
      </c>
      <c r="BQ123" s="4">
        <v>761.0</v>
      </c>
      <c r="BR123" s="4">
        <v>42389.46805555555</v>
      </c>
      <c r="BS123" s="4">
        <v>40909.0</v>
      </c>
      <c r="BT123" s="4">
        <v>41274.0</v>
      </c>
      <c r="BU123" s="4">
        <v>12.0</v>
      </c>
      <c r="BV123" s="4" t="s">
        <v>300</v>
      </c>
      <c r="BW123" s="4"/>
      <c r="BX123" s="4">
        <v>1.0</v>
      </c>
      <c r="BY123" s="4" t="b">
        <v>0</v>
      </c>
    </row>
    <row r="124" ht="12.75" customHeight="1">
      <c r="A124" s="4" t="s">
        <v>366</v>
      </c>
      <c r="B124" s="72">
        <v>2011.0</v>
      </c>
      <c r="C124" s="4">
        <v>5.0</v>
      </c>
      <c r="D124" s="4">
        <f t="shared" si="5"/>
        <v>220846222824</v>
      </c>
      <c r="E124" s="4">
        <v>5.92771201678E11</v>
      </c>
      <c r="F124" s="4">
        <v>3.2069435639E10</v>
      </c>
      <c r="G124" s="4">
        <v>2.073006967E9</v>
      </c>
      <c r="H124" s="4">
        <v>-4.0606742146E11</v>
      </c>
      <c r="I124" s="4">
        <v>-3.98135248075E11</v>
      </c>
      <c r="J124" s="4">
        <v>0.0</v>
      </c>
      <c r="K124" s="4">
        <v>-7.929201098E9</v>
      </c>
      <c r="L124" s="4">
        <v>-2972287.0</v>
      </c>
      <c r="M124" s="4">
        <v>3.6691349213E10</v>
      </c>
      <c r="N124" s="4">
        <v>1.136327169E9</v>
      </c>
      <c r="O124" s="4">
        <v>0.0</v>
      </c>
      <c r="P124" s="4">
        <v>0.0</v>
      </c>
      <c r="Q124" s="4">
        <v>1.136327169E9</v>
      </c>
      <c r="R124" s="4">
        <v>2.58673899206E11</v>
      </c>
      <c r="S124" s="4">
        <v>-2.36409716675E11</v>
      </c>
      <c r="T124" s="4">
        <v>-2.851672073E9</v>
      </c>
      <c r="U124" s="4">
        <v>1.35487154294E11</v>
      </c>
      <c r="V124" s="4">
        <v>1.35487154294E11</v>
      </c>
      <c r="W124" s="4">
        <v>0.0</v>
      </c>
      <c r="X124" s="4">
        <v>0.0</v>
      </c>
      <c r="Y124" s="4">
        <v>-1.03774234454E11</v>
      </c>
      <c r="Z124" s="4">
        <v>0.0</v>
      </c>
      <c r="AA124" s="4">
        <v>-3.5875964171E10</v>
      </c>
      <c r="AB124" s="4">
        <v>-6.563217759E9</v>
      </c>
      <c r="AC124" s="4">
        <v>-4.1714375207E10</v>
      </c>
      <c r="AD124" s="4">
        <v>-3.3588996583E10</v>
      </c>
      <c r="AE124" s="4">
        <v>0.0</v>
      </c>
      <c r="AF124" s="4">
        <v>0.0</v>
      </c>
      <c r="AG124" s="4">
        <v>0.0</v>
      </c>
      <c r="AH124" s="4">
        <v>0.0</v>
      </c>
      <c r="AI124" s="4">
        <v>0.0</v>
      </c>
      <c r="AJ124" s="4">
        <v>-3.3588996583E10</v>
      </c>
      <c r="AK124" s="4">
        <v>-7.282444261E9</v>
      </c>
      <c r="AL124" s="4">
        <v>0.0</v>
      </c>
      <c r="AM124" s="4">
        <v>-8.42934363E8</v>
      </c>
      <c r="AN124" s="4">
        <v>-1.87927791591E11</v>
      </c>
      <c r="AO124" s="4">
        <v>7.0746107615E10</v>
      </c>
      <c r="AP124" s="4">
        <v>0.0</v>
      </c>
      <c r="AQ124" s="4">
        <v>0.0</v>
      </c>
      <c r="AR124" s="4">
        <v>0.0</v>
      </c>
      <c r="AS124" s="4">
        <v>0.0</v>
      </c>
      <c r="AT124" s="4">
        <v>0.0</v>
      </c>
      <c r="AU124" s="4">
        <v>0.0</v>
      </c>
      <c r="AV124" s="4">
        <v>-4.063472565E10</v>
      </c>
      <c r="AW124" s="4">
        <v>-7.6733538203E10</v>
      </c>
      <c r="AX124" s="4">
        <v>-7.6733538203E10</v>
      </c>
      <c r="AY124" s="4">
        <v>0.0</v>
      </c>
      <c r="AZ124" s="4">
        <v>0.0</v>
      </c>
      <c r="BA124" s="4">
        <v>-4.6622156238E10</v>
      </c>
      <c r="BB124" s="4">
        <v>0.0</v>
      </c>
      <c r="BC124" s="4">
        <v>0.0</v>
      </c>
      <c r="BD124" s="4">
        <v>9.6854223107E10</v>
      </c>
      <c r="BE124" s="4">
        <v>-3.6591742582E10</v>
      </c>
      <c r="BF124" s="4">
        <v>6.0262480525E10</v>
      </c>
      <c r="BG124" s="4">
        <v>9.22328308E8</v>
      </c>
      <c r="BH124" s="4">
        <v>-2.046002851E9</v>
      </c>
      <c r="BI124" s="4">
        <v>-1.123674543E9</v>
      </c>
      <c r="BJ124" s="4">
        <v>0.0</v>
      </c>
      <c r="BK124" s="4">
        <v>1.2516649744E10</v>
      </c>
      <c r="BL124" s="4">
        <v>0.0</v>
      </c>
      <c r="BM124" s="4">
        <v>-3.477739991E9</v>
      </c>
      <c r="BN124" s="4">
        <v>9.038909753E9</v>
      </c>
      <c r="BO124" s="4">
        <v>0.0</v>
      </c>
      <c r="BP124" s="4">
        <v>9.038909753E9</v>
      </c>
      <c r="BQ124" s="4">
        <v>0.0</v>
      </c>
      <c r="BR124" s="4">
        <v>42388.69027777778</v>
      </c>
      <c r="BS124" s="4">
        <v>40544.0</v>
      </c>
      <c r="BT124" s="4">
        <v>40908.0</v>
      </c>
      <c r="BU124" s="4">
        <v>12.0</v>
      </c>
      <c r="BV124" s="4" t="s">
        <v>371</v>
      </c>
      <c r="BW124" s="4"/>
      <c r="BX124" s="4">
        <v>1.0</v>
      </c>
      <c r="BY124" s="4" t="b">
        <v>0</v>
      </c>
    </row>
    <row r="125" ht="12.75" customHeight="1">
      <c r="A125" s="4" t="s">
        <v>366</v>
      </c>
      <c r="B125" s="72">
        <v>2010.0</v>
      </c>
      <c r="C125" s="4">
        <v>5.0</v>
      </c>
      <c r="D125" s="4">
        <f t="shared" si="5"/>
        <v>158069838289</v>
      </c>
      <c r="E125" s="4">
        <v>4.8286782213E11</v>
      </c>
      <c r="F125" s="4">
        <v>2.0658020146E10</v>
      </c>
      <c r="G125" s="4">
        <v>-6.1315947301E10</v>
      </c>
      <c r="H125" s="4">
        <v>-2.84140056686E11</v>
      </c>
      <c r="I125" s="4">
        <v>-2.65526065525E11</v>
      </c>
      <c r="J125" s="4">
        <v>0.0</v>
      </c>
      <c r="K125" s="4">
        <v>-1.8609726932E10</v>
      </c>
      <c r="L125" s="4">
        <v>-4264229.0</v>
      </c>
      <c r="M125" s="4">
        <v>3.3337213549E10</v>
      </c>
      <c r="N125" s="4">
        <v>4.74900369E8</v>
      </c>
      <c r="O125" s="4">
        <v>0.0</v>
      </c>
      <c r="P125" s="4">
        <v>0.0</v>
      </c>
      <c r="Q125" s="4">
        <v>4.74900369E8</v>
      </c>
      <c r="R125" s="4">
        <v>1.91881952207E11</v>
      </c>
      <c r="S125" s="4">
        <v>-7.6104938915E10</v>
      </c>
      <c r="T125" s="4">
        <v>-1.02309543E8</v>
      </c>
      <c r="U125" s="4">
        <v>1.9876725758E10</v>
      </c>
      <c r="V125" s="4">
        <v>1.9876725758E10</v>
      </c>
      <c r="W125" s="4">
        <v>0.0</v>
      </c>
      <c r="X125" s="4">
        <v>0.0</v>
      </c>
      <c r="Y125" s="4">
        <v>-5.63305227E10</v>
      </c>
      <c r="Z125" s="4">
        <v>0.0</v>
      </c>
      <c r="AA125" s="4">
        <v>-8.714043615E9</v>
      </c>
      <c r="AB125" s="4">
        <v>-1.0964511483E10</v>
      </c>
      <c r="AC125" s="4">
        <v>-3.7173689945E10</v>
      </c>
      <c r="AD125" s="4">
        <v>-3.1990546515E10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-3.1990546515E10</v>
      </c>
      <c r="AK125" s="4">
        <v>-4.602807643E9</v>
      </c>
      <c r="AL125" s="4">
        <v>0.0</v>
      </c>
      <c r="AM125" s="4">
        <v>-5.80335787E8</v>
      </c>
      <c r="AN125" s="4">
        <v>-1.13182767743E11</v>
      </c>
      <c r="AO125" s="4">
        <v>7.8699184464E10</v>
      </c>
      <c r="AP125" s="4">
        <v>0.0</v>
      </c>
      <c r="AQ125" s="4">
        <v>0.0</v>
      </c>
      <c r="AR125" s="4">
        <v>0.0</v>
      </c>
      <c r="AS125" s="4">
        <v>0.0</v>
      </c>
      <c r="AT125" s="4">
        <v>0.0</v>
      </c>
      <c r="AU125" s="4">
        <v>0.0</v>
      </c>
      <c r="AV125" s="4">
        <v>-3.6102463547E10</v>
      </c>
      <c r="AW125" s="4">
        <v>-7.4681684465E10</v>
      </c>
      <c r="AX125" s="4">
        <v>-7.4681684465E10</v>
      </c>
      <c r="AY125" s="4">
        <v>0.0</v>
      </c>
      <c r="AZ125" s="4">
        <v>0.0</v>
      </c>
      <c r="BA125" s="4">
        <v>-3.2084963548E10</v>
      </c>
      <c r="BB125" s="4">
        <v>0.0</v>
      </c>
      <c r="BC125" s="4">
        <v>0.0</v>
      </c>
      <c r="BD125" s="4">
        <v>8.4500541507E10</v>
      </c>
      <c r="BE125" s="4">
        <v>-6.763463949E9</v>
      </c>
      <c r="BF125" s="4">
        <v>7.7737077558E10</v>
      </c>
      <c r="BG125" s="4">
        <v>2.5998217E7</v>
      </c>
      <c r="BH125" s="4">
        <v>-6707072.0</v>
      </c>
      <c r="BI125" s="4">
        <v>1.9291145E7</v>
      </c>
      <c r="BJ125" s="4">
        <v>0.0</v>
      </c>
      <c r="BK125" s="4">
        <v>4.5671405155E10</v>
      </c>
      <c r="BL125" s="4">
        <v>0.0</v>
      </c>
      <c r="BM125" s="4">
        <v>-1.1240636914E10</v>
      </c>
      <c r="BN125" s="4">
        <v>3.4430768241E10</v>
      </c>
      <c r="BO125" s="4">
        <v>0.0</v>
      </c>
      <c r="BP125" s="4">
        <v>3.4430768241E10</v>
      </c>
      <c r="BQ125" s="4">
        <v>0.0</v>
      </c>
      <c r="BR125" s="4">
        <v>42388.69583333333</v>
      </c>
      <c r="BS125" s="4">
        <v>40179.0</v>
      </c>
      <c r="BT125" s="4">
        <v>40543.0</v>
      </c>
      <c r="BU125" s="4">
        <v>12.0</v>
      </c>
      <c r="BV125" s="4" t="s">
        <v>371</v>
      </c>
      <c r="BW125" s="4"/>
      <c r="BX125" s="4">
        <v>1.0</v>
      </c>
      <c r="BY125" s="4" t="b">
        <v>0</v>
      </c>
    </row>
    <row r="126" ht="12.75" customHeight="1">
      <c r="A126" s="4" t="s">
        <v>366</v>
      </c>
      <c r="B126" s="72">
        <v>2009.0</v>
      </c>
      <c r="C126" s="4">
        <v>5.0</v>
      </c>
      <c r="D126" s="4">
        <f t="shared" si="5"/>
        <v>51843569041</v>
      </c>
      <c r="E126" s="4">
        <v>3.00907411122E11</v>
      </c>
      <c r="F126" s="4">
        <v>8.784123859E9</v>
      </c>
      <c r="G126" s="4">
        <v>-4.1182818753E10</v>
      </c>
      <c r="H126" s="4">
        <v>-2.16665147187E11</v>
      </c>
      <c r="I126" s="4">
        <v>-2.15263863602E11</v>
      </c>
      <c r="J126" s="4">
        <v>0.0</v>
      </c>
      <c r="K126" s="4">
        <v>-1.392679201E9</v>
      </c>
      <c r="L126" s="4">
        <v>-8604384.0</v>
      </c>
      <c r="M126" s="4">
        <v>9.999522452E9</v>
      </c>
      <c r="N126" s="4">
        <v>3.9991293E7</v>
      </c>
      <c r="O126" s="4">
        <v>3.9991293E7</v>
      </c>
      <c r="P126" s="4">
        <v>0.0</v>
      </c>
      <c r="Q126" s="4">
        <v>0.0</v>
      </c>
      <c r="R126" s="4">
        <v>6.1883082786E10</v>
      </c>
      <c r="S126" s="4">
        <v>-1.2353545806E10</v>
      </c>
      <c r="T126" s="4">
        <v>-9106991.0</v>
      </c>
      <c r="U126" s="4">
        <v>7.41856596E8</v>
      </c>
      <c r="V126" s="4">
        <v>7.30314487E8</v>
      </c>
      <c r="W126" s="4">
        <v>1.1542109E7</v>
      </c>
      <c r="X126" s="4">
        <v>0.0</v>
      </c>
      <c r="Y126" s="4">
        <v>-1.1620796201E10</v>
      </c>
      <c r="Z126" s="4">
        <v>0.0</v>
      </c>
      <c r="AA126" s="4">
        <v>-6.731972632E9</v>
      </c>
      <c r="AB126" s="4">
        <v>-4.649951002E9</v>
      </c>
      <c r="AC126" s="4">
        <v>-1.5486119087E10</v>
      </c>
      <c r="AD126" s="4">
        <v>-1.248569366E10</v>
      </c>
      <c r="AE126" s="4">
        <v>-1.248569366E10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-2.110971089E9</v>
      </c>
      <c r="AL126" s="4">
        <v>0.0</v>
      </c>
      <c r="AM126" s="4">
        <v>-8.89454338E8</v>
      </c>
      <c r="AN126" s="4">
        <v>-3.8488838922E10</v>
      </c>
      <c r="AO126" s="4">
        <v>2.3394243864E10</v>
      </c>
      <c r="AP126" s="4">
        <v>0.0</v>
      </c>
      <c r="AQ126" s="4">
        <v>0.0</v>
      </c>
      <c r="AR126" s="4">
        <v>0.0</v>
      </c>
      <c r="AS126" s="4">
        <v>0.0</v>
      </c>
      <c r="AT126" s="4">
        <v>0.0</v>
      </c>
      <c r="AU126" s="4">
        <v>0.0</v>
      </c>
      <c r="AV126" s="4">
        <v>-1.5724059749E10</v>
      </c>
      <c r="AW126" s="4">
        <v>-4.2758510056E10</v>
      </c>
      <c r="AX126" s="4">
        <v>-4.2758510056E10</v>
      </c>
      <c r="AY126" s="4">
        <v>0.0</v>
      </c>
      <c r="AZ126" s="4">
        <v>0.0</v>
      </c>
      <c r="BA126" s="4">
        <v>-3.5088325941E10</v>
      </c>
      <c r="BB126" s="4">
        <v>0.0</v>
      </c>
      <c r="BC126" s="4">
        <v>0.0</v>
      </c>
      <c r="BD126" s="4">
        <v>6.9374943685E10</v>
      </c>
      <c r="BE126" s="4">
        <v>-2.731293952E9</v>
      </c>
      <c r="BF126" s="4">
        <v>6.6643649733E10</v>
      </c>
      <c r="BG126" s="4">
        <v>1.2194202E7</v>
      </c>
      <c r="BH126" s="4">
        <v>-7734110.0</v>
      </c>
      <c r="BI126" s="4">
        <v>4460092.0</v>
      </c>
      <c r="BJ126" s="4">
        <v>0.0</v>
      </c>
      <c r="BK126" s="4">
        <v>3.1559783884E10</v>
      </c>
      <c r="BL126" s="4">
        <v>0.0</v>
      </c>
      <c r="BM126" s="4">
        <v>-5.539936305E9</v>
      </c>
      <c r="BN126" s="4">
        <v>2.6019847579E10</v>
      </c>
      <c r="BO126" s="4">
        <v>0.0</v>
      </c>
      <c r="BP126" s="4">
        <v>2.6019847579E10</v>
      </c>
      <c r="BQ126" s="4">
        <v>0.0</v>
      </c>
      <c r="BR126" s="4">
        <v>42388.697916666664</v>
      </c>
      <c r="BS126" s="4">
        <v>39814.0</v>
      </c>
      <c r="BT126" s="4">
        <v>40178.0</v>
      </c>
      <c r="BU126" s="4">
        <v>12.0</v>
      </c>
      <c r="BV126" s="4" t="s">
        <v>372</v>
      </c>
      <c r="BW126" s="4"/>
      <c r="BX126" s="4">
        <v>1.0</v>
      </c>
      <c r="BY126" s="4" t="b">
        <v>0</v>
      </c>
    </row>
    <row r="127" ht="12.75" customHeight="1">
      <c r="A127" s="4" t="s">
        <v>366</v>
      </c>
      <c r="B127" s="72">
        <v>2008.0</v>
      </c>
      <c r="C127" s="4">
        <v>5.0</v>
      </c>
      <c r="D127" s="4">
        <f t="shared" si="5"/>
        <v>2239648088</v>
      </c>
      <c r="E127" s="4">
        <v>7.2246703142E10</v>
      </c>
      <c r="F127" s="4">
        <v>5.54608814E8</v>
      </c>
      <c r="G127" s="4">
        <v>-4.790565051E9</v>
      </c>
      <c r="H127" s="4">
        <v>-6.5771098817E10</v>
      </c>
      <c r="I127" s="4">
        <v>-6.5761223817E10</v>
      </c>
      <c r="J127" s="4">
        <v>0.0</v>
      </c>
      <c r="K127" s="4">
        <v>-9875000.0</v>
      </c>
      <c r="L127" s="4">
        <v>0.0</v>
      </c>
      <c r="M127" s="4">
        <v>1.998650967E9</v>
      </c>
      <c r="N127" s="4">
        <v>0.0</v>
      </c>
      <c r="O127" s="4">
        <v>0.0</v>
      </c>
      <c r="P127" s="4">
        <v>0.0</v>
      </c>
      <c r="Q127" s="4">
        <v>0.0</v>
      </c>
      <c r="R127" s="4">
        <v>4.238299055E9</v>
      </c>
      <c r="S127" s="4">
        <v>-2.17324856E8</v>
      </c>
      <c r="T127" s="4">
        <v>0.0</v>
      </c>
      <c r="U127" s="4">
        <v>3.7813176E7</v>
      </c>
      <c r="V127" s="4">
        <v>3.7813176E7</v>
      </c>
      <c r="W127" s="4">
        <v>0.0</v>
      </c>
      <c r="X127" s="4">
        <v>0.0</v>
      </c>
      <c r="Y127" s="4">
        <v>-1.7951168E8</v>
      </c>
      <c r="Z127" s="4">
        <v>0.0</v>
      </c>
      <c r="AA127" s="4">
        <v>-3.68608E8</v>
      </c>
      <c r="AB127" s="4">
        <v>-3.5483782E8</v>
      </c>
      <c r="AC127" s="4">
        <v>-1.532955407E9</v>
      </c>
      <c r="AD127" s="4">
        <v>-1.381843336E9</v>
      </c>
      <c r="AE127" s="4">
        <v>-1.144071251E9</v>
      </c>
      <c r="AF127" s="4">
        <v>0.0</v>
      </c>
      <c r="AG127" s="4">
        <v>0.0</v>
      </c>
      <c r="AH127" s="4">
        <v>0.0</v>
      </c>
      <c r="AI127" s="4">
        <v>-4082853.0</v>
      </c>
      <c r="AJ127" s="4">
        <v>-2.33689232E8</v>
      </c>
      <c r="AK127" s="4">
        <v>-1.51112071E8</v>
      </c>
      <c r="AL127" s="4">
        <v>0.0</v>
      </c>
      <c r="AM127" s="4">
        <v>0.0</v>
      </c>
      <c r="AN127" s="4">
        <v>-2.435912907E9</v>
      </c>
      <c r="AO127" s="4">
        <v>1.802386148E9</v>
      </c>
      <c r="AP127" s="4">
        <v>0.0</v>
      </c>
      <c r="AQ127" s="4">
        <v>0.0</v>
      </c>
      <c r="AR127" s="4">
        <v>0.0</v>
      </c>
      <c r="AS127" s="4">
        <v>0.0</v>
      </c>
      <c r="AT127" s="4">
        <v>0.0</v>
      </c>
      <c r="AU127" s="4">
        <v>0.0</v>
      </c>
      <c r="AV127" s="4">
        <v>-1.262735384E9</v>
      </c>
      <c r="AW127" s="4">
        <v>-1.6927831994E10</v>
      </c>
      <c r="AX127" s="4">
        <v>-1.6927831994E10</v>
      </c>
      <c r="AY127" s="4">
        <v>0.0</v>
      </c>
      <c r="AZ127" s="4">
        <v>0.0</v>
      </c>
      <c r="BA127" s="4">
        <v>-1.638818123E10</v>
      </c>
      <c r="BB127" s="4">
        <v>0.0</v>
      </c>
      <c r="BC127" s="4">
        <v>0.0</v>
      </c>
      <c r="BD127" s="4">
        <v>5.0702073267E10</v>
      </c>
      <c r="BE127" s="4">
        <v>-2.241126037E9</v>
      </c>
      <c r="BF127" s="4">
        <v>4.846094723E10</v>
      </c>
      <c r="BG127" s="4">
        <v>2562055.0</v>
      </c>
      <c r="BH127" s="4">
        <v>-86149.0</v>
      </c>
      <c r="BI127" s="4">
        <v>2475906.0</v>
      </c>
      <c r="BJ127" s="4">
        <v>0.0</v>
      </c>
      <c r="BK127" s="4">
        <v>3.2075241906E10</v>
      </c>
      <c r="BL127" s="4">
        <v>0.0</v>
      </c>
      <c r="BM127" s="4">
        <v>-7.581646681E9</v>
      </c>
      <c r="BN127" s="4">
        <v>2.4493595225E10</v>
      </c>
      <c r="BO127" s="4">
        <v>0.0</v>
      </c>
      <c r="BP127" s="4">
        <v>2.4493595225E10</v>
      </c>
      <c r="BQ127" s="4">
        <v>0.0</v>
      </c>
      <c r="BR127" s="4">
        <v>42388.70625</v>
      </c>
      <c r="BS127" s="4">
        <v>39561.0</v>
      </c>
      <c r="BT127" s="4">
        <v>39813.0</v>
      </c>
      <c r="BU127" s="4">
        <v>12.0</v>
      </c>
      <c r="BV127" s="4" t="s">
        <v>373</v>
      </c>
      <c r="BW127" s="4"/>
      <c r="BX127" s="4">
        <v>2.0</v>
      </c>
      <c r="BY127" s="4" t="b">
        <v>0</v>
      </c>
    </row>
    <row r="128" ht="12.75" customHeight="1">
      <c r="A128" s="4" t="s">
        <v>374</v>
      </c>
      <c r="B128" s="72">
        <v>2017.0</v>
      </c>
      <c r="C128" s="4">
        <v>5.0</v>
      </c>
      <c r="D128" s="4">
        <f t="shared" si="5"/>
        <v>574975110825</v>
      </c>
      <c r="E128" s="4">
        <v>0.0</v>
      </c>
      <c r="F128" s="4">
        <v>1.651471980448E12</v>
      </c>
      <c r="G128" s="4">
        <v>0.0</v>
      </c>
      <c r="H128" s="4">
        <v>-1.076496869623E12</v>
      </c>
      <c r="I128" s="4">
        <v>-1.064578766199E12</v>
      </c>
      <c r="J128" s="4">
        <v>-1.1918103424E10</v>
      </c>
      <c r="K128" s="4">
        <v>0.0</v>
      </c>
      <c r="L128" s="4">
        <v>0.0</v>
      </c>
      <c r="M128" s="4">
        <v>2.25549747164E11</v>
      </c>
      <c r="N128" s="4">
        <v>1.86155981402E11</v>
      </c>
      <c r="O128" s="4">
        <v>0.0</v>
      </c>
      <c r="P128" s="4">
        <v>0.0</v>
      </c>
      <c r="Q128" s="4">
        <v>1.86155981402E11</v>
      </c>
      <c r="R128" s="4">
        <v>9.81229357935E11</v>
      </c>
      <c r="S128" s="4">
        <v>-9.15027572983E11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-2.47571227754E11</v>
      </c>
      <c r="Z128" s="4">
        <v>0.0</v>
      </c>
      <c r="AA128" s="4">
        <v>-5.0886937401E10</v>
      </c>
      <c r="AB128" s="4">
        <v>1.15910413E9</v>
      </c>
      <c r="AC128" s="4">
        <v>-5.62322349801E11</v>
      </c>
      <c r="AD128" s="4">
        <v>-5.62322349801E11</v>
      </c>
      <c r="AE128" s="4">
        <v>-3.64407391143E11</v>
      </c>
      <c r="AF128" s="4">
        <v>0.0</v>
      </c>
      <c r="AG128" s="4">
        <v>0.0</v>
      </c>
      <c r="AH128" s="4">
        <v>0.0</v>
      </c>
      <c r="AI128" s="4">
        <v>0.0</v>
      </c>
      <c r="AJ128" s="4">
        <v>-1.97914958658E11</v>
      </c>
      <c r="AK128" s="4">
        <v>0.0</v>
      </c>
      <c r="AL128" s="4">
        <v>0.0</v>
      </c>
      <c r="AM128" s="4">
        <v>0.0</v>
      </c>
      <c r="AN128" s="4">
        <v>-8.59621410826E11</v>
      </c>
      <c r="AO128" s="4">
        <v>1.21607947109E11</v>
      </c>
      <c r="AP128" s="4">
        <v>0.0</v>
      </c>
      <c r="AQ128" s="4">
        <v>0.0</v>
      </c>
      <c r="AR128" s="4">
        <v>0.0</v>
      </c>
      <c r="AS128" s="4">
        <v>0.0</v>
      </c>
      <c r="AT128" s="4">
        <v>0.0</v>
      </c>
      <c r="AU128" s="4">
        <v>0.0</v>
      </c>
      <c r="AV128" s="4">
        <v>0.0</v>
      </c>
      <c r="AW128" s="4">
        <v>-6.5772157874E10</v>
      </c>
      <c r="AX128" s="4">
        <v>-6.5772157874E10</v>
      </c>
      <c r="AY128" s="4">
        <v>0.0</v>
      </c>
      <c r="AZ128" s="4">
        <v>0.0</v>
      </c>
      <c r="BA128" s="4">
        <v>5.5835789235E10</v>
      </c>
      <c r="BB128" s="4">
        <v>0.0</v>
      </c>
      <c r="BC128" s="4">
        <v>0.0</v>
      </c>
      <c r="BD128" s="4">
        <v>2.83139410083E11</v>
      </c>
      <c r="BE128" s="4">
        <v>-7.1557509884E10</v>
      </c>
      <c r="BF128" s="4">
        <v>2.11581900199E11</v>
      </c>
      <c r="BG128" s="4">
        <v>1.3873260888E10</v>
      </c>
      <c r="BH128" s="4">
        <v>-2.562981893E9</v>
      </c>
      <c r="BI128" s="4">
        <v>1.1310278995E10</v>
      </c>
      <c r="BJ128" s="4">
        <v>3.1942300781E10</v>
      </c>
      <c r="BK128" s="4">
        <v>3.1067026921E11</v>
      </c>
      <c r="BL128" s="4">
        <v>0.0</v>
      </c>
      <c r="BM128" s="4">
        <v>-5.1437140441E10</v>
      </c>
      <c r="BN128" s="4">
        <v>2.59233128769E11</v>
      </c>
      <c r="BO128" s="4">
        <v>4.56533188E8</v>
      </c>
      <c r="BP128" s="4">
        <v>2.58776595581E11</v>
      </c>
      <c r="BQ128" s="4">
        <v>1918.0</v>
      </c>
      <c r="BR128" s="4">
        <v>43185.71527777778</v>
      </c>
      <c r="BS128" s="4">
        <v>42736.0</v>
      </c>
      <c r="BT128" s="4">
        <v>43100.0</v>
      </c>
      <c r="BU128" s="4">
        <v>12.0</v>
      </c>
      <c r="BV128" s="4" t="s">
        <v>375</v>
      </c>
      <c r="BW128" s="4"/>
      <c r="BX128" s="4">
        <v>0.0</v>
      </c>
      <c r="BY128" s="4" t="b">
        <v>0</v>
      </c>
    </row>
    <row r="129" ht="12.75" customHeight="1">
      <c r="A129" s="4" t="s">
        <v>374</v>
      </c>
      <c r="B129" s="72">
        <v>2016.0</v>
      </c>
      <c r="C129" s="4">
        <v>5.0</v>
      </c>
      <c r="D129" s="4">
        <f t="shared" si="5"/>
        <v>609370070298</v>
      </c>
      <c r="E129" s="4">
        <v>0.0</v>
      </c>
      <c r="F129" s="4">
        <v>1.655557770806E12</v>
      </c>
      <c r="G129" s="4">
        <v>0.0</v>
      </c>
      <c r="H129" s="4">
        <v>-1.046187700508E12</v>
      </c>
      <c r="I129" s="4">
        <v>-1.094034381793E12</v>
      </c>
      <c r="J129" s="4">
        <v>4.7846681285E10</v>
      </c>
      <c r="K129" s="4">
        <v>0.0</v>
      </c>
      <c r="L129" s="4">
        <v>0.0</v>
      </c>
      <c r="M129" s="4">
        <v>2.19843156945E11</v>
      </c>
      <c r="N129" s="4">
        <v>1.75290792646E11</v>
      </c>
      <c r="O129" s="4">
        <v>0.0</v>
      </c>
      <c r="P129" s="4">
        <v>0.0</v>
      </c>
      <c r="Q129" s="4">
        <v>1.75290792646E11</v>
      </c>
      <c r="R129" s="4">
        <v>9.64477551001E11</v>
      </c>
      <c r="S129" s="4">
        <v>-9.60920990969E11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-2.60771121457E11</v>
      </c>
      <c r="Z129" s="4">
        <v>0.0</v>
      </c>
      <c r="AA129" s="4">
        <v>-1.2248393178E10</v>
      </c>
      <c r="AB129" s="4">
        <v>-1.684570167E10</v>
      </c>
      <c r="AC129" s="4">
        <v>-5.28491772177E11</v>
      </c>
      <c r="AD129" s="4">
        <v>-5.28491772177E11</v>
      </c>
      <c r="AE129" s="4">
        <v>-3.40266357974E11</v>
      </c>
      <c r="AF129" s="4">
        <v>0.0</v>
      </c>
      <c r="AG129" s="4">
        <v>0.0</v>
      </c>
      <c r="AH129" s="4">
        <v>0.0</v>
      </c>
      <c r="AI129" s="4">
        <v>0.0</v>
      </c>
      <c r="AJ129" s="4">
        <v>-1.88225414203E11</v>
      </c>
      <c r="AK129" s="4">
        <v>0.0</v>
      </c>
      <c r="AL129" s="4">
        <v>0.0</v>
      </c>
      <c r="AM129" s="4">
        <v>0.0</v>
      </c>
      <c r="AN129" s="4">
        <v>-8.18356988482E11</v>
      </c>
      <c r="AO129" s="4">
        <v>1.46120562519E11</v>
      </c>
      <c r="AP129" s="4">
        <v>0.0</v>
      </c>
      <c r="AQ129" s="4">
        <v>0.0</v>
      </c>
      <c r="AR129" s="4">
        <v>0.0</v>
      </c>
      <c r="AS129" s="4">
        <v>0.0</v>
      </c>
      <c r="AT129" s="4">
        <v>0.0</v>
      </c>
      <c r="AU129" s="4">
        <v>0.0</v>
      </c>
      <c r="AV129" s="4">
        <v>0.0</v>
      </c>
      <c r="AW129" s="4">
        <v>-8.8812375162E10</v>
      </c>
      <c r="AX129" s="4">
        <v>-8.8812375162E10</v>
      </c>
      <c r="AY129" s="4">
        <v>0.0</v>
      </c>
      <c r="AZ129" s="4">
        <v>0.0</v>
      </c>
      <c r="BA129" s="4">
        <v>5.7308187357E10</v>
      </c>
      <c r="BB129" s="4">
        <v>0.0</v>
      </c>
      <c r="BC129" s="4">
        <v>0.0</v>
      </c>
      <c r="BD129" s="4">
        <v>2.16337521129E11</v>
      </c>
      <c r="BE129" s="4">
        <v>-2.5907732774E10</v>
      </c>
      <c r="BF129" s="4">
        <v>1.90429788355E11</v>
      </c>
      <c r="BG129" s="4">
        <v>1.4721212478E10</v>
      </c>
      <c r="BH129" s="4">
        <v>-2.744439173E9</v>
      </c>
      <c r="BI129" s="4">
        <v>1.1976773305E10</v>
      </c>
      <c r="BJ129" s="4">
        <v>2.74556096E10</v>
      </c>
      <c r="BK129" s="4">
        <v>2.87170358617E11</v>
      </c>
      <c r="BL129" s="4">
        <v>-4.7388463218E10</v>
      </c>
      <c r="BM129" s="4">
        <v>2.02883783E8</v>
      </c>
      <c r="BN129" s="4">
        <v>2.39984779182E11</v>
      </c>
      <c r="BO129" s="4">
        <v>2.0802913E8</v>
      </c>
      <c r="BP129" s="4">
        <v>2.39776750052E11</v>
      </c>
      <c r="BQ129" s="4">
        <v>1777.0</v>
      </c>
      <c r="BR129" s="4">
        <v>42808.42152777778</v>
      </c>
      <c r="BS129" s="4">
        <v>42370.0</v>
      </c>
      <c r="BT129" s="4">
        <v>42735.0</v>
      </c>
      <c r="BU129" s="4">
        <v>12.0</v>
      </c>
      <c r="BV129" s="4" t="s">
        <v>376</v>
      </c>
      <c r="BW129" s="4"/>
      <c r="BX129" s="4">
        <v>0.0</v>
      </c>
      <c r="BY129" s="4" t="b">
        <v>0</v>
      </c>
    </row>
    <row r="130" ht="12.75" customHeight="1">
      <c r="A130" s="4" t="s">
        <v>374</v>
      </c>
      <c r="B130" s="72">
        <v>2015.0</v>
      </c>
      <c r="C130" s="4">
        <v>5.0</v>
      </c>
      <c r="D130" s="4">
        <f t="shared" si="5"/>
        <v>639665291504</v>
      </c>
      <c r="E130" s="4">
        <v>0.0</v>
      </c>
      <c r="F130" s="4">
        <v>1.617142212907E12</v>
      </c>
      <c r="G130" s="4">
        <v>0.0</v>
      </c>
      <c r="H130" s="4">
        <v>-9.77476921403E11</v>
      </c>
      <c r="I130" s="4">
        <v>-1.003698253815E12</v>
      </c>
      <c r="J130" s="4">
        <v>2.6221332412E10</v>
      </c>
      <c r="K130" s="4">
        <v>0.0</v>
      </c>
      <c r="L130" s="4">
        <v>0.0</v>
      </c>
      <c r="M130" s="4">
        <v>2.06685148032E11</v>
      </c>
      <c r="N130" s="4">
        <v>1.98216649805E11</v>
      </c>
      <c r="O130" s="4">
        <v>0.0</v>
      </c>
      <c r="P130" s="4">
        <v>0.0</v>
      </c>
      <c r="Q130" s="4">
        <v>1.98216649805E11</v>
      </c>
      <c r="R130" s="4">
        <v>9.9176678059E11</v>
      </c>
      <c r="S130" s="4">
        <v>-1.074032964965E12</v>
      </c>
      <c r="T130" s="4">
        <v>0.0</v>
      </c>
      <c r="U130" s="4">
        <v>0.0</v>
      </c>
      <c r="V130" s="4">
        <v>0.0</v>
      </c>
      <c r="W130" s="4">
        <v>0.0</v>
      </c>
      <c r="X130" s="4">
        <v>0.0</v>
      </c>
      <c r="Y130" s="4">
        <v>-3.3169393093E11</v>
      </c>
      <c r="Z130" s="4">
        <v>0.0</v>
      </c>
      <c r="AA130" s="4">
        <v>2.355620142E9</v>
      </c>
      <c r="AB130" s="4">
        <v>-1.8403318772E10</v>
      </c>
      <c r="AC130" s="4">
        <v>-5.45509791788E11</v>
      </c>
      <c r="AD130" s="4">
        <v>-5.45509791788E11</v>
      </c>
      <c r="AE130" s="4">
        <v>-3.32946516626E11</v>
      </c>
      <c r="AF130" s="4">
        <v>0.0</v>
      </c>
      <c r="AG130" s="4">
        <v>0.0</v>
      </c>
      <c r="AH130" s="4">
        <v>0.0</v>
      </c>
      <c r="AI130" s="4">
        <v>0.0</v>
      </c>
      <c r="AJ130" s="4">
        <v>-2.12563275162E11</v>
      </c>
      <c r="AK130" s="4">
        <v>0.0</v>
      </c>
      <c r="AL130" s="4">
        <v>0.0</v>
      </c>
      <c r="AM130" s="4">
        <v>0.0</v>
      </c>
      <c r="AN130" s="4">
        <v>-8.93251421348E11</v>
      </c>
      <c r="AO130" s="4">
        <v>9.8515359242E10</v>
      </c>
      <c r="AP130" s="4">
        <v>0.0</v>
      </c>
      <c r="AQ130" s="4">
        <v>0.0</v>
      </c>
      <c r="AR130" s="4">
        <v>0.0</v>
      </c>
      <c r="AS130" s="4">
        <v>0.0</v>
      </c>
      <c r="AT130" s="4">
        <v>0.0</v>
      </c>
      <c r="AU130" s="4">
        <v>0.0</v>
      </c>
      <c r="AV130" s="4">
        <v>0.0</v>
      </c>
      <c r="AW130" s="4">
        <v>-6.5404937283E10</v>
      </c>
      <c r="AX130" s="4">
        <v>-6.5404937283E10</v>
      </c>
      <c r="AY130" s="4">
        <v>0.0</v>
      </c>
      <c r="AZ130" s="4">
        <v>0.0</v>
      </c>
      <c r="BA130" s="4">
        <v>3.3110421959E10</v>
      </c>
      <c r="BB130" s="4">
        <v>0.0</v>
      </c>
      <c r="BC130" s="4">
        <v>0.0</v>
      </c>
      <c r="BD130" s="4">
        <v>2.14820980122E11</v>
      </c>
      <c r="BE130" s="4">
        <v>3.12613403E9</v>
      </c>
      <c r="BF130" s="4">
        <v>2.17947114152E11</v>
      </c>
      <c r="BG130" s="4">
        <v>1.548360073E10</v>
      </c>
      <c r="BH130" s="4">
        <v>-7.031547302E9</v>
      </c>
      <c r="BI130" s="4">
        <v>8.452053428E9</v>
      </c>
      <c r="BJ130" s="4">
        <v>3.1273955286E10</v>
      </c>
      <c r="BK130" s="4">
        <v>2.90783544825E11</v>
      </c>
      <c r="BL130" s="4">
        <v>0.0</v>
      </c>
      <c r="BM130" s="4">
        <v>-4.9707614391E10</v>
      </c>
      <c r="BN130" s="4">
        <v>2.41075930434E11</v>
      </c>
      <c r="BO130" s="4">
        <v>-1.511331203E9</v>
      </c>
      <c r="BP130" s="4">
        <v>2.42587261637E11</v>
      </c>
      <c r="BQ130" s="4">
        <v>1801.0</v>
      </c>
      <c r="BR130" s="4">
        <v>42447.71388888889</v>
      </c>
      <c r="BS130" s="4">
        <v>42005.0</v>
      </c>
      <c r="BT130" s="4">
        <v>42369.0</v>
      </c>
      <c r="BU130" s="4">
        <v>12.0</v>
      </c>
      <c r="BV130" s="4" t="s">
        <v>377</v>
      </c>
      <c r="BW130" s="4"/>
      <c r="BX130" s="4">
        <v>0.0</v>
      </c>
      <c r="BY130" s="4" t="b">
        <v>0</v>
      </c>
    </row>
    <row r="131" ht="12.75" customHeight="1">
      <c r="A131" s="4" t="s">
        <v>374</v>
      </c>
      <c r="B131" s="72">
        <v>2014.0</v>
      </c>
      <c r="C131" s="4">
        <v>5.0</v>
      </c>
      <c r="D131" s="4">
        <f t="shared" si="5"/>
        <v>576681902040</v>
      </c>
      <c r="E131" s="4">
        <v>0.0</v>
      </c>
      <c r="F131" s="4">
        <v>1.512456200118E12</v>
      </c>
      <c r="G131" s="4">
        <v>0.0</v>
      </c>
      <c r="H131" s="4">
        <v>-9.35774298078E11</v>
      </c>
      <c r="I131" s="4">
        <v>-9.54209712719E11</v>
      </c>
      <c r="J131" s="4">
        <v>1.8435414641E10</v>
      </c>
      <c r="K131" s="4">
        <v>0.0</v>
      </c>
      <c r="L131" s="4">
        <v>0.0</v>
      </c>
      <c r="M131" s="4">
        <v>1.03273380221E11</v>
      </c>
      <c r="N131" s="4">
        <v>4.12067999363E11</v>
      </c>
      <c r="O131" s="4">
        <v>0.0</v>
      </c>
      <c r="P131" s="4">
        <v>0.0</v>
      </c>
      <c r="Q131" s="4">
        <v>4.12067999363E11</v>
      </c>
      <c r="R131" s="4">
        <v>1.053238145015E12</v>
      </c>
      <c r="S131" s="4">
        <v>-1.054419773432E12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-2.60684324226E11</v>
      </c>
      <c r="Z131" s="4">
        <v>0.0</v>
      </c>
      <c r="AA131" s="4">
        <v>-6.050031213E10</v>
      </c>
      <c r="AB131" s="4">
        <v>-1.675311394E10</v>
      </c>
      <c r="AC131" s="4">
        <v>-5.88227975574E11</v>
      </c>
      <c r="AD131" s="4">
        <v>-5.88227975574E11</v>
      </c>
      <c r="AE131" s="4">
        <v>-1.74364485568E11</v>
      </c>
      <c r="AF131" s="4">
        <v>0.0</v>
      </c>
      <c r="AG131" s="4">
        <v>0.0</v>
      </c>
      <c r="AH131" s="4">
        <v>0.0</v>
      </c>
      <c r="AI131" s="4">
        <v>0.0</v>
      </c>
      <c r="AJ131" s="4">
        <v>-4.13863490006E11</v>
      </c>
      <c r="AK131" s="4">
        <v>0.0</v>
      </c>
      <c r="AL131" s="4">
        <v>0.0</v>
      </c>
      <c r="AM131" s="4">
        <v>0.0</v>
      </c>
      <c r="AN131" s="4">
        <v>-9.2616572587E11</v>
      </c>
      <c r="AO131" s="4">
        <v>1.27072419145E11</v>
      </c>
      <c r="AP131" s="4">
        <v>0.0</v>
      </c>
      <c r="AQ131" s="4">
        <v>0.0</v>
      </c>
      <c r="AR131" s="4">
        <v>0.0</v>
      </c>
      <c r="AS131" s="4">
        <v>0.0</v>
      </c>
      <c r="AT131" s="4">
        <v>0.0</v>
      </c>
      <c r="AU131" s="4">
        <v>0.0</v>
      </c>
      <c r="AV131" s="4">
        <v>0.0</v>
      </c>
      <c r="AW131" s="4">
        <v>-7.552199265E10</v>
      </c>
      <c r="AX131" s="4">
        <v>-7.552199265E10</v>
      </c>
      <c r="AY131" s="4">
        <v>0.0</v>
      </c>
      <c r="AZ131" s="4">
        <v>0.0</v>
      </c>
      <c r="BA131" s="4">
        <v>5.1550426495E10</v>
      </c>
      <c r="BB131" s="4">
        <v>0.0</v>
      </c>
      <c r="BC131" s="4">
        <v>0.0</v>
      </c>
      <c r="BD131" s="4">
        <v>3.00699029599E11</v>
      </c>
      <c r="BE131" s="4">
        <v>1.372322733E10</v>
      </c>
      <c r="BF131" s="4">
        <v>3.14422256929E11</v>
      </c>
      <c r="BG131" s="4">
        <v>2.8093716323E10</v>
      </c>
      <c r="BH131" s="4">
        <v>-1.1213957626E10</v>
      </c>
      <c r="BI131" s="4">
        <v>1.6879758697E10</v>
      </c>
      <c r="BJ131" s="4">
        <v>3.3234599904E10</v>
      </c>
      <c r="BK131" s="4">
        <v>4.16087042025E11</v>
      </c>
      <c r="BL131" s="4">
        <v>0.0</v>
      </c>
      <c r="BM131" s="4">
        <v>-8.1536984387E10</v>
      </c>
      <c r="BN131" s="4">
        <v>3.34550057638E11</v>
      </c>
      <c r="BO131" s="4">
        <v>-2.58834549E8</v>
      </c>
      <c r="BP131" s="4">
        <v>3.34808892187E11</v>
      </c>
      <c r="BQ131" s="4">
        <v>2974.0</v>
      </c>
      <c r="BR131" s="4">
        <v>42291.759722222225</v>
      </c>
      <c r="BS131" s="4">
        <v>41640.0</v>
      </c>
      <c r="BT131" s="4">
        <v>42004.0</v>
      </c>
      <c r="BU131" s="4">
        <v>12.0</v>
      </c>
      <c r="BV131" s="4" t="s">
        <v>378</v>
      </c>
      <c r="BW131" s="4"/>
      <c r="BX131" s="4">
        <v>2.0</v>
      </c>
      <c r="BY131" s="4" t="b">
        <v>0</v>
      </c>
    </row>
    <row r="132" ht="12.75" customHeight="1">
      <c r="A132" s="4" t="s">
        <v>374</v>
      </c>
      <c r="B132" s="72">
        <v>2013.0</v>
      </c>
      <c r="C132" s="4">
        <v>5.0</v>
      </c>
      <c r="D132" s="4">
        <f t="shared" si="5"/>
        <v>568372128645</v>
      </c>
      <c r="E132" s="4">
        <v>0.0</v>
      </c>
      <c r="F132" s="4">
        <v>1.450054039586E12</v>
      </c>
      <c r="G132" s="4">
        <v>6.826905958E10</v>
      </c>
      <c r="H132" s="4">
        <v>-9.49950970521E11</v>
      </c>
      <c r="I132" s="4">
        <v>-9.24856035481E11</v>
      </c>
      <c r="J132" s="4">
        <v>0.0</v>
      </c>
      <c r="K132" s="4">
        <v>-2.509493504E10</v>
      </c>
      <c r="L132" s="4">
        <v>0.0</v>
      </c>
      <c r="M132" s="4">
        <v>1.85842572795E11</v>
      </c>
      <c r="N132" s="4">
        <v>1.9054857764E10</v>
      </c>
      <c r="O132" s="4">
        <v>-4.804072243E9</v>
      </c>
      <c r="P132" s="4">
        <v>2.3858930007E10</v>
      </c>
      <c r="Q132" s="4">
        <v>0.0</v>
      </c>
      <c r="R132" s="4">
        <v>7.73269559204E11</v>
      </c>
      <c r="S132" s="4">
        <v>0.0</v>
      </c>
      <c r="T132" s="4">
        <v>-1.044425581434E12</v>
      </c>
      <c r="U132" s="4">
        <v>7.56096510792E11</v>
      </c>
      <c r="V132" s="4">
        <v>7.56096510792E11</v>
      </c>
      <c r="W132" s="4">
        <v>0.0</v>
      </c>
      <c r="X132" s="4">
        <v>0.0</v>
      </c>
      <c r="Y132" s="4">
        <v>-2.88329070642E11</v>
      </c>
      <c r="Z132" s="4">
        <v>0.0</v>
      </c>
      <c r="AA132" s="4">
        <v>5.6360906279E10</v>
      </c>
      <c r="AB132" s="4">
        <v>-1.5003092072E10</v>
      </c>
      <c r="AC132" s="4">
        <v>-3.5099533701E11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0.0</v>
      </c>
      <c r="AJ132" s="4">
        <v>0.0</v>
      </c>
      <c r="AK132" s="4">
        <v>-3.55635593647E11</v>
      </c>
      <c r="AL132" s="4">
        <v>4.640256637E9</v>
      </c>
      <c r="AM132" s="4">
        <v>0.0</v>
      </c>
      <c r="AN132" s="4">
        <v>-5.97966593445E11</v>
      </c>
      <c r="AO132" s="4">
        <v>1.75302965759E11</v>
      </c>
      <c r="AP132" s="4">
        <v>0.0</v>
      </c>
      <c r="AQ132" s="4">
        <v>0.0</v>
      </c>
      <c r="AR132" s="4">
        <v>0.0</v>
      </c>
      <c r="AS132" s="4">
        <v>0.0</v>
      </c>
      <c r="AT132" s="4">
        <v>0.0</v>
      </c>
      <c r="AU132" s="4">
        <v>0.0</v>
      </c>
      <c r="AV132" s="4">
        <v>0.0</v>
      </c>
      <c r="AW132" s="4">
        <v>-8.2553996393E10</v>
      </c>
      <c r="AX132" s="4">
        <v>-8.2553996393E10</v>
      </c>
      <c r="AY132" s="4">
        <v>0.0</v>
      </c>
      <c r="AZ132" s="4">
        <v>0.0</v>
      </c>
      <c r="BA132" s="4">
        <v>9.2748969366E10</v>
      </c>
      <c r="BB132" s="4">
        <v>0.0</v>
      </c>
      <c r="BC132" s="4">
        <v>0.0</v>
      </c>
      <c r="BD132" s="4">
        <v>2.306662356E11</v>
      </c>
      <c r="BE132" s="4">
        <v>-1.4973582804E10</v>
      </c>
      <c r="BF132" s="4">
        <v>2.15692652796E11</v>
      </c>
      <c r="BG132" s="4">
        <v>-7.756554977E9</v>
      </c>
      <c r="BH132" s="4">
        <v>-5.675682932E9</v>
      </c>
      <c r="BI132" s="4">
        <v>-1.3432237909E10</v>
      </c>
      <c r="BJ132" s="4">
        <v>7.2631304237E10</v>
      </c>
      <c r="BK132" s="4">
        <v>3.6764068849E11</v>
      </c>
      <c r="BL132" s="4">
        <v>0.0</v>
      </c>
      <c r="BM132" s="4">
        <v>-6.9307022767E10</v>
      </c>
      <c r="BN132" s="4">
        <v>2.98333665723E11</v>
      </c>
      <c r="BO132" s="4">
        <v>-2.201981224E9</v>
      </c>
      <c r="BP132" s="4">
        <v>3.00535646947E11</v>
      </c>
      <c r="BQ132" s="4">
        <v>2981.0</v>
      </c>
      <c r="BR132" s="4">
        <v>42338.74791666667</v>
      </c>
      <c r="BS132" s="4">
        <v>41275.0</v>
      </c>
      <c r="BT132" s="4">
        <v>41639.0</v>
      </c>
      <c r="BU132" s="4">
        <v>12.0</v>
      </c>
      <c r="BV132" s="4" t="s">
        <v>379</v>
      </c>
      <c r="BW132" s="4"/>
      <c r="BX132" s="4">
        <v>2.0</v>
      </c>
      <c r="BY132" s="4" t="b">
        <v>0</v>
      </c>
    </row>
    <row r="133" ht="12.75" customHeight="1">
      <c r="A133" s="4" t="s">
        <v>374</v>
      </c>
      <c r="B133" s="72">
        <v>2012.0</v>
      </c>
      <c r="C133" s="4">
        <v>5.0</v>
      </c>
      <c r="D133" s="4">
        <f t="shared" si="5"/>
        <v>588985003683</v>
      </c>
      <c r="E133" s="4">
        <v>0.0</v>
      </c>
      <c r="F133" s="4">
        <v>1.625113379098E12</v>
      </c>
      <c r="G133" s="4">
        <v>-5.7758669714E10</v>
      </c>
      <c r="H133" s="4">
        <v>-9.78369705701E11</v>
      </c>
      <c r="I133" s="4">
        <v>-9.61702290345E11</v>
      </c>
      <c r="J133" s="4">
        <v>0.0</v>
      </c>
      <c r="K133" s="4">
        <v>-1.6667415356E10</v>
      </c>
      <c r="L133" s="4">
        <v>0.0</v>
      </c>
      <c r="M133" s="4">
        <v>1.57858035012E11</v>
      </c>
      <c r="N133" s="4">
        <v>6.1967014192E10</v>
      </c>
      <c r="O133" s="4">
        <v>2.351558034E10</v>
      </c>
      <c r="P133" s="4">
        <v>3.8451433852E10</v>
      </c>
      <c r="Q133" s="4">
        <v>0.0</v>
      </c>
      <c r="R133" s="4">
        <v>8.08810052887E11</v>
      </c>
      <c r="S133" s="4">
        <v>0.0</v>
      </c>
      <c r="T133" s="4">
        <v>-9.01440270348E11</v>
      </c>
      <c r="U133" s="4">
        <v>5.98771436368E11</v>
      </c>
      <c r="V133" s="4">
        <v>5.98771436368E11</v>
      </c>
      <c r="W133" s="4">
        <v>0.0</v>
      </c>
      <c r="X133" s="4">
        <v>0.0</v>
      </c>
      <c r="Y133" s="4">
        <v>-3.0266883398E11</v>
      </c>
      <c r="Z133" s="4">
        <v>2.7E10</v>
      </c>
      <c r="AA133" s="4">
        <v>-3.6792356175E10</v>
      </c>
      <c r="AB133" s="4">
        <v>-1.9402310202E10</v>
      </c>
      <c r="AC133" s="4">
        <v>-3.87313738696E11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-3.74372668852E11</v>
      </c>
      <c r="AL133" s="4">
        <v>-1.2941069844E10</v>
      </c>
      <c r="AM133" s="4">
        <v>0.0</v>
      </c>
      <c r="AN133" s="4">
        <v>-7.19177239053E11</v>
      </c>
      <c r="AO133" s="4">
        <v>8.9632813834E10</v>
      </c>
      <c r="AP133" s="4">
        <v>0.0</v>
      </c>
      <c r="AQ133" s="4">
        <v>0.0</v>
      </c>
      <c r="AR133" s="4">
        <v>0.0</v>
      </c>
      <c r="AS133" s="4">
        <v>0.0</v>
      </c>
      <c r="AT133" s="4">
        <v>0.0</v>
      </c>
      <c r="AU133" s="4">
        <v>0.0</v>
      </c>
      <c r="AV133" s="4">
        <v>0.0</v>
      </c>
      <c r="AW133" s="4">
        <v>-5.1580309481E10</v>
      </c>
      <c r="AX133" s="4">
        <v>-5.1580309481E10</v>
      </c>
      <c r="AY133" s="4">
        <v>0.0</v>
      </c>
      <c r="AZ133" s="4">
        <v>0.0</v>
      </c>
      <c r="BA133" s="4">
        <v>3.8052504353E10</v>
      </c>
      <c r="BB133" s="4">
        <v>0.0</v>
      </c>
      <c r="BC133" s="4">
        <v>0.0</v>
      </c>
      <c r="BD133" s="4">
        <v>3.04361947006E11</v>
      </c>
      <c r="BE133" s="4">
        <v>-8.9988073202E10</v>
      </c>
      <c r="BF133" s="4">
        <v>2.14373873804E11</v>
      </c>
      <c r="BG133" s="4">
        <v>1.1963399048E10</v>
      </c>
      <c r="BH133" s="4">
        <v>-7.24056617E9</v>
      </c>
      <c r="BI133" s="4">
        <v>4.722832878E9</v>
      </c>
      <c r="BJ133" s="4">
        <v>4.4299560873E10</v>
      </c>
      <c r="BK133" s="4">
        <v>3.01448771908E11</v>
      </c>
      <c r="BL133" s="4">
        <v>0.0</v>
      </c>
      <c r="BM133" s="4">
        <v>-4.6095487167E10</v>
      </c>
      <c r="BN133" s="4">
        <v>2.55353284741E11</v>
      </c>
      <c r="BO133" s="4">
        <v>-4.22336637E8</v>
      </c>
      <c r="BP133" s="4">
        <v>2.55775621378E11</v>
      </c>
      <c r="BQ133" s="4">
        <v>2537.0</v>
      </c>
      <c r="BR133" s="4">
        <v>42338.748611111114</v>
      </c>
      <c r="BS133" s="4">
        <v>40909.0</v>
      </c>
      <c r="BT133" s="4">
        <v>41274.0</v>
      </c>
      <c r="BU133" s="4">
        <v>12.0</v>
      </c>
      <c r="BV133" s="4" t="s">
        <v>380</v>
      </c>
      <c r="BW133" s="4"/>
      <c r="BX133" s="4">
        <v>2.0</v>
      </c>
      <c r="BY133" s="4" t="b">
        <v>0</v>
      </c>
    </row>
    <row r="134" ht="12.75" customHeight="1">
      <c r="A134" s="4" t="s">
        <v>374</v>
      </c>
      <c r="B134" s="72">
        <v>2011.0</v>
      </c>
      <c r="C134" s="4">
        <v>5.0</v>
      </c>
      <c r="D134" s="4">
        <f t="shared" si="5"/>
        <v>455115605744</v>
      </c>
      <c r="E134" s="4">
        <v>1.433956406776E12</v>
      </c>
      <c r="F134" s="4">
        <v>0.0</v>
      </c>
      <c r="G134" s="4">
        <v>-3.1254330037E10</v>
      </c>
      <c r="H134" s="4">
        <v>-9.47586470995E11</v>
      </c>
      <c r="I134" s="4">
        <v>-9.33611986583E11</v>
      </c>
      <c r="J134" s="4">
        <v>0.0</v>
      </c>
      <c r="K134" s="4">
        <v>-1.3974484412E10</v>
      </c>
      <c r="L134" s="4">
        <v>0.0</v>
      </c>
      <c r="M134" s="4">
        <v>1.64400356627E11</v>
      </c>
      <c r="N134" s="4">
        <v>3.8118275234E10</v>
      </c>
      <c r="O134" s="4">
        <v>1.0169420069E10</v>
      </c>
      <c r="P134" s="4">
        <v>2.7948855165E10</v>
      </c>
      <c r="Q134" s="4">
        <v>0.0</v>
      </c>
      <c r="R134" s="4">
        <v>6.57634237605E11</v>
      </c>
      <c r="S134" s="4">
        <v>-6.82833214604E11</v>
      </c>
      <c r="T134" s="4">
        <v>0.0</v>
      </c>
      <c r="U134" s="4">
        <v>5.04854055123E11</v>
      </c>
      <c r="V134" s="4">
        <v>5.04854055123E11</v>
      </c>
      <c r="W134" s="4">
        <v>0.0</v>
      </c>
      <c r="X134" s="4">
        <v>0.0</v>
      </c>
      <c r="Y134" s="4">
        <v>-1.77979159481E11</v>
      </c>
      <c r="Z134" s="4">
        <v>0.0</v>
      </c>
      <c r="AA134" s="4">
        <v>-7.1874630996E10</v>
      </c>
      <c r="AB134" s="4">
        <v>-1.4591098073E10</v>
      </c>
      <c r="AC134" s="4">
        <v>-3.13749386219E11</v>
      </c>
      <c r="AD134" s="4">
        <v>-3.14895141048E11</v>
      </c>
      <c r="AE134" s="4">
        <v>-2.75710789313E11</v>
      </c>
      <c r="AF134" s="4">
        <v>0.0</v>
      </c>
      <c r="AG134" s="4">
        <v>0.0</v>
      </c>
      <c r="AH134" s="4">
        <v>0.0</v>
      </c>
      <c r="AI134" s="4">
        <v>0.0</v>
      </c>
      <c r="AJ134" s="4">
        <v>-3.9184351735E10</v>
      </c>
      <c r="AK134" s="4">
        <v>0.0</v>
      </c>
      <c r="AL134" s="4">
        <v>1.145754829E9</v>
      </c>
      <c r="AM134" s="4">
        <v>0.0</v>
      </c>
      <c r="AN134" s="4">
        <v>-5.78194274769E11</v>
      </c>
      <c r="AO134" s="4">
        <v>7.9439962836E10</v>
      </c>
      <c r="AP134" s="4">
        <v>0.0</v>
      </c>
      <c r="AQ134" s="4">
        <v>0.0</v>
      </c>
      <c r="AR134" s="4">
        <v>0.0</v>
      </c>
      <c r="AS134" s="4">
        <v>0.0</v>
      </c>
      <c r="AT134" s="4">
        <v>0.0</v>
      </c>
      <c r="AU134" s="4">
        <v>0.0</v>
      </c>
      <c r="AV134" s="4">
        <v>0.0</v>
      </c>
      <c r="AW134" s="4">
        <v>-4.9146674861E10</v>
      </c>
      <c r="AX134" s="4">
        <v>-4.9146674861E10</v>
      </c>
      <c r="AY134" s="4">
        <v>0.0</v>
      </c>
      <c r="AZ134" s="4">
        <v>0.0</v>
      </c>
      <c r="BA134" s="4">
        <v>3.0293287975E10</v>
      </c>
      <c r="BB134" s="4">
        <v>0.0</v>
      </c>
      <c r="BC134" s="4">
        <v>0.0</v>
      </c>
      <c r="BD134" s="4">
        <v>2.92074906967E11</v>
      </c>
      <c r="BE134" s="4">
        <v>-3.727826441E10</v>
      </c>
      <c r="BF134" s="4">
        <v>2.54796642557E11</v>
      </c>
      <c r="BG134" s="4">
        <v>1.4776036907E10</v>
      </c>
      <c r="BH134" s="4">
        <v>-3.954335293E9</v>
      </c>
      <c r="BI134" s="4">
        <v>1.0821701614E10</v>
      </c>
      <c r="BJ134" s="4">
        <v>6.5018859141E10</v>
      </c>
      <c r="BK134" s="4">
        <v>3.60930491287E11</v>
      </c>
      <c r="BL134" s="4">
        <v>0.0</v>
      </c>
      <c r="BM134" s="4">
        <v>-6.7110306008E10</v>
      </c>
      <c r="BN134" s="4">
        <v>2.93820185279E11</v>
      </c>
      <c r="BO134" s="4">
        <v>-6.80043939E8</v>
      </c>
      <c r="BP134" s="4">
        <v>2.94500229218E11</v>
      </c>
      <c r="BQ134" s="4">
        <v>2921.0</v>
      </c>
      <c r="BR134" s="4">
        <v>42338.75</v>
      </c>
      <c r="BS134" s="4">
        <v>40544.0</v>
      </c>
      <c r="BT134" s="4">
        <v>40908.0</v>
      </c>
      <c r="BU134" s="4">
        <v>12.0</v>
      </c>
      <c r="BV134" s="4" t="s">
        <v>381</v>
      </c>
      <c r="BW134" s="4"/>
      <c r="BX134" s="4">
        <v>4.0</v>
      </c>
      <c r="BY134" s="4" t="b">
        <v>0</v>
      </c>
    </row>
    <row r="135" ht="12.75" customHeight="1">
      <c r="A135" s="4" t="s">
        <v>374</v>
      </c>
      <c r="B135" s="72">
        <v>2010.0</v>
      </c>
      <c r="C135" s="4">
        <v>5.0</v>
      </c>
      <c r="D135" s="4">
        <f t="shared" si="5"/>
        <v>376036545180</v>
      </c>
      <c r="E135" s="4">
        <v>1.22562024662E12</v>
      </c>
      <c r="F135" s="4">
        <v>0.0</v>
      </c>
      <c r="G135" s="4">
        <v>-3.8110559737E10</v>
      </c>
      <c r="H135" s="4">
        <v>-8.11473141703E11</v>
      </c>
      <c r="I135" s="4">
        <v>-8.01314180902E11</v>
      </c>
      <c r="J135" s="4">
        <v>0.0</v>
      </c>
      <c r="K135" s="4">
        <v>-1.0158960801E10</v>
      </c>
      <c r="L135" s="4">
        <v>0.0</v>
      </c>
      <c r="M135" s="4">
        <v>1.42400105313E11</v>
      </c>
      <c r="N135" s="4">
        <v>3.7530642511E10</v>
      </c>
      <c r="O135" s="4">
        <v>8.375258426E9</v>
      </c>
      <c r="P135" s="4">
        <v>2.9155384085E10</v>
      </c>
      <c r="Q135" s="4">
        <v>0.0</v>
      </c>
      <c r="R135" s="4">
        <v>5.55967293004E11</v>
      </c>
      <c r="S135" s="4">
        <v>-5.07166828056E11</v>
      </c>
      <c r="T135" s="4">
        <v>0.0</v>
      </c>
      <c r="U135" s="4">
        <v>3.6720865646E11</v>
      </c>
      <c r="V135" s="4">
        <v>3.6720865646E11</v>
      </c>
      <c r="W135" s="4">
        <v>0.0</v>
      </c>
      <c r="X135" s="4">
        <v>0.0</v>
      </c>
      <c r="Y135" s="4">
        <v>-1.39958171596E11</v>
      </c>
      <c r="Z135" s="4">
        <v>0.0</v>
      </c>
      <c r="AA135" s="4">
        <v>-6.5696717542E10</v>
      </c>
      <c r="AB135" s="4">
        <v>-1.2424413149E10</v>
      </c>
      <c r="AC135" s="4">
        <v>-2.71857997699E11</v>
      </c>
      <c r="AD135" s="4">
        <v>-2.61812488366E11</v>
      </c>
      <c r="AE135" s="4">
        <v>-2.38078463266E11</v>
      </c>
      <c r="AF135" s="4">
        <v>0.0</v>
      </c>
      <c r="AG135" s="4">
        <v>0.0</v>
      </c>
      <c r="AH135" s="4">
        <v>0.0</v>
      </c>
      <c r="AI135" s="4">
        <v>0.0</v>
      </c>
      <c r="AJ135" s="4">
        <v>-2.37340251E10</v>
      </c>
      <c r="AK135" s="4">
        <v>0.0</v>
      </c>
      <c r="AL135" s="4">
        <v>-1.935369827E9</v>
      </c>
      <c r="AM135" s="4">
        <v>-8.110139506E9</v>
      </c>
      <c r="AN135" s="4">
        <v>-4.89937299986E11</v>
      </c>
      <c r="AO135" s="4">
        <v>6.6029993018E10</v>
      </c>
      <c r="AP135" s="4">
        <v>0.0</v>
      </c>
      <c r="AQ135" s="4">
        <v>0.0</v>
      </c>
      <c r="AR135" s="4">
        <v>0.0</v>
      </c>
      <c r="AS135" s="4">
        <v>0.0</v>
      </c>
      <c r="AT135" s="4">
        <v>0.0</v>
      </c>
      <c r="AU135" s="4">
        <v>0.0</v>
      </c>
      <c r="AV135" s="4">
        <v>0.0</v>
      </c>
      <c r="AW135" s="4">
        <v>-4.3047886562E10</v>
      </c>
      <c r="AX135" s="4">
        <v>-4.3047886562E10</v>
      </c>
      <c r="AY135" s="4">
        <v>0.0</v>
      </c>
      <c r="AZ135" s="4">
        <v>0.0</v>
      </c>
      <c r="BA135" s="4">
        <v>2.2982106456E10</v>
      </c>
      <c r="BB135" s="4">
        <v>0.0</v>
      </c>
      <c r="BC135" s="4">
        <v>0.0</v>
      </c>
      <c r="BD135" s="4">
        <v>2.62918290603E11</v>
      </c>
      <c r="BE135" s="4">
        <v>-2.2659182603E10</v>
      </c>
      <c r="BF135" s="4">
        <v>2.40259108E11</v>
      </c>
      <c r="BG135" s="4">
        <v>1.4703507268E10</v>
      </c>
      <c r="BH135" s="4">
        <v>-3.829050222E9</v>
      </c>
      <c r="BI135" s="4">
        <v>1.0874457046E10</v>
      </c>
      <c r="BJ135" s="4">
        <v>2.274052471E10</v>
      </c>
      <c r="BK135" s="4">
        <v>2.96856196212E11</v>
      </c>
      <c r="BL135" s="4">
        <v>0.0</v>
      </c>
      <c r="BM135" s="4">
        <v>-6.1962391431E10</v>
      </c>
      <c r="BN135" s="4">
        <v>2.34893804781E11</v>
      </c>
      <c r="BO135" s="4">
        <v>1.45918387E9</v>
      </c>
      <c r="BP135" s="4">
        <v>2.33434620911E11</v>
      </c>
      <c r="BQ135" s="4">
        <v>3494.0</v>
      </c>
      <c r="BR135" s="4">
        <v>42338.75069444445</v>
      </c>
      <c r="BS135" s="4">
        <v>40179.0</v>
      </c>
      <c r="BT135" s="4">
        <v>40543.0</v>
      </c>
      <c r="BU135" s="4">
        <v>12.0</v>
      </c>
      <c r="BV135" s="4" t="s">
        <v>382</v>
      </c>
      <c r="BW135" s="4"/>
      <c r="BX135" s="4">
        <v>5.0</v>
      </c>
      <c r="BY135" s="4" t="b">
        <v>0</v>
      </c>
    </row>
    <row r="136" ht="12.75" customHeight="1">
      <c r="A136" s="4" t="s">
        <v>374</v>
      </c>
      <c r="B136" s="72">
        <v>2009.0</v>
      </c>
      <c r="C136" s="4">
        <v>5.0</v>
      </c>
      <c r="D136" s="4">
        <f t="shared" si="5"/>
        <v>321769602191</v>
      </c>
      <c r="E136" s="4">
        <v>1.126515668142E12</v>
      </c>
      <c r="F136" s="4">
        <v>0.0</v>
      </c>
      <c r="G136" s="4">
        <v>-1.624875444E10</v>
      </c>
      <c r="H136" s="4">
        <v>-7.88497311511E11</v>
      </c>
      <c r="I136" s="4">
        <v>-7.76355960943E11</v>
      </c>
      <c r="J136" s="4">
        <v>0.0</v>
      </c>
      <c r="K136" s="4">
        <v>-1.2141350568E10</v>
      </c>
      <c r="L136" s="4">
        <v>0.0</v>
      </c>
      <c r="M136" s="4">
        <v>1.22361697519E11</v>
      </c>
      <c r="N136" s="4">
        <v>2.8484987303E10</v>
      </c>
      <c r="O136" s="4">
        <v>2.8484987303E10</v>
      </c>
      <c r="P136" s="4">
        <v>0.0</v>
      </c>
      <c r="Q136" s="4">
        <v>0.0</v>
      </c>
      <c r="R136" s="4">
        <v>4.72616287013E11</v>
      </c>
      <c r="S136" s="4">
        <v>-4.44016187077E11</v>
      </c>
      <c r="T136" s="4">
        <v>0.0</v>
      </c>
      <c r="U136" s="4">
        <v>2.89857189275E11</v>
      </c>
      <c r="V136" s="4">
        <v>2.89857189275E11</v>
      </c>
      <c r="W136" s="4">
        <v>0.0</v>
      </c>
      <c r="X136" s="4">
        <v>0.0</v>
      </c>
      <c r="Y136" s="4">
        <v>-1.54158997802E11</v>
      </c>
      <c r="Z136" s="4">
        <v>0.0</v>
      </c>
      <c r="AA136" s="4">
        <v>-2.8219064739E10</v>
      </c>
      <c r="AB136" s="4">
        <v>-1.0140550699E10</v>
      </c>
      <c r="AC136" s="4">
        <v>-2.36057237162E11</v>
      </c>
      <c r="AD136" s="4">
        <v>-2.27933280806E11</v>
      </c>
      <c r="AE136" s="4">
        <v>-2.05640989909E11</v>
      </c>
      <c r="AF136" s="4">
        <v>0.0</v>
      </c>
      <c r="AG136" s="4">
        <v>0.0</v>
      </c>
      <c r="AH136" s="4">
        <v>0.0</v>
      </c>
      <c r="AI136" s="4">
        <v>0.0</v>
      </c>
      <c r="AJ136" s="4">
        <v>-2.2292290897E10</v>
      </c>
      <c r="AK136" s="4">
        <v>-5.90247691E8</v>
      </c>
      <c r="AL136" s="4">
        <v>0.0</v>
      </c>
      <c r="AM136" s="4">
        <v>-7.533708665E9</v>
      </c>
      <c r="AN136" s="4">
        <v>-4.28575850402E11</v>
      </c>
      <c r="AO136" s="4">
        <v>4.4040436611E10</v>
      </c>
      <c r="AP136" s="4">
        <v>0.0</v>
      </c>
      <c r="AQ136" s="4">
        <v>0.0</v>
      </c>
      <c r="AR136" s="4">
        <v>0.0</v>
      </c>
      <c r="AS136" s="4">
        <v>0.0</v>
      </c>
      <c r="AT136" s="4">
        <v>0.0</v>
      </c>
      <c r="AU136" s="4">
        <v>0.0</v>
      </c>
      <c r="AV136" s="4">
        <v>0.0</v>
      </c>
      <c r="AW136" s="4">
        <v>-2.9915653706E10</v>
      </c>
      <c r="AX136" s="4">
        <v>-2.9915653706E10</v>
      </c>
      <c r="AY136" s="4">
        <v>0.0</v>
      </c>
      <c r="AZ136" s="4">
        <v>0.0</v>
      </c>
      <c r="BA136" s="4">
        <v>1.4124782905E10</v>
      </c>
      <c r="BB136" s="4">
        <v>0.0</v>
      </c>
      <c r="BC136" s="4">
        <v>0.0</v>
      </c>
      <c r="BD136" s="4">
        <v>2.11000955213E11</v>
      </c>
      <c r="BE136" s="4">
        <v>-2.276607022E9</v>
      </c>
      <c r="BF136" s="4">
        <v>2.08724348191E11</v>
      </c>
      <c r="BG136" s="4">
        <v>1.3569024992E10</v>
      </c>
      <c r="BH136" s="4">
        <v>-3.624825346E9</v>
      </c>
      <c r="BI136" s="4">
        <v>9.944199646E9</v>
      </c>
      <c r="BJ136" s="4">
        <v>0.0</v>
      </c>
      <c r="BK136" s="4">
        <v>2.32793330742E11</v>
      </c>
      <c r="BL136" s="4">
        <v>0.0</v>
      </c>
      <c r="BM136" s="4">
        <v>-3.7993992011E10</v>
      </c>
      <c r="BN136" s="4">
        <v>1.94799338731E11</v>
      </c>
      <c r="BO136" s="4">
        <v>0.0</v>
      </c>
      <c r="BP136" s="4">
        <v>1.94799338731E11</v>
      </c>
      <c r="BQ136" s="4">
        <v>2898.0</v>
      </c>
      <c r="BR136" s="4">
        <v>42338.751388888886</v>
      </c>
      <c r="BS136" s="4">
        <v>39814.0</v>
      </c>
      <c r="BT136" s="4">
        <v>40178.0</v>
      </c>
      <c r="BU136" s="4">
        <v>12.0</v>
      </c>
      <c r="BV136" s="4" t="s">
        <v>383</v>
      </c>
      <c r="BW136" s="4"/>
      <c r="BX136" s="4">
        <v>2.0</v>
      </c>
      <c r="BY136" s="4" t="b">
        <v>0</v>
      </c>
    </row>
    <row r="137" ht="12.75" customHeight="1">
      <c r="A137" s="4" t="s">
        <v>374</v>
      </c>
      <c r="B137" s="72">
        <v>2008.0</v>
      </c>
      <c r="C137" s="4">
        <v>5.0</v>
      </c>
      <c r="D137" s="4">
        <f t="shared" si="5"/>
        <v>267901868928</v>
      </c>
      <c r="E137" s="4">
        <v>1.09522862439E12</v>
      </c>
      <c r="F137" s="4">
        <v>0.0</v>
      </c>
      <c r="G137" s="4">
        <v>-4.5385040917E10</v>
      </c>
      <c r="H137" s="4">
        <v>-7.81941714545E11</v>
      </c>
      <c r="I137" s="4">
        <v>-7.74858638244E11</v>
      </c>
      <c r="J137" s="4">
        <v>0.0</v>
      </c>
      <c r="K137" s="4">
        <v>-7.083076301E9</v>
      </c>
      <c r="L137" s="4">
        <v>0.0</v>
      </c>
      <c r="M137" s="4">
        <v>1.21482623381E11</v>
      </c>
      <c r="N137" s="4">
        <v>2.2709075574E10</v>
      </c>
      <c r="O137" s="4">
        <v>2.2709075574E10</v>
      </c>
      <c r="P137" s="4">
        <v>0.0</v>
      </c>
      <c r="Q137" s="4">
        <v>0.0</v>
      </c>
      <c r="R137" s="4">
        <v>4.12093567883E11</v>
      </c>
      <c r="S137" s="4">
        <v>-4.80540187139E11</v>
      </c>
      <c r="T137" s="4">
        <v>0.0</v>
      </c>
      <c r="U137" s="4">
        <v>3.65949649854E11</v>
      </c>
      <c r="V137" s="4">
        <v>3.65949649854E11</v>
      </c>
      <c r="W137" s="4">
        <v>0.0</v>
      </c>
      <c r="X137" s="4">
        <v>0.0</v>
      </c>
      <c r="Y137" s="4">
        <v>-1.14590537285E11</v>
      </c>
      <c r="Z137" s="4">
        <v>0.0</v>
      </c>
      <c r="AA137" s="4">
        <v>-5.7934210091E10</v>
      </c>
      <c r="AB137" s="4">
        <v>-9.398607295E9</v>
      </c>
      <c r="AC137" s="4">
        <v>-2.07625239924E11</v>
      </c>
      <c r="AD137" s="4">
        <v>-2.07112655636E11</v>
      </c>
      <c r="AE137" s="4">
        <v>-1.81251688319E11</v>
      </c>
      <c r="AF137" s="4">
        <v>0.0</v>
      </c>
      <c r="AG137" s="4">
        <v>0.0</v>
      </c>
      <c r="AH137" s="4">
        <v>0.0</v>
      </c>
      <c r="AI137" s="4">
        <v>0.0</v>
      </c>
      <c r="AJ137" s="4">
        <v>-2.5860967317E10</v>
      </c>
      <c r="AK137" s="4">
        <v>-5.12584288E8</v>
      </c>
      <c r="AL137" s="4">
        <v>0.0</v>
      </c>
      <c r="AM137" s="4">
        <v>0.0</v>
      </c>
      <c r="AN137" s="4">
        <v>-3.89548594595E11</v>
      </c>
      <c r="AO137" s="4">
        <v>2.2544973288E10</v>
      </c>
      <c r="AP137" s="4">
        <v>0.0</v>
      </c>
      <c r="AQ137" s="4">
        <v>0.0</v>
      </c>
      <c r="AR137" s="4">
        <v>0.0</v>
      </c>
      <c r="AS137" s="4">
        <v>0.0</v>
      </c>
      <c r="AT137" s="4">
        <v>0.0</v>
      </c>
      <c r="AU137" s="4">
        <v>0.0</v>
      </c>
      <c r="AV137" s="4">
        <v>0.0</v>
      </c>
      <c r="AW137" s="4">
        <v>-3.404279139E10</v>
      </c>
      <c r="AX137" s="4">
        <v>-3.404279139E10</v>
      </c>
      <c r="AY137" s="4">
        <v>0.0</v>
      </c>
      <c r="AZ137" s="4">
        <v>0.0</v>
      </c>
      <c r="BA137" s="4">
        <v>-1.1497818102E10</v>
      </c>
      <c r="BB137" s="4">
        <v>0.0</v>
      </c>
      <c r="BC137" s="4">
        <v>0.0</v>
      </c>
      <c r="BD137" s="4">
        <v>2.23669363281E11</v>
      </c>
      <c r="BE137" s="4">
        <v>-1.8369277386E10</v>
      </c>
      <c r="BF137" s="4">
        <v>2.05300085895E11</v>
      </c>
      <c r="BG137" s="4">
        <v>1.1291870398E10</v>
      </c>
      <c r="BH137" s="4">
        <v>0.0</v>
      </c>
      <c r="BI137" s="4">
        <v>1.1291870398E10</v>
      </c>
      <c r="BJ137" s="4">
        <v>0.0</v>
      </c>
      <c r="BK137" s="4">
        <v>2.05094138191E11</v>
      </c>
      <c r="BL137" s="4">
        <v>0.0</v>
      </c>
      <c r="BM137" s="4">
        <v>-4.5543187908E10</v>
      </c>
      <c r="BN137" s="4">
        <v>1.59550950283E11</v>
      </c>
      <c r="BO137" s="4">
        <v>0.0</v>
      </c>
      <c r="BP137" s="4">
        <v>1.59550950283E11</v>
      </c>
      <c r="BQ137" s="4">
        <v>2352.0</v>
      </c>
      <c r="BR137" s="4">
        <v>42338.75208333333</v>
      </c>
      <c r="BS137" s="4">
        <v>39448.0</v>
      </c>
      <c r="BT137" s="4">
        <v>39813.0</v>
      </c>
      <c r="BU137" s="4">
        <v>12.0</v>
      </c>
      <c r="BV137" s="4" t="s">
        <v>383</v>
      </c>
      <c r="BW137" s="4"/>
      <c r="BX137" s="4">
        <v>2.0</v>
      </c>
      <c r="BY137" s="4" t="b">
        <v>0</v>
      </c>
    </row>
    <row r="138" ht="12.75" customHeight="1">
      <c r="A138" s="4" t="s">
        <v>374</v>
      </c>
      <c r="B138" s="72">
        <v>2007.0</v>
      </c>
      <c r="C138" s="4">
        <v>5.0</v>
      </c>
      <c r="D138" s="4">
        <f t="shared" si="5"/>
        <v>184612103740</v>
      </c>
      <c r="E138" s="4">
        <v>0.0</v>
      </c>
      <c r="F138" s="4">
        <v>9.26272618776E11</v>
      </c>
      <c r="G138" s="4">
        <v>-2.4118255179E10</v>
      </c>
      <c r="H138" s="4">
        <v>-7.17542259857E11</v>
      </c>
      <c r="I138" s="4">
        <v>-7.03674668251E11</v>
      </c>
      <c r="J138" s="4">
        <v>0.0</v>
      </c>
      <c r="K138" s="4">
        <v>-1.3867591606E10</v>
      </c>
      <c r="L138" s="4">
        <v>0.0</v>
      </c>
      <c r="M138" s="4">
        <v>1.00251021875E11</v>
      </c>
      <c r="N138" s="4">
        <v>2.1683450704E10</v>
      </c>
      <c r="O138" s="4">
        <v>2.1683450704E10</v>
      </c>
      <c r="P138" s="4">
        <v>0.0</v>
      </c>
      <c r="Q138" s="4">
        <v>0.0</v>
      </c>
      <c r="R138" s="4">
        <v>3.06546576319E11</v>
      </c>
      <c r="S138" s="4">
        <v>-2.44558017689E11</v>
      </c>
      <c r="T138" s="4">
        <v>0.0</v>
      </c>
      <c r="U138" s="4">
        <v>1.62228746649E11</v>
      </c>
      <c r="V138" s="4">
        <v>1.62228746649E11</v>
      </c>
      <c r="W138" s="4">
        <v>0.0</v>
      </c>
      <c r="X138" s="4">
        <v>0.0</v>
      </c>
      <c r="Y138" s="4">
        <v>-8.232927104E10</v>
      </c>
      <c r="Z138" s="4">
        <v>0.0</v>
      </c>
      <c r="AA138" s="4">
        <v>-2.3418169441E10</v>
      </c>
      <c r="AB138" s="4">
        <v>-6.261910768E9</v>
      </c>
      <c r="AC138" s="4">
        <v>-1.45109748838E11</v>
      </c>
      <c r="AD138" s="4">
        <v>-1.44685447371E11</v>
      </c>
      <c r="AE138" s="4">
        <v>-1.32174991396E11</v>
      </c>
      <c r="AF138" s="4">
        <v>0.0</v>
      </c>
      <c r="AG138" s="4">
        <v>0.0</v>
      </c>
      <c r="AH138" s="4">
        <v>0.0</v>
      </c>
      <c r="AI138" s="4">
        <v>0.0</v>
      </c>
      <c r="AJ138" s="4">
        <v>-1.2510455975E10</v>
      </c>
      <c r="AK138" s="4">
        <v>-4.24301467E8</v>
      </c>
      <c r="AL138" s="4">
        <v>0.0</v>
      </c>
      <c r="AM138" s="4">
        <v>0.0</v>
      </c>
      <c r="AN138" s="4">
        <v>-2.57119100087E11</v>
      </c>
      <c r="AO138" s="4">
        <v>4.9427476232E10</v>
      </c>
      <c r="AP138" s="4">
        <v>0.0</v>
      </c>
      <c r="AQ138" s="4">
        <v>0.0</v>
      </c>
      <c r="AR138" s="4">
        <v>0.0</v>
      </c>
      <c r="AS138" s="4">
        <v>0.0</v>
      </c>
      <c r="AT138" s="4">
        <v>0.0</v>
      </c>
      <c r="AU138" s="4">
        <v>0.0</v>
      </c>
      <c r="AV138" s="4">
        <v>0.0</v>
      </c>
      <c r="AW138" s="4">
        <v>-2.3495953033E10</v>
      </c>
      <c r="AX138" s="4">
        <v>-2.3495953033E10</v>
      </c>
      <c r="AY138" s="4">
        <v>0.0</v>
      </c>
      <c r="AZ138" s="4">
        <v>0.0</v>
      </c>
      <c r="BA138" s="4">
        <v>2.5931523199E10</v>
      </c>
      <c r="BB138" s="4">
        <v>0.0</v>
      </c>
      <c r="BC138" s="4">
        <v>0.0</v>
      </c>
      <c r="BD138" s="4">
        <v>4.8608989605E10</v>
      </c>
      <c r="BE138" s="4">
        <v>-1.1967555E8</v>
      </c>
      <c r="BF138" s="4">
        <v>4.8489314055E10</v>
      </c>
      <c r="BG138" s="4">
        <v>9.366815894E9</v>
      </c>
      <c r="BH138" s="4">
        <v>0.0</v>
      </c>
      <c r="BI138" s="4">
        <v>9.366815894E9</v>
      </c>
      <c r="BJ138" s="4">
        <v>0.0</v>
      </c>
      <c r="BK138" s="4">
        <v>8.3787653148E10</v>
      </c>
      <c r="BL138" s="4">
        <v>0.0</v>
      </c>
      <c r="BM138" s="4">
        <v>-1.0711182362E10</v>
      </c>
      <c r="BN138" s="4">
        <v>7.3076470786E10</v>
      </c>
      <c r="BO138" s="4">
        <v>0.0</v>
      </c>
      <c r="BP138" s="4">
        <v>7.3076470786E10</v>
      </c>
      <c r="BQ138" s="4">
        <v>1873.0</v>
      </c>
      <c r="BR138" s="4">
        <v>42388.70763888889</v>
      </c>
      <c r="BS138" s="4">
        <v>39083.0</v>
      </c>
      <c r="BT138" s="4">
        <v>39447.0</v>
      </c>
      <c r="BU138" s="4">
        <v>12.0</v>
      </c>
      <c r="BV138" s="4" t="s">
        <v>384</v>
      </c>
      <c r="BW138" s="4"/>
      <c r="BX138" s="4">
        <v>2.0</v>
      </c>
      <c r="BY138" s="4" t="b">
        <v>0</v>
      </c>
    </row>
    <row r="139" ht="12.75" customHeight="1">
      <c r="A139" s="4" t="s">
        <v>374</v>
      </c>
      <c r="B139" s="72">
        <v>2006.0</v>
      </c>
      <c r="C139" s="4">
        <v>5.0</v>
      </c>
      <c r="D139" s="4">
        <f t="shared" si="5"/>
        <v>151032123804</v>
      </c>
      <c r="E139" s="4">
        <v>7.90763677766E11</v>
      </c>
      <c r="F139" s="4">
        <v>0.0</v>
      </c>
      <c r="G139" s="4">
        <v>-7.135747211E9</v>
      </c>
      <c r="H139" s="4">
        <v>-6.32595806751E11</v>
      </c>
      <c r="I139" s="4">
        <v>-6.24676593049E11</v>
      </c>
      <c r="J139" s="4">
        <v>0.0</v>
      </c>
      <c r="K139" s="4">
        <v>-7.919213702E9</v>
      </c>
      <c r="L139" s="4">
        <v>0.0</v>
      </c>
      <c r="M139" s="4">
        <v>7.2592900599E10</v>
      </c>
      <c r="N139" s="4">
        <v>1.9690395741E10</v>
      </c>
      <c r="O139" s="4">
        <v>1.9690395741E10</v>
      </c>
      <c r="P139" s="4">
        <v>0.0</v>
      </c>
      <c r="Q139" s="4">
        <v>0.0</v>
      </c>
      <c r="R139" s="4">
        <v>2.43315420144E11</v>
      </c>
      <c r="S139" s="4">
        <v>-1.89533940437E11</v>
      </c>
      <c r="T139" s="4">
        <v>0.0</v>
      </c>
      <c r="U139" s="4">
        <v>1.20228793247E11</v>
      </c>
      <c r="V139" s="4">
        <v>1.20228793247E11</v>
      </c>
      <c r="W139" s="4">
        <v>0.0</v>
      </c>
      <c r="X139" s="4">
        <v>0.0</v>
      </c>
      <c r="Y139" s="4">
        <v>-6.930514719E10</v>
      </c>
      <c r="Z139" s="4">
        <v>0.0</v>
      </c>
      <c r="AA139" s="4">
        <v>-2.0445623665E10</v>
      </c>
      <c r="AB139" s="4">
        <v>-4.74503613E9</v>
      </c>
      <c r="AC139" s="4">
        <v>-1.13599561296E11</v>
      </c>
      <c r="AD139" s="4">
        <v>-1.12287792832E11</v>
      </c>
      <c r="AE139" s="4">
        <v>-9.5809860157E10</v>
      </c>
      <c r="AF139" s="4">
        <v>0.0</v>
      </c>
      <c r="AG139" s="4">
        <v>0.0</v>
      </c>
      <c r="AH139" s="4">
        <v>0.0</v>
      </c>
      <c r="AI139" s="4">
        <v>0.0</v>
      </c>
      <c r="AJ139" s="4">
        <v>-1.6477932675E10</v>
      </c>
      <c r="AK139" s="4">
        <v>-1.311768464E9</v>
      </c>
      <c r="AL139" s="4">
        <v>0.0</v>
      </c>
      <c r="AM139" s="4">
        <v>0.0</v>
      </c>
      <c r="AN139" s="4">
        <v>-2.08095368281E11</v>
      </c>
      <c r="AO139" s="4">
        <v>3.5220051863E10</v>
      </c>
      <c r="AP139" s="4">
        <v>0.0</v>
      </c>
      <c r="AQ139" s="4">
        <v>0.0</v>
      </c>
      <c r="AR139" s="4">
        <v>0.0</v>
      </c>
      <c r="AS139" s="4">
        <v>0.0</v>
      </c>
      <c r="AT139" s="4">
        <v>0.0</v>
      </c>
      <c r="AU139" s="4">
        <v>0.0</v>
      </c>
      <c r="AV139" s="4">
        <v>0.0</v>
      </c>
      <c r="AW139" s="4">
        <v>-1.9223118271E10</v>
      </c>
      <c r="AX139" s="4">
        <v>-1.9223118271E10</v>
      </c>
      <c r="AY139" s="4">
        <v>0.0</v>
      </c>
      <c r="AZ139" s="4">
        <v>0.0</v>
      </c>
      <c r="BA139" s="4">
        <v>1.5996933592E10</v>
      </c>
      <c r="BB139" s="4">
        <v>0.0</v>
      </c>
      <c r="BC139" s="4">
        <v>0.0</v>
      </c>
      <c r="BD139" s="4">
        <v>4.6761678991E10</v>
      </c>
      <c r="BE139" s="4">
        <v>-7.7481221E7</v>
      </c>
      <c r="BF139" s="4">
        <v>4.668419777E10</v>
      </c>
      <c r="BG139" s="4">
        <v>8.835666397E9</v>
      </c>
      <c r="BH139" s="4">
        <v>0.0</v>
      </c>
      <c r="BI139" s="4">
        <v>8.835666397E9</v>
      </c>
      <c r="BJ139" s="4">
        <v>0.0</v>
      </c>
      <c r="BK139" s="4">
        <v>7.1516797759E10</v>
      </c>
      <c r="BL139" s="4">
        <v>0.0</v>
      </c>
      <c r="BM139" s="4">
        <v>-1.1048649516E10</v>
      </c>
      <c r="BN139" s="4">
        <v>6.0468148243E10</v>
      </c>
      <c r="BO139" s="4">
        <v>0.0</v>
      </c>
      <c r="BP139" s="4">
        <v>6.0468148243E10</v>
      </c>
      <c r="BQ139" s="4">
        <v>1714.0</v>
      </c>
      <c r="BR139" s="4">
        <v>42338.75347222222</v>
      </c>
      <c r="BS139" s="4">
        <v>38718.0</v>
      </c>
      <c r="BT139" s="4">
        <v>39082.0</v>
      </c>
      <c r="BU139" s="4">
        <v>12.0</v>
      </c>
      <c r="BV139" s="4" t="s">
        <v>357</v>
      </c>
      <c r="BW139" s="4"/>
      <c r="BX139" s="4">
        <v>2.0</v>
      </c>
      <c r="BY139" s="4" t="b">
        <v>0</v>
      </c>
    </row>
    <row r="140" ht="12.75" customHeight="1">
      <c r="A140" s="4" t="s">
        <v>374</v>
      </c>
      <c r="B140" s="72">
        <v>2005.0</v>
      </c>
      <c r="C140" s="4">
        <v>5.0</v>
      </c>
      <c r="D140" s="4">
        <f t="shared" si="5"/>
        <v>117494066744</v>
      </c>
      <c r="E140" s="4">
        <v>8.27509947029E11</v>
      </c>
      <c r="F140" s="4">
        <v>0.0</v>
      </c>
      <c r="G140" s="4">
        <v>-2.4679238526E10</v>
      </c>
      <c r="H140" s="4">
        <v>-6.85336641759E11</v>
      </c>
      <c r="I140" s="4">
        <v>-6.82675887543E11</v>
      </c>
      <c r="J140" s="4">
        <v>0.0</v>
      </c>
      <c r="K140" s="4">
        <v>-2.660754216E9</v>
      </c>
      <c r="L140" s="4">
        <v>0.0</v>
      </c>
      <c r="M140" s="4">
        <v>6.5585821213E10</v>
      </c>
      <c r="N140" s="4">
        <v>1.9076201504E10</v>
      </c>
      <c r="O140" s="4">
        <v>1.9076201504E10</v>
      </c>
      <c r="P140" s="4">
        <v>0.0</v>
      </c>
      <c r="Q140" s="4">
        <v>0.0</v>
      </c>
      <c r="R140" s="4">
        <v>2.02156089461E11</v>
      </c>
      <c r="S140" s="4">
        <v>-2.1772246572E11</v>
      </c>
      <c r="T140" s="4">
        <v>0.0</v>
      </c>
      <c r="U140" s="4">
        <v>1.56226729821E11</v>
      </c>
      <c r="V140" s="4">
        <v>1.56226729821E11</v>
      </c>
      <c r="W140" s="4">
        <v>0.0</v>
      </c>
      <c r="X140" s="4">
        <v>0.0</v>
      </c>
      <c r="Y140" s="4">
        <v>-6.1495735899E10</v>
      </c>
      <c r="Z140" s="4">
        <v>0.0</v>
      </c>
      <c r="AA140" s="4">
        <v>-1.440077898E9</v>
      </c>
      <c r="AB140" s="4">
        <v>-4.265199158E9</v>
      </c>
      <c r="AC140" s="4">
        <v>-1.08773460407E11</v>
      </c>
      <c r="AD140" s="4">
        <v>0.0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-1.07999346566E11</v>
      </c>
      <c r="AL140" s="4">
        <v>0.0</v>
      </c>
      <c r="AM140" s="4">
        <v>-7.74113841E8</v>
      </c>
      <c r="AN140" s="4">
        <v>-1.75974473362E11</v>
      </c>
      <c r="AO140" s="4">
        <v>2.6181616099E10</v>
      </c>
      <c r="AP140" s="4">
        <v>0.0</v>
      </c>
      <c r="AQ140" s="4">
        <v>0.0</v>
      </c>
      <c r="AR140" s="4">
        <v>0.0</v>
      </c>
      <c r="AS140" s="4">
        <v>0.0</v>
      </c>
      <c r="AT140" s="4">
        <v>0.0</v>
      </c>
      <c r="AU140" s="4">
        <v>0.0</v>
      </c>
      <c r="AV140" s="4">
        <v>0.0</v>
      </c>
      <c r="AW140" s="4">
        <v>-1.7365194554E10</v>
      </c>
      <c r="AX140" s="4">
        <v>-1.7365194554E10</v>
      </c>
      <c r="AY140" s="4">
        <v>0.0</v>
      </c>
      <c r="AZ140" s="4">
        <v>0.0</v>
      </c>
      <c r="BA140" s="4">
        <v>8.816421545E9</v>
      </c>
      <c r="BB140" s="4">
        <v>0.0</v>
      </c>
      <c r="BC140" s="4">
        <v>0.0</v>
      </c>
      <c r="BD140" s="4">
        <v>4.8129945533E10</v>
      </c>
      <c r="BE140" s="4">
        <v>-8.02808986E8</v>
      </c>
      <c r="BF140" s="4">
        <v>4.7327136547E10</v>
      </c>
      <c r="BG140" s="4">
        <v>9646148.0</v>
      </c>
      <c r="BH140" s="4">
        <v>0.0</v>
      </c>
      <c r="BI140" s="4">
        <v>9646148.0</v>
      </c>
      <c r="BJ140" s="4">
        <v>0.0</v>
      </c>
      <c r="BK140" s="4">
        <v>5.615320424E10</v>
      </c>
      <c r="BL140" s="4">
        <v>0.0</v>
      </c>
      <c r="BM140" s="4">
        <v>-1.3480111574E10</v>
      </c>
      <c r="BN140" s="4">
        <v>4.2673092666E10</v>
      </c>
      <c r="BO140" s="4">
        <v>0.0</v>
      </c>
      <c r="BP140" s="4">
        <v>4.2673092666E10</v>
      </c>
      <c r="BQ140" s="4">
        <v>1244.0</v>
      </c>
      <c r="BR140" s="4">
        <v>42401.49097222222</v>
      </c>
      <c r="BS140" s="4">
        <v>38353.0</v>
      </c>
      <c r="BT140" s="4">
        <v>38717.0</v>
      </c>
      <c r="BU140" s="4">
        <v>12.0</v>
      </c>
      <c r="BV140" s="4" t="s">
        <v>385</v>
      </c>
      <c r="BW140" s="4"/>
      <c r="BX140" s="4">
        <v>2.0</v>
      </c>
      <c r="BY140" s="4" t="b">
        <v>0</v>
      </c>
    </row>
    <row r="141" ht="12.75" customHeight="1">
      <c r="A141" s="1" t="s">
        <v>60</v>
      </c>
      <c r="B141" s="1">
        <v>2021.0</v>
      </c>
      <c r="D141" s="4">
        <f t="shared" si="5"/>
        <v>2219603663540</v>
      </c>
      <c r="E141" s="8">
        <v>2.178945551571E12</v>
      </c>
      <c r="F141" s="38">
        <v>4.0658111969E10</v>
      </c>
      <c r="G141" s="4"/>
      <c r="H141" s="4"/>
      <c r="I141" s="4"/>
      <c r="J141" s="4"/>
    </row>
    <row r="142" ht="12.75" customHeight="1">
      <c r="A142" s="1" t="s">
        <v>60</v>
      </c>
      <c r="B142" s="1">
        <v>2020.0</v>
      </c>
      <c r="D142" s="4">
        <f t="shared" si="5"/>
        <v>1496115810226</v>
      </c>
      <c r="E142" s="8">
        <v>1.458311022016E12</v>
      </c>
      <c r="F142" s="38">
        <v>3.780478821E10</v>
      </c>
      <c r="G142" s="4"/>
      <c r="H142" s="4"/>
      <c r="I142" s="4"/>
      <c r="J142" s="4"/>
    </row>
    <row r="143" ht="12.75" customHeight="1">
      <c r="A143" s="1" t="s">
        <v>60</v>
      </c>
      <c r="B143" s="1">
        <v>2019.0</v>
      </c>
      <c r="D143" s="4">
        <f t="shared" si="5"/>
        <v>1210213240650</v>
      </c>
      <c r="E143" s="8">
        <v>1.180213875466E12</v>
      </c>
      <c r="F143" s="38">
        <v>2.9999365184E10</v>
      </c>
      <c r="G143" s="4"/>
      <c r="H143" s="4"/>
      <c r="I143" s="4"/>
      <c r="J143" s="4"/>
    </row>
    <row r="144" ht="12.75" customHeight="1">
      <c r="A144" s="1" t="s">
        <v>60</v>
      </c>
      <c r="B144" s="1">
        <v>2018.0</v>
      </c>
      <c r="D144" s="4">
        <f t="shared" si="5"/>
        <v>938095293865</v>
      </c>
      <c r="E144" s="8">
        <v>9.02616182842E11</v>
      </c>
      <c r="F144" s="38">
        <v>3.5479111023E10</v>
      </c>
      <c r="G144" s="4"/>
      <c r="H144" s="4"/>
      <c r="I144" s="4"/>
      <c r="J144" s="4"/>
    </row>
    <row r="145" ht="12.75" customHeight="1">
      <c r="A145" s="1" t="s">
        <v>60</v>
      </c>
      <c r="B145" s="1">
        <v>2017.0</v>
      </c>
      <c r="D145" s="4">
        <f t="shared" si="5"/>
        <v>673157289358</v>
      </c>
      <c r="E145" s="8">
        <v>6.37713272735E11</v>
      </c>
      <c r="F145" s="8">
        <v>3.5444016623E10</v>
      </c>
      <c r="G145" s="4"/>
      <c r="H145" s="4"/>
      <c r="I145" s="4"/>
      <c r="J145" s="4"/>
    </row>
    <row r="146" ht="12.75" customHeight="1">
      <c r="A146" s="1" t="s">
        <v>60</v>
      </c>
      <c r="B146" s="1">
        <v>2016.0</v>
      </c>
      <c r="D146" s="4">
        <f t="shared" si="5"/>
        <v>492608900190</v>
      </c>
      <c r="E146" s="8">
        <v>4.62313723074E11</v>
      </c>
      <c r="F146" s="8">
        <v>3.0295177116E10</v>
      </c>
      <c r="G146" s="4"/>
      <c r="H146" s="4"/>
      <c r="I146" s="4"/>
      <c r="J146" s="4"/>
    </row>
    <row r="147" ht="12.75" customHeight="1">
      <c r="A147" s="1" t="s">
        <v>60</v>
      </c>
      <c r="B147" s="1">
        <v>2015.0</v>
      </c>
      <c r="D147" s="4">
        <f t="shared" si="5"/>
        <v>333525104506</v>
      </c>
      <c r="E147" s="8">
        <v>3.07734580089E11</v>
      </c>
      <c r="F147" s="8">
        <v>2.5790524417E10</v>
      </c>
      <c r="G147" s="4"/>
      <c r="H147" s="4"/>
      <c r="I147" s="4"/>
      <c r="J147" s="4"/>
    </row>
    <row r="148" ht="12.75" customHeight="1">
      <c r="A148" s="1" t="s">
        <v>60</v>
      </c>
      <c r="B148" s="1">
        <v>2014.0</v>
      </c>
      <c r="D148" s="4">
        <f t="shared" si="5"/>
        <v>407149627366</v>
      </c>
      <c r="E148" s="8">
        <v>3.76760022449E11</v>
      </c>
      <c r="F148" s="8">
        <v>3.0389604917E10</v>
      </c>
      <c r="G148" s="4"/>
      <c r="H148" s="4"/>
      <c r="I148" s="4"/>
      <c r="J148" s="4"/>
    </row>
    <row r="149" ht="12.75" customHeight="1">
      <c r="A149" s="1" t="s">
        <v>60</v>
      </c>
      <c r="B149" s="1">
        <v>2013.0</v>
      </c>
      <c r="D149" s="4">
        <f t="shared" si="5"/>
        <v>145925864505</v>
      </c>
      <c r="E149" s="8">
        <v>4.40796580593E11</v>
      </c>
      <c r="F149" s="8">
        <v>4.2299344212E10</v>
      </c>
      <c r="G149" s="4">
        <v>-6.247529847E9</v>
      </c>
      <c r="H149" s="4">
        <v>-3.30922530453E11</v>
      </c>
      <c r="I149" s="4"/>
      <c r="J149" s="4"/>
    </row>
    <row r="150" ht="12.75" customHeight="1">
      <c r="A150" s="1" t="s">
        <v>60</v>
      </c>
      <c r="B150" s="1">
        <v>2012.0</v>
      </c>
      <c r="D150" s="4">
        <f t="shared" si="5"/>
        <v>173740658884</v>
      </c>
      <c r="E150" s="8">
        <v>4.4757542632E11</v>
      </c>
      <c r="F150" s="8">
        <v>3.4033518334E10</v>
      </c>
      <c r="G150" s="4">
        <v>4.0426321096E10</v>
      </c>
      <c r="H150" s="4">
        <v>-3.48294606866E11</v>
      </c>
      <c r="I150" s="4"/>
      <c r="J150" s="4"/>
    </row>
    <row r="151" ht="12.75" customHeight="1">
      <c r="A151" s="1" t="s">
        <v>60</v>
      </c>
      <c r="B151" s="1">
        <v>2011.0</v>
      </c>
      <c r="D151" s="4">
        <f t="shared" si="5"/>
        <v>220846222824</v>
      </c>
      <c r="E151" s="8">
        <v>5.92771201678E11</v>
      </c>
      <c r="F151" s="8">
        <v>3.2069435639E10</v>
      </c>
      <c r="G151" s="4">
        <v>2.073006967E9</v>
      </c>
      <c r="H151" s="4">
        <v>-4.0606742146E11</v>
      </c>
      <c r="I151" s="4"/>
      <c r="J151" s="4"/>
    </row>
    <row r="152" ht="12.75" customHeight="1">
      <c r="A152" s="1" t="s">
        <v>60</v>
      </c>
      <c r="B152" s="1">
        <v>2010.0</v>
      </c>
      <c r="D152" s="4">
        <f t="shared" si="5"/>
        <v>158069838289</v>
      </c>
      <c r="E152" s="8">
        <v>4.8286782213E11</v>
      </c>
      <c r="F152" s="8">
        <v>2.0658020146E10</v>
      </c>
      <c r="G152" s="4">
        <v>-6.1315947301E10</v>
      </c>
      <c r="H152" s="4">
        <v>-2.84140056686E11</v>
      </c>
      <c r="I152" s="4"/>
      <c r="J152" s="4"/>
    </row>
    <row r="153" ht="12.75" customHeight="1">
      <c r="A153" s="1" t="s">
        <v>60</v>
      </c>
      <c r="B153" s="1">
        <v>2009.0</v>
      </c>
      <c r="D153" s="4">
        <f t="shared" si="5"/>
        <v>51843569041</v>
      </c>
      <c r="E153" s="8">
        <v>3.00907411122E11</v>
      </c>
      <c r="F153" s="8">
        <v>8.784123859E9</v>
      </c>
      <c r="G153" s="4">
        <v>-4.1182818753E10</v>
      </c>
      <c r="H153" s="4">
        <v>-2.16665147187E11</v>
      </c>
      <c r="I153" s="4"/>
      <c r="J153" s="4"/>
    </row>
    <row r="154" ht="12.75" customHeight="1">
      <c r="A154" s="1" t="s">
        <v>60</v>
      </c>
      <c r="B154" s="1">
        <v>2008.0</v>
      </c>
      <c r="D154" s="4">
        <f t="shared" si="5"/>
        <v>2239648088</v>
      </c>
      <c r="E154" s="8">
        <v>7.2246703142E10</v>
      </c>
      <c r="F154" s="8">
        <v>5.54608814E8</v>
      </c>
      <c r="G154" s="4">
        <v>-4.790565051E9</v>
      </c>
      <c r="H154" s="4">
        <v>-6.5771098817E10</v>
      </c>
      <c r="I154" s="4"/>
      <c r="J154" s="4"/>
    </row>
    <row r="155" ht="12.75" customHeight="1">
      <c r="B155" s="72"/>
      <c r="E155" s="4"/>
      <c r="F155" s="4"/>
      <c r="G155" s="4"/>
      <c r="H155" s="4"/>
      <c r="I155" s="4"/>
      <c r="J155" s="4"/>
    </row>
    <row r="156" ht="12.75" customHeight="1">
      <c r="B156" s="72"/>
      <c r="E156" s="4"/>
      <c r="F156" s="4"/>
      <c r="G156" s="4"/>
      <c r="H156" s="4"/>
      <c r="I156" s="4"/>
      <c r="J156" s="4"/>
    </row>
    <row r="157" ht="12.75" customHeight="1">
      <c r="B157" s="72"/>
      <c r="E157" s="4"/>
      <c r="F157" s="4"/>
      <c r="G157" s="4"/>
      <c r="H157" s="4"/>
      <c r="I157" s="4"/>
      <c r="J157" s="4"/>
    </row>
    <row r="158" ht="12.75" customHeight="1">
      <c r="B158" s="72"/>
      <c r="E158" s="4"/>
      <c r="F158" s="4"/>
      <c r="G158" s="4"/>
      <c r="H158" s="4"/>
      <c r="I158" s="4"/>
      <c r="J158" s="4"/>
    </row>
    <row r="159" ht="12.75" customHeight="1">
      <c r="B159" s="72"/>
      <c r="E159" s="4"/>
      <c r="F159" s="4"/>
      <c r="G159" s="4"/>
      <c r="H159" s="4"/>
      <c r="I159" s="4"/>
      <c r="J159" s="4"/>
    </row>
    <row r="160" ht="12.75" customHeight="1">
      <c r="B160" s="72"/>
      <c r="E160" s="4"/>
      <c r="F160" s="4"/>
      <c r="G160" s="4"/>
      <c r="H160" s="4"/>
      <c r="I160" s="4"/>
      <c r="J160" s="4"/>
    </row>
    <row r="161" ht="12.75" customHeight="1">
      <c r="B161" s="72"/>
      <c r="E161" s="4"/>
      <c r="F161" s="4"/>
      <c r="G161" s="4"/>
      <c r="H161" s="4"/>
      <c r="I161" s="4"/>
      <c r="J161" s="4"/>
    </row>
    <row r="162" ht="12.75" customHeight="1">
      <c r="B162" s="72"/>
      <c r="E162" s="4"/>
      <c r="F162" s="4"/>
      <c r="G162" s="4"/>
      <c r="H162" s="4"/>
      <c r="I162" s="4"/>
      <c r="J162" s="4"/>
    </row>
    <row r="163" ht="12.75" customHeight="1">
      <c r="B163" s="72"/>
      <c r="E163" s="4"/>
      <c r="F163" s="4"/>
      <c r="G163" s="4"/>
      <c r="H163" s="4"/>
      <c r="I163" s="4"/>
      <c r="J163" s="4"/>
    </row>
    <row r="164" ht="12.75" customHeight="1">
      <c r="B164" s="72"/>
      <c r="E164" s="4"/>
      <c r="F164" s="4"/>
      <c r="G164" s="4"/>
      <c r="H164" s="4"/>
      <c r="I164" s="4"/>
      <c r="J164" s="4"/>
    </row>
    <row r="165" ht="12.75" customHeight="1">
      <c r="B165" s="72"/>
      <c r="E165" s="4"/>
      <c r="F165" s="4"/>
      <c r="G165" s="4"/>
      <c r="H165" s="4"/>
      <c r="I165" s="4"/>
      <c r="J165" s="4"/>
    </row>
    <row r="166" ht="12.75" customHeight="1">
      <c r="B166" s="72"/>
      <c r="E166" s="4"/>
      <c r="F166" s="4"/>
      <c r="G166" s="4"/>
      <c r="H166" s="4"/>
      <c r="I166" s="4"/>
      <c r="J166" s="4"/>
    </row>
    <row r="167" ht="12.75" customHeight="1">
      <c r="B167" s="72"/>
      <c r="E167" s="4"/>
      <c r="F167" s="4"/>
      <c r="G167" s="4"/>
      <c r="H167" s="4"/>
      <c r="I167" s="4"/>
      <c r="J167" s="4"/>
    </row>
    <row r="168" ht="12.75" customHeight="1">
      <c r="B168" s="72"/>
      <c r="E168" s="4"/>
      <c r="F168" s="4"/>
      <c r="G168" s="4"/>
      <c r="H168" s="4"/>
      <c r="I168" s="4"/>
      <c r="J168" s="4"/>
    </row>
    <row r="169" ht="12.75" customHeight="1">
      <c r="B169" s="72"/>
      <c r="E169" s="4"/>
      <c r="F169" s="4"/>
      <c r="G169" s="4"/>
      <c r="H169" s="4"/>
      <c r="I169" s="4"/>
      <c r="J169" s="4"/>
    </row>
    <row r="170" ht="12.75" customHeight="1">
      <c r="B170" s="72"/>
      <c r="E170" s="4"/>
      <c r="F170" s="4"/>
      <c r="G170" s="4"/>
      <c r="H170" s="4"/>
      <c r="I170" s="4"/>
      <c r="J170" s="4"/>
    </row>
    <row r="171" ht="12.75" customHeight="1">
      <c r="B171" s="72"/>
      <c r="E171" s="4"/>
      <c r="F171" s="4"/>
      <c r="G171" s="4"/>
      <c r="H171" s="4"/>
      <c r="I171" s="4"/>
      <c r="J171" s="4"/>
    </row>
    <row r="172" ht="12.75" customHeight="1">
      <c r="B172" s="72"/>
      <c r="E172" s="4"/>
      <c r="F172" s="4"/>
      <c r="G172" s="4"/>
      <c r="H172" s="4"/>
      <c r="I172" s="4"/>
      <c r="J172" s="4"/>
    </row>
    <row r="173" ht="12.75" customHeight="1">
      <c r="B173" s="72"/>
      <c r="E173" s="4"/>
      <c r="F173" s="4"/>
      <c r="G173" s="4"/>
      <c r="H173" s="4"/>
      <c r="I173" s="4"/>
      <c r="J173" s="4"/>
    </row>
    <row r="174" ht="12.75" customHeight="1">
      <c r="B174" s="72"/>
      <c r="E174" s="4"/>
      <c r="F174" s="4"/>
      <c r="G174" s="4"/>
      <c r="H174" s="4"/>
      <c r="I174" s="4"/>
      <c r="J174" s="4"/>
    </row>
    <row r="175" ht="12.75" customHeight="1">
      <c r="B175" s="72"/>
      <c r="E175" s="4"/>
      <c r="F175" s="4"/>
      <c r="G175" s="4"/>
      <c r="H175" s="4"/>
      <c r="I175" s="4"/>
      <c r="J175" s="4"/>
    </row>
    <row r="176" ht="12.75" customHeight="1">
      <c r="B176" s="72"/>
      <c r="E176" s="4"/>
      <c r="F176" s="4"/>
      <c r="G176" s="4"/>
      <c r="H176" s="4"/>
      <c r="I176" s="4"/>
      <c r="J176" s="4"/>
    </row>
    <row r="177" ht="12.75" customHeight="1">
      <c r="B177" s="72"/>
      <c r="E177" s="4"/>
      <c r="F177" s="4"/>
      <c r="G177" s="4"/>
      <c r="H177" s="4"/>
      <c r="I177" s="4"/>
      <c r="J177" s="4"/>
    </row>
    <row r="178" ht="12.75" customHeight="1">
      <c r="B178" s="72"/>
      <c r="E178" s="4"/>
      <c r="F178" s="4"/>
      <c r="G178" s="4"/>
      <c r="H178" s="4"/>
      <c r="I178" s="4"/>
      <c r="J178" s="4"/>
    </row>
    <row r="179" ht="12.75" customHeight="1">
      <c r="B179" s="72"/>
      <c r="E179" s="4"/>
      <c r="F179" s="4"/>
      <c r="G179" s="4"/>
      <c r="H179" s="4"/>
      <c r="I179" s="4"/>
      <c r="J179" s="4"/>
    </row>
    <row r="180" ht="12.75" customHeight="1">
      <c r="B180" s="72"/>
      <c r="E180" s="4"/>
      <c r="F180" s="4"/>
      <c r="G180" s="4"/>
      <c r="H180" s="4"/>
      <c r="I180" s="4"/>
      <c r="J180" s="4"/>
    </row>
    <row r="181" ht="12.75" customHeight="1">
      <c r="B181" s="72"/>
      <c r="E181" s="4"/>
      <c r="F181" s="4"/>
      <c r="G181" s="4"/>
      <c r="H181" s="4"/>
      <c r="I181" s="4"/>
      <c r="J181" s="4"/>
    </row>
    <row r="182" ht="12.75" customHeight="1">
      <c r="B182" s="72"/>
      <c r="E182" s="4"/>
      <c r="F182" s="4"/>
      <c r="G182" s="4"/>
      <c r="H182" s="4"/>
      <c r="I182" s="4"/>
      <c r="J182" s="4"/>
    </row>
    <row r="183" ht="12.75" customHeight="1">
      <c r="B183" s="72"/>
      <c r="E183" s="4"/>
      <c r="F183" s="4"/>
      <c r="G183" s="4"/>
      <c r="H183" s="4"/>
      <c r="I183" s="4"/>
      <c r="J183" s="4"/>
    </row>
    <row r="184" ht="12.75" customHeight="1">
      <c r="B184" s="72"/>
      <c r="E184" s="4"/>
      <c r="F184" s="4"/>
      <c r="G184" s="4"/>
      <c r="H184" s="4"/>
      <c r="I184" s="4"/>
      <c r="J184" s="4"/>
    </row>
    <row r="185" ht="12.75" customHeight="1">
      <c r="B185" s="72"/>
      <c r="E185" s="4"/>
      <c r="F185" s="4"/>
      <c r="G185" s="4"/>
      <c r="H185" s="4"/>
      <c r="I185" s="4"/>
      <c r="J185" s="4"/>
    </row>
    <row r="186" ht="12.75" customHeight="1">
      <c r="B186" s="72"/>
      <c r="E186" s="4"/>
      <c r="F186" s="4"/>
      <c r="G186" s="4"/>
      <c r="H186" s="4"/>
      <c r="I186" s="4"/>
      <c r="J186" s="4"/>
    </row>
    <row r="187" ht="12.75" customHeight="1">
      <c r="B187" s="72"/>
      <c r="E187" s="4"/>
      <c r="F187" s="4"/>
      <c r="G187" s="4"/>
      <c r="H187" s="4"/>
      <c r="I187" s="4"/>
      <c r="J187" s="4"/>
    </row>
    <row r="188" ht="12.75" customHeight="1">
      <c r="B188" s="72"/>
      <c r="E188" s="4"/>
      <c r="F188" s="4"/>
      <c r="G188" s="4"/>
      <c r="H188" s="4"/>
      <c r="I188" s="4"/>
      <c r="J188" s="4"/>
    </row>
    <row r="189" ht="12.75" customHeight="1">
      <c r="B189" s="72"/>
      <c r="E189" s="4"/>
      <c r="F189" s="4"/>
      <c r="G189" s="4"/>
      <c r="H189" s="4"/>
      <c r="I189" s="4"/>
      <c r="J189" s="4"/>
    </row>
    <row r="190" ht="12.75" customHeight="1">
      <c r="B190" s="72"/>
      <c r="E190" s="4"/>
      <c r="F190" s="4"/>
      <c r="G190" s="4"/>
      <c r="H190" s="4"/>
      <c r="I190" s="4"/>
      <c r="J190" s="4"/>
    </row>
    <row r="191" ht="12.75" customHeight="1">
      <c r="B191" s="72"/>
      <c r="E191" s="4"/>
      <c r="F191" s="4"/>
      <c r="G191" s="4"/>
      <c r="H191" s="4"/>
      <c r="I191" s="4"/>
      <c r="J191" s="4"/>
    </row>
    <row r="192" ht="12.75" customHeight="1">
      <c r="B192" s="72"/>
      <c r="E192" s="4"/>
      <c r="F192" s="4"/>
      <c r="G192" s="4"/>
      <c r="H192" s="4"/>
      <c r="I192" s="4"/>
      <c r="J192" s="4"/>
    </row>
    <row r="193" ht="12.75" customHeight="1">
      <c r="B193" s="72"/>
      <c r="E193" s="4"/>
      <c r="F193" s="4"/>
      <c r="G193" s="4"/>
      <c r="H193" s="4"/>
      <c r="I193" s="4"/>
      <c r="J193" s="4"/>
    </row>
    <row r="194" ht="12.75" customHeight="1">
      <c r="B194" s="72"/>
      <c r="E194" s="4"/>
      <c r="F194" s="4"/>
      <c r="G194" s="4"/>
      <c r="H194" s="4"/>
      <c r="I194" s="4"/>
      <c r="J194" s="4"/>
    </row>
    <row r="195" ht="12.75" customHeight="1">
      <c r="B195" s="72"/>
      <c r="E195" s="4"/>
      <c r="F195" s="4"/>
      <c r="G195" s="4"/>
      <c r="H195" s="4"/>
      <c r="I195" s="4"/>
      <c r="J195" s="4"/>
    </row>
    <row r="196" ht="12.75" customHeight="1">
      <c r="B196" s="72"/>
      <c r="E196" s="4"/>
      <c r="F196" s="4"/>
      <c r="G196" s="4"/>
      <c r="H196" s="4"/>
      <c r="I196" s="4"/>
      <c r="J196" s="4"/>
    </row>
    <row r="197" ht="12.75" customHeight="1">
      <c r="B197" s="72"/>
      <c r="E197" s="4"/>
      <c r="F197" s="4"/>
      <c r="G197" s="4"/>
      <c r="H197" s="4"/>
      <c r="I197" s="4"/>
      <c r="J197" s="4"/>
    </row>
    <row r="198" ht="12.75" customHeight="1">
      <c r="B198" s="72"/>
      <c r="E198" s="4"/>
      <c r="F198" s="4"/>
      <c r="G198" s="4"/>
      <c r="H198" s="4"/>
      <c r="I198" s="4"/>
      <c r="J198" s="4"/>
    </row>
    <row r="199" ht="12.75" customHeight="1">
      <c r="B199" s="72"/>
      <c r="E199" s="4"/>
      <c r="F199" s="4"/>
      <c r="G199" s="4"/>
      <c r="H199" s="4"/>
      <c r="I199" s="4"/>
      <c r="J199" s="4"/>
    </row>
    <row r="200" ht="12.75" customHeight="1">
      <c r="B200" s="72"/>
      <c r="E200" s="4"/>
      <c r="F200" s="4"/>
      <c r="G200" s="4"/>
      <c r="H200" s="4"/>
      <c r="I200" s="4"/>
      <c r="J200" s="4"/>
    </row>
    <row r="201" ht="12.75" customHeight="1">
      <c r="B201" s="72"/>
      <c r="E201" s="4"/>
      <c r="F201" s="4"/>
      <c r="G201" s="4"/>
      <c r="H201" s="4"/>
      <c r="I201" s="4"/>
      <c r="J201" s="4"/>
    </row>
    <row r="202" ht="12.75" customHeight="1">
      <c r="B202" s="72"/>
      <c r="E202" s="4"/>
      <c r="F202" s="4"/>
      <c r="G202" s="4"/>
      <c r="H202" s="4"/>
      <c r="I202" s="4"/>
      <c r="J202" s="4"/>
    </row>
    <row r="203" ht="12.75" customHeight="1">
      <c r="B203" s="72"/>
      <c r="E203" s="4"/>
      <c r="F203" s="4"/>
      <c r="G203" s="4"/>
      <c r="H203" s="4"/>
      <c r="I203" s="4"/>
      <c r="J203" s="4"/>
    </row>
    <row r="204" ht="12.75" customHeight="1">
      <c r="B204" s="72"/>
      <c r="E204" s="4"/>
      <c r="F204" s="4"/>
      <c r="G204" s="4"/>
      <c r="H204" s="4"/>
      <c r="I204" s="4"/>
      <c r="J204" s="4"/>
    </row>
    <row r="205" ht="12.75" customHeight="1">
      <c r="B205" s="72"/>
      <c r="E205" s="4"/>
      <c r="F205" s="4"/>
      <c r="G205" s="4"/>
      <c r="H205" s="4"/>
      <c r="I205" s="4"/>
      <c r="J205" s="4"/>
    </row>
    <row r="206" ht="12.75" customHeight="1">
      <c r="B206" s="72"/>
      <c r="E206" s="4"/>
      <c r="F206" s="4"/>
      <c r="G206" s="4"/>
      <c r="H206" s="4"/>
      <c r="I206" s="4"/>
      <c r="J206" s="4"/>
    </row>
    <row r="207" ht="12.75" customHeight="1">
      <c r="B207" s="72"/>
      <c r="E207" s="4"/>
      <c r="F207" s="4"/>
      <c r="G207" s="4"/>
      <c r="H207" s="4"/>
      <c r="I207" s="4"/>
      <c r="J207" s="4"/>
    </row>
    <row r="208" ht="12.75" customHeight="1">
      <c r="B208" s="72"/>
      <c r="E208" s="4"/>
      <c r="F208" s="4"/>
      <c r="G208" s="4"/>
      <c r="H208" s="4"/>
      <c r="I208" s="4"/>
      <c r="J208" s="4"/>
    </row>
    <row r="209" ht="12.75" customHeight="1">
      <c r="B209" s="72"/>
      <c r="E209" s="4"/>
      <c r="F209" s="4"/>
      <c r="G209" s="4"/>
      <c r="H209" s="4"/>
      <c r="I209" s="4"/>
      <c r="J209" s="4"/>
    </row>
    <row r="210" ht="12.75" customHeight="1">
      <c r="B210" s="72"/>
      <c r="E210" s="4"/>
      <c r="F210" s="4"/>
      <c r="G210" s="4"/>
      <c r="H210" s="4"/>
      <c r="I210" s="4"/>
      <c r="J210" s="4"/>
    </row>
    <row r="211" ht="12.75" customHeight="1">
      <c r="B211" s="72"/>
      <c r="E211" s="4"/>
      <c r="F211" s="4"/>
      <c r="G211" s="4"/>
      <c r="H211" s="4"/>
      <c r="I211" s="4"/>
      <c r="J211" s="4"/>
    </row>
    <row r="212" ht="12.75" customHeight="1">
      <c r="B212" s="72"/>
      <c r="E212" s="4"/>
      <c r="F212" s="4"/>
      <c r="G212" s="4"/>
      <c r="H212" s="4"/>
      <c r="I212" s="4"/>
      <c r="J212" s="4"/>
    </row>
    <row r="213" ht="12.75" customHeight="1">
      <c r="B213" s="72"/>
      <c r="E213" s="4"/>
      <c r="F213" s="4"/>
      <c r="G213" s="4"/>
      <c r="H213" s="4"/>
      <c r="I213" s="4"/>
      <c r="J213" s="4"/>
    </row>
    <row r="214" ht="12.75" customHeight="1">
      <c r="B214" s="72"/>
      <c r="E214" s="4"/>
      <c r="F214" s="4"/>
      <c r="G214" s="4"/>
      <c r="H214" s="4"/>
      <c r="I214" s="4"/>
      <c r="J214" s="4"/>
    </row>
    <row r="215" ht="12.75" customHeight="1">
      <c r="B215" s="72"/>
      <c r="E215" s="4"/>
      <c r="F215" s="4"/>
      <c r="G215" s="4"/>
      <c r="H215" s="4"/>
      <c r="I215" s="4"/>
      <c r="J215" s="4"/>
    </row>
    <row r="216" ht="12.75" customHeight="1">
      <c r="B216" s="72"/>
      <c r="E216" s="4"/>
      <c r="F216" s="4"/>
      <c r="G216" s="4"/>
      <c r="H216" s="4"/>
      <c r="I216" s="4"/>
      <c r="J216" s="4"/>
    </row>
    <row r="217" ht="12.75" customHeight="1">
      <c r="B217" s="72"/>
      <c r="E217" s="4"/>
      <c r="F217" s="4"/>
      <c r="G217" s="4"/>
      <c r="H217" s="4"/>
      <c r="I217" s="4"/>
      <c r="J217" s="4"/>
    </row>
    <row r="218" ht="12.75" customHeight="1">
      <c r="B218" s="72"/>
      <c r="E218" s="4"/>
      <c r="F218" s="4"/>
      <c r="G218" s="4"/>
      <c r="H218" s="4"/>
      <c r="I218" s="4"/>
      <c r="J218" s="4"/>
    </row>
    <row r="219" ht="12.75" customHeight="1">
      <c r="B219" s="72"/>
      <c r="E219" s="4"/>
      <c r="F219" s="4"/>
      <c r="G219" s="4"/>
      <c r="H219" s="4"/>
      <c r="I219" s="4"/>
      <c r="J219" s="4"/>
    </row>
    <row r="220" ht="12.75" customHeight="1">
      <c r="B220" s="72"/>
      <c r="E220" s="4"/>
      <c r="F220" s="4"/>
      <c r="G220" s="4"/>
      <c r="H220" s="4"/>
      <c r="I220" s="4"/>
      <c r="J220" s="4"/>
    </row>
    <row r="221" ht="12.75" customHeight="1">
      <c r="B221" s="72"/>
      <c r="E221" s="4"/>
      <c r="F221" s="4"/>
      <c r="G221" s="4"/>
      <c r="H221" s="4"/>
      <c r="I221" s="4"/>
      <c r="J221" s="4"/>
    </row>
    <row r="222" ht="12.75" customHeight="1">
      <c r="B222" s="72"/>
      <c r="E222" s="4"/>
      <c r="F222" s="4"/>
      <c r="G222" s="4"/>
      <c r="H222" s="4"/>
      <c r="I222" s="4"/>
      <c r="J222" s="4"/>
    </row>
    <row r="223" ht="12.75" customHeight="1">
      <c r="B223" s="72"/>
      <c r="E223" s="4"/>
      <c r="F223" s="4"/>
      <c r="G223" s="4"/>
      <c r="H223" s="4"/>
      <c r="I223" s="4"/>
      <c r="J223" s="4"/>
    </row>
    <row r="224" ht="12.75" customHeight="1">
      <c r="B224" s="72"/>
      <c r="E224" s="4"/>
      <c r="F224" s="4"/>
      <c r="G224" s="4"/>
      <c r="H224" s="4"/>
      <c r="I224" s="4"/>
      <c r="J224" s="4"/>
    </row>
    <row r="225" ht="12.75" customHeight="1">
      <c r="B225" s="72"/>
      <c r="E225" s="4"/>
      <c r="F225" s="4"/>
      <c r="G225" s="4"/>
      <c r="H225" s="4"/>
      <c r="I225" s="4"/>
      <c r="J225" s="4"/>
    </row>
    <row r="226" ht="12.75" customHeight="1">
      <c r="B226" s="72"/>
      <c r="E226" s="4"/>
      <c r="F226" s="4"/>
      <c r="G226" s="4"/>
      <c r="H226" s="4"/>
      <c r="I226" s="4"/>
      <c r="J226" s="4"/>
    </row>
    <row r="227" ht="12.75" customHeight="1">
      <c r="B227" s="72"/>
      <c r="E227" s="4"/>
      <c r="F227" s="4"/>
      <c r="G227" s="4"/>
      <c r="H227" s="4"/>
      <c r="I227" s="4"/>
      <c r="J227" s="4"/>
    </row>
    <row r="228" ht="12.75" customHeight="1">
      <c r="B228" s="72"/>
      <c r="E228" s="4"/>
      <c r="F228" s="4"/>
      <c r="G228" s="4"/>
      <c r="H228" s="4"/>
      <c r="I228" s="4"/>
      <c r="J228" s="4"/>
    </row>
    <row r="229" ht="12.75" customHeight="1">
      <c r="B229" s="72"/>
      <c r="E229" s="4"/>
      <c r="F229" s="4"/>
      <c r="G229" s="4"/>
      <c r="H229" s="4"/>
      <c r="I229" s="4"/>
      <c r="J229" s="4"/>
    </row>
    <row r="230" ht="12.75" customHeight="1">
      <c r="B230" s="72"/>
      <c r="E230" s="4"/>
      <c r="F230" s="4"/>
      <c r="G230" s="4"/>
      <c r="H230" s="4"/>
      <c r="I230" s="4"/>
      <c r="J230" s="4"/>
    </row>
    <row r="231" ht="12.75" customHeight="1">
      <c r="B231" s="72"/>
      <c r="E231" s="4"/>
      <c r="F231" s="4"/>
      <c r="G231" s="4"/>
      <c r="H231" s="4"/>
      <c r="I231" s="4"/>
      <c r="J231" s="4"/>
    </row>
    <row r="232" ht="12.75" customHeight="1">
      <c r="B232" s="72"/>
      <c r="E232" s="4"/>
      <c r="F232" s="4"/>
      <c r="G232" s="4"/>
      <c r="H232" s="4"/>
      <c r="I232" s="4"/>
      <c r="J232" s="4"/>
    </row>
    <row r="233" ht="12.75" customHeight="1">
      <c r="B233" s="72"/>
      <c r="E233" s="4"/>
      <c r="F233" s="4"/>
      <c r="G233" s="4"/>
      <c r="H233" s="4"/>
      <c r="I233" s="4"/>
      <c r="J233" s="4"/>
    </row>
    <row r="234" ht="12.75" customHeight="1">
      <c r="B234" s="72"/>
      <c r="E234" s="4"/>
      <c r="F234" s="4"/>
      <c r="G234" s="4"/>
      <c r="H234" s="4"/>
      <c r="I234" s="4"/>
      <c r="J234" s="4"/>
    </row>
    <row r="235" ht="12.75" customHeight="1">
      <c r="B235" s="72"/>
      <c r="E235" s="4"/>
      <c r="F235" s="4"/>
      <c r="G235" s="4"/>
      <c r="H235" s="4"/>
      <c r="I235" s="4"/>
      <c r="J235" s="4"/>
    </row>
    <row r="236" ht="12.75" customHeight="1">
      <c r="B236" s="72"/>
      <c r="E236" s="4"/>
      <c r="F236" s="4"/>
      <c r="G236" s="4"/>
      <c r="H236" s="4"/>
      <c r="I236" s="4"/>
      <c r="J236" s="4"/>
    </row>
    <row r="237" ht="12.75" customHeight="1">
      <c r="B237" s="72"/>
      <c r="E237" s="4"/>
      <c r="F237" s="4"/>
      <c r="G237" s="4"/>
      <c r="H237" s="4"/>
      <c r="I237" s="4"/>
      <c r="J237" s="4"/>
    </row>
    <row r="238" ht="12.75" customHeight="1">
      <c r="B238" s="72"/>
      <c r="E238" s="4"/>
      <c r="F238" s="4"/>
      <c r="G238" s="4"/>
      <c r="H238" s="4"/>
      <c r="I238" s="4"/>
      <c r="J238" s="4"/>
    </row>
    <row r="239" ht="12.75" customHeight="1">
      <c r="B239" s="72"/>
      <c r="E239" s="4"/>
      <c r="F239" s="4"/>
      <c r="G239" s="4"/>
      <c r="H239" s="4"/>
      <c r="I239" s="4"/>
      <c r="J239" s="4"/>
    </row>
    <row r="240" ht="12.75" customHeight="1">
      <c r="B240" s="72"/>
      <c r="E240" s="4"/>
      <c r="F240" s="4"/>
      <c r="G240" s="4"/>
      <c r="H240" s="4"/>
      <c r="I240" s="4"/>
      <c r="J240" s="4"/>
    </row>
    <row r="241" ht="12.75" customHeight="1">
      <c r="B241" s="72"/>
      <c r="E241" s="4"/>
      <c r="F241" s="4"/>
      <c r="G241" s="4"/>
      <c r="H241" s="4"/>
      <c r="I241" s="4"/>
      <c r="J241" s="4"/>
    </row>
    <row r="242" ht="12.75" customHeight="1">
      <c r="B242" s="72"/>
      <c r="E242" s="4"/>
      <c r="F242" s="4"/>
      <c r="G242" s="4"/>
      <c r="H242" s="4"/>
      <c r="I242" s="4"/>
      <c r="J242" s="4"/>
    </row>
    <row r="243" ht="12.75" customHeight="1">
      <c r="B243" s="72"/>
      <c r="E243" s="4"/>
      <c r="F243" s="4"/>
      <c r="G243" s="4"/>
      <c r="H243" s="4"/>
      <c r="I243" s="4"/>
      <c r="J243" s="4"/>
    </row>
    <row r="244" ht="12.75" customHeight="1">
      <c r="B244" s="72"/>
      <c r="E244" s="4"/>
      <c r="F244" s="4"/>
      <c r="G244" s="4"/>
      <c r="H244" s="4"/>
      <c r="I244" s="4"/>
      <c r="J244" s="4"/>
    </row>
    <row r="245" ht="12.75" customHeight="1">
      <c r="B245" s="72"/>
      <c r="E245" s="4"/>
      <c r="F245" s="4"/>
      <c r="G245" s="4"/>
      <c r="H245" s="4"/>
      <c r="I245" s="4"/>
      <c r="J245" s="4"/>
    </row>
    <row r="246" ht="12.75" customHeight="1">
      <c r="B246" s="72"/>
      <c r="E246" s="4"/>
      <c r="F246" s="4"/>
      <c r="G246" s="4"/>
      <c r="H246" s="4"/>
      <c r="I246" s="4"/>
      <c r="J246" s="4"/>
    </row>
    <row r="247" ht="12.75" customHeight="1">
      <c r="B247" s="72"/>
      <c r="E247" s="4"/>
      <c r="F247" s="4"/>
      <c r="G247" s="4"/>
      <c r="H247" s="4"/>
      <c r="I247" s="4"/>
      <c r="J247" s="4"/>
    </row>
    <row r="248" ht="12.75" customHeight="1">
      <c r="B248" s="72"/>
      <c r="E248" s="4"/>
      <c r="F248" s="4"/>
      <c r="G248" s="4"/>
      <c r="H248" s="4"/>
      <c r="I248" s="4"/>
      <c r="J248" s="4"/>
    </row>
    <row r="249" ht="12.75" customHeight="1">
      <c r="B249" s="72"/>
      <c r="E249" s="4"/>
      <c r="F249" s="4"/>
      <c r="G249" s="4"/>
      <c r="H249" s="4"/>
      <c r="I249" s="4"/>
      <c r="J249" s="4"/>
    </row>
    <row r="250" ht="12.75" customHeight="1">
      <c r="B250" s="72"/>
      <c r="E250" s="4"/>
      <c r="F250" s="4"/>
      <c r="G250" s="4"/>
      <c r="H250" s="4"/>
      <c r="I250" s="4"/>
      <c r="J250" s="4"/>
    </row>
    <row r="251" ht="12.75" customHeight="1">
      <c r="B251" s="72"/>
      <c r="E251" s="4"/>
      <c r="F251" s="4"/>
      <c r="G251" s="4"/>
      <c r="H251" s="4"/>
      <c r="I251" s="4"/>
      <c r="J251" s="4"/>
    </row>
    <row r="252" ht="12.75" customHeight="1">
      <c r="B252" s="72"/>
      <c r="E252" s="4"/>
      <c r="F252" s="4"/>
      <c r="G252" s="4"/>
      <c r="H252" s="4"/>
      <c r="I252" s="4"/>
      <c r="J252" s="4"/>
    </row>
    <row r="253" ht="12.75" customHeight="1">
      <c r="B253" s="72"/>
      <c r="E253" s="4"/>
      <c r="F253" s="4"/>
      <c r="G253" s="4"/>
      <c r="H253" s="4"/>
      <c r="I253" s="4"/>
      <c r="J253" s="4"/>
    </row>
    <row r="254" ht="12.75" customHeight="1">
      <c r="B254" s="72"/>
      <c r="E254" s="4"/>
      <c r="F254" s="4"/>
      <c r="G254" s="4"/>
      <c r="H254" s="4"/>
      <c r="I254" s="4"/>
      <c r="J254" s="4"/>
    </row>
    <row r="255" ht="12.75" customHeight="1">
      <c r="B255" s="72"/>
      <c r="E255" s="4"/>
      <c r="F255" s="4"/>
      <c r="G255" s="4"/>
      <c r="H255" s="4"/>
      <c r="I255" s="4"/>
      <c r="J255" s="4"/>
    </row>
    <row r="256" ht="12.75" customHeight="1">
      <c r="B256" s="72"/>
      <c r="E256" s="4"/>
      <c r="F256" s="4"/>
      <c r="G256" s="4"/>
      <c r="H256" s="4"/>
      <c r="I256" s="4"/>
      <c r="J256" s="4"/>
    </row>
    <row r="257" ht="12.75" customHeight="1">
      <c r="B257" s="72"/>
      <c r="E257" s="4"/>
      <c r="F257" s="4"/>
      <c r="G257" s="4"/>
      <c r="H257" s="4"/>
      <c r="I257" s="4"/>
      <c r="J257" s="4"/>
    </row>
    <row r="258" ht="12.75" customHeight="1">
      <c r="B258" s="72"/>
      <c r="E258" s="4"/>
      <c r="F258" s="4"/>
      <c r="G258" s="4"/>
      <c r="H258" s="4"/>
      <c r="I258" s="4"/>
      <c r="J258" s="4"/>
    </row>
    <row r="259" ht="12.75" customHeight="1">
      <c r="B259" s="72"/>
      <c r="E259" s="4"/>
      <c r="F259" s="4"/>
      <c r="G259" s="4"/>
      <c r="H259" s="4"/>
      <c r="I259" s="4"/>
      <c r="J259" s="4"/>
    </row>
    <row r="260" ht="12.75" customHeight="1">
      <c r="B260" s="72"/>
      <c r="E260" s="4"/>
      <c r="F260" s="4"/>
      <c r="G260" s="4"/>
      <c r="H260" s="4"/>
      <c r="I260" s="4"/>
      <c r="J260" s="4"/>
    </row>
    <row r="261" ht="12.75" customHeight="1">
      <c r="B261" s="72"/>
      <c r="E261" s="4"/>
      <c r="F261" s="4"/>
      <c r="G261" s="4"/>
      <c r="H261" s="4"/>
      <c r="I261" s="4"/>
      <c r="J261" s="4"/>
    </row>
    <row r="262" ht="12.75" customHeight="1">
      <c r="B262" s="72"/>
      <c r="E262" s="4"/>
      <c r="F262" s="4"/>
      <c r="G262" s="4"/>
      <c r="H262" s="4"/>
      <c r="I262" s="4"/>
      <c r="J262" s="4"/>
    </row>
    <row r="263" ht="12.75" customHeight="1">
      <c r="B263" s="72"/>
      <c r="E263" s="4"/>
      <c r="F263" s="4"/>
      <c r="G263" s="4"/>
      <c r="H263" s="4"/>
      <c r="I263" s="4"/>
      <c r="J263" s="4"/>
    </row>
    <row r="264" ht="12.75" customHeight="1">
      <c r="B264" s="72"/>
      <c r="E264" s="4"/>
      <c r="F264" s="4"/>
      <c r="G264" s="4"/>
      <c r="H264" s="4"/>
      <c r="I264" s="4"/>
      <c r="J264" s="4"/>
    </row>
    <row r="265" ht="12.75" customHeight="1">
      <c r="B265" s="72"/>
      <c r="E265" s="4"/>
      <c r="F265" s="4"/>
      <c r="G265" s="4"/>
      <c r="H265" s="4"/>
      <c r="I265" s="4"/>
      <c r="J265" s="4"/>
    </row>
    <row r="266" ht="12.75" customHeight="1">
      <c r="B266" s="72"/>
      <c r="E266" s="4"/>
      <c r="F266" s="4"/>
      <c r="G266" s="4"/>
      <c r="H266" s="4"/>
      <c r="I266" s="4"/>
      <c r="J266" s="4"/>
    </row>
    <row r="267" ht="12.75" customHeight="1">
      <c r="B267" s="72"/>
      <c r="E267" s="4"/>
      <c r="F267" s="4"/>
      <c r="G267" s="4"/>
      <c r="H267" s="4"/>
      <c r="I267" s="4"/>
      <c r="J267" s="4"/>
    </row>
    <row r="268" ht="12.75" customHeight="1">
      <c r="B268" s="72"/>
      <c r="E268" s="4"/>
      <c r="F268" s="4"/>
      <c r="G268" s="4"/>
      <c r="H268" s="4"/>
      <c r="I268" s="4"/>
      <c r="J268" s="4"/>
    </row>
    <row r="269" ht="12.75" customHeight="1">
      <c r="B269" s="72"/>
      <c r="E269" s="4"/>
      <c r="F269" s="4"/>
      <c r="G269" s="4"/>
      <c r="H269" s="4"/>
      <c r="I269" s="4"/>
      <c r="J269" s="4"/>
    </row>
    <row r="270" ht="12.75" customHeight="1">
      <c r="B270" s="72"/>
      <c r="E270" s="4"/>
      <c r="F270" s="4"/>
      <c r="G270" s="4"/>
      <c r="H270" s="4"/>
      <c r="I270" s="4"/>
      <c r="J270" s="4"/>
    </row>
    <row r="271" ht="12.75" customHeight="1">
      <c r="B271" s="72"/>
      <c r="E271" s="4"/>
      <c r="F271" s="4"/>
      <c r="G271" s="4"/>
      <c r="H271" s="4"/>
      <c r="I271" s="4"/>
      <c r="J271" s="4"/>
    </row>
    <row r="272" ht="12.75" customHeight="1">
      <c r="B272" s="72"/>
      <c r="E272" s="4"/>
      <c r="F272" s="4"/>
      <c r="G272" s="4"/>
      <c r="H272" s="4"/>
      <c r="I272" s="4"/>
      <c r="J272" s="4"/>
    </row>
    <row r="273" ht="12.75" customHeight="1">
      <c r="B273" s="72"/>
      <c r="E273" s="4"/>
      <c r="F273" s="4"/>
      <c r="G273" s="4"/>
      <c r="H273" s="4"/>
      <c r="I273" s="4"/>
      <c r="J273" s="4"/>
    </row>
    <row r="274" ht="12.75" customHeight="1">
      <c r="B274" s="72"/>
      <c r="E274" s="4"/>
      <c r="F274" s="4"/>
      <c r="G274" s="4"/>
      <c r="H274" s="4"/>
      <c r="I274" s="4"/>
      <c r="J274" s="4"/>
    </row>
    <row r="275" ht="12.75" customHeight="1">
      <c r="B275" s="72"/>
      <c r="E275" s="4"/>
      <c r="F275" s="4"/>
      <c r="G275" s="4"/>
      <c r="H275" s="4"/>
      <c r="I275" s="4"/>
      <c r="J275" s="4"/>
    </row>
    <row r="276" ht="12.75" customHeight="1">
      <c r="B276" s="72"/>
      <c r="E276" s="4"/>
      <c r="F276" s="4"/>
      <c r="G276" s="4"/>
      <c r="H276" s="4"/>
      <c r="I276" s="4"/>
      <c r="J276" s="4"/>
    </row>
    <row r="277" ht="12.75" customHeight="1">
      <c r="B277" s="72"/>
      <c r="E277" s="4"/>
      <c r="F277" s="4"/>
      <c r="G277" s="4"/>
      <c r="H277" s="4"/>
      <c r="I277" s="4"/>
      <c r="J277" s="4"/>
    </row>
    <row r="278" ht="12.75" customHeight="1">
      <c r="B278" s="72"/>
      <c r="E278" s="4"/>
      <c r="F278" s="4"/>
      <c r="G278" s="4"/>
      <c r="H278" s="4"/>
      <c r="I278" s="4"/>
      <c r="J278" s="4"/>
    </row>
    <row r="279" ht="12.75" customHeight="1">
      <c r="B279" s="72"/>
      <c r="E279" s="4"/>
      <c r="F279" s="4"/>
      <c r="G279" s="4"/>
      <c r="H279" s="4"/>
      <c r="I279" s="4"/>
      <c r="J279" s="4"/>
    </row>
    <row r="280" ht="12.75" customHeight="1">
      <c r="B280" s="72"/>
      <c r="E280" s="4"/>
      <c r="F280" s="4"/>
      <c r="G280" s="4"/>
      <c r="H280" s="4"/>
      <c r="I280" s="4"/>
      <c r="J280" s="4"/>
    </row>
    <row r="281" ht="12.75" customHeight="1">
      <c r="B281" s="72"/>
      <c r="E281" s="4"/>
      <c r="F281" s="4"/>
      <c r="G281" s="4"/>
      <c r="H281" s="4"/>
      <c r="I281" s="4"/>
      <c r="J281" s="4"/>
    </row>
    <row r="282" ht="12.75" customHeight="1">
      <c r="B282" s="72"/>
      <c r="E282" s="4"/>
      <c r="F282" s="4"/>
      <c r="G282" s="4"/>
      <c r="H282" s="4"/>
      <c r="I282" s="4"/>
      <c r="J282" s="4"/>
    </row>
    <row r="283" ht="12.75" customHeight="1">
      <c r="B283" s="72"/>
      <c r="E283" s="4"/>
      <c r="F283" s="4"/>
      <c r="G283" s="4"/>
      <c r="H283" s="4"/>
      <c r="I283" s="4"/>
      <c r="J283" s="4"/>
    </row>
    <row r="284" ht="12.75" customHeight="1">
      <c r="B284" s="72"/>
      <c r="E284" s="4"/>
      <c r="F284" s="4"/>
      <c r="G284" s="4"/>
      <c r="H284" s="4"/>
      <c r="I284" s="4"/>
      <c r="J284" s="4"/>
    </row>
    <row r="285" ht="12.75" customHeight="1">
      <c r="B285" s="72"/>
      <c r="E285" s="4"/>
      <c r="F285" s="4"/>
      <c r="G285" s="4"/>
      <c r="H285" s="4"/>
      <c r="I285" s="4"/>
      <c r="J285" s="4"/>
    </row>
    <row r="286" ht="12.75" customHeight="1">
      <c r="B286" s="72"/>
      <c r="E286" s="4"/>
      <c r="F286" s="4"/>
      <c r="G286" s="4"/>
      <c r="H286" s="4"/>
      <c r="I286" s="4"/>
      <c r="J286" s="4"/>
    </row>
    <row r="287" ht="12.75" customHeight="1">
      <c r="B287" s="72"/>
      <c r="E287" s="4"/>
      <c r="F287" s="4"/>
      <c r="G287" s="4"/>
      <c r="H287" s="4"/>
      <c r="I287" s="4"/>
      <c r="J287" s="4"/>
    </row>
    <row r="288" ht="12.75" customHeight="1">
      <c r="B288" s="72"/>
      <c r="E288" s="4"/>
      <c r="F288" s="4"/>
      <c r="G288" s="4"/>
      <c r="H288" s="4"/>
      <c r="I288" s="4"/>
      <c r="J288" s="4"/>
    </row>
    <row r="289" ht="12.75" customHeight="1">
      <c r="B289" s="72"/>
      <c r="E289" s="4"/>
      <c r="F289" s="4"/>
      <c r="G289" s="4"/>
      <c r="H289" s="4"/>
      <c r="I289" s="4"/>
      <c r="J289" s="4"/>
    </row>
    <row r="290" ht="12.75" customHeight="1">
      <c r="B290" s="72"/>
      <c r="E290" s="4"/>
      <c r="F290" s="4"/>
      <c r="G290" s="4"/>
      <c r="H290" s="4"/>
      <c r="I290" s="4"/>
      <c r="J290" s="4"/>
    </row>
    <row r="291" ht="12.75" customHeight="1">
      <c r="B291" s="72"/>
      <c r="E291" s="4"/>
      <c r="F291" s="4"/>
      <c r="G291" s="4"/>
      <c r="H291" s="4"/>
      <c r="I291" s="4"/>
      <c r="J291" s="4"/>
    </row>
    <row r="292" ht="12.75" customHeight="1">
      <c r="B292" s="72"/>
      <c r="E292" s="4"/>
      <c r="F292" s="4"/>
      <c r="G292" s="4"/>
      <c r="H292" s="4"/>
      <c r="I292" s="4"/>
      <c r="J292" s="4"/>
    </row>
    <row r="293" ht="12.75" customHeight="1">
      <c r="B293" s="72"/>
      <c r="E293" s="4"/>
      <c r="F293" s="4"/>
      <c r="G293" s="4"/>
      <c r="H293" s="4"/>
      <c r="I293" s="4"/>
      <c r="J293" s="4"/>
    </row>
    <row r="294" ht="12.75" customHeight="1">
      <c r="B294" s="72"/>
      <c r="E294" s="4"/>
      <c r="F294" s="4"/>
      <c r="G294" s="4"/>
      <c r="H294" s="4"/>
      <c r="I294" s="4"/>
      <c r="J294" s="4"/>
    </row>
    <row r="295" ht="12.75" customHeight="1">
      <c r="B295" s="72"/>
      <c r="E295" s="4"/>
      <c r="F295" s="4"/>
      <c r="G295" s="4"/>
      <c r="H295" s="4"/>
      <c r="I295" s="4"/>
      <c r="J295" s="4"/>
    </row>
    <row r="296" ht="12.75" customHeight="1">
      <c r="B296" s="72"/>
      <c r="E296" s="4"/>
      <c r="F296" s="4"/>
      <c r="G296" s="4"/>
      <c r="H296" s="4"/>
      <c r="I296" s="4"/>
      <c r="J296" s="4"/>
    </row>
    <row r="297" ht="12.75" customHeight="1">
      <c r="B297" s="72"/>
      <c r="E297" s="4"/>
      <c r="F297" s="4"/>
      <c r="G297" s="4"/>
      <c r="H297" s="4"/>
      <c r="I297" s="4"/>
      <c r="J297" s="4"/>
    </row>
    <row r="298" ht="12.75" customHeight="1">
      <c r="B298" s="72"/>
      <c r="E298" s="4"/>
      <c r="F298" s="4"/>
      <c r="G298" s="4"/>
      <c r="H298" s="4"/>
      <c r="I298" s="4"/>
      <c r="J298" s="4"/>
    </row>
    <row r="299" ht="12.75" customHeight="1">
      <c r="B299" s="72"/>
      <c r="E299" s="4"/>
      <c r="F299" s="4"/>
      <c r="G299" s="4"/>
      <c r="H299" s="4"/>
      <c r="I299" s="4"/>
      <c r="J299" s="4"/>
    </row>
    <row r="300" ht="12.75" customHeight="1">
      <c r="B300" s="72"/>
      <c r="E300" s="4"/>
      <c r="F300" s="4"/>
      <c r="G300" s="4"/>
      <c r="H300" s="4"/>
      <c r="I300" s="4"/>
      <c r="J300" s="4"/>
    </row>
    <row r="301" ht="12.75" customHeight="1">
      <c r="B301" s="72"/>
      <c r="E301" s="4"/>
      <c r="F301" s="4"/>
      <c r="G301" s="4"/>
      <c r="H301" s="4"/>
      <c r="I301" s="4"/>
      <c r="J301" s="4"/>
    </row>
    <row r="302" ht="12.75" customHeight="1">
      <c r="B302" s="72"/>
      <c r="E302" s="4"/>
      <c r="F302" s="4"/>
      <c r="G302" s="4"/>
      <c r="H302" s="4"/>
      <c r="I302" s="4"/>
      <c r="J302" s="4"/>
    </row>
    <row r="303" ht="12.75" customHeight="1">
      <c r="B303" s="72"/>
      <c r="E303" s="4"/>
      <c r="F303" s="4"/>
      <c r="G303" s="4"/>
      <c r="H303" s="4"/>
      <c r="I303" s="4"/>
      <c r="J303" s="4"/>
    </row>
    <row r="304" ht="12.75" customHeight="1">
      <c r="B304" s="72"/>
      <c r="E304" s="4"/>
      <c r="F304" s="4"/>
      <c r="G304" s="4"/>
      <c r="H304" s="4"/>
      <c r="I304" s="4"/>
      <c r="J304" s="4"/>
    </row>
    <row r="305" ht="12.75" customHeight="1">
      <c r="B305" s="72"/>
      <c r="E305" s="4"/>
      <c r="F305" s="4"/>
      <c r="G305" s="4"/>
      <c r="H305" s="4"/>
      <c r="I305" s="4"/>
      <c r="J305" s="4"/>
    </row>
    <row r="306" ht="12.75" customHeight="1">
      <c r="B306" s="72"/>
      <c r="E306" s="4"/>
      <c r="F306" s="4"/>
      <c r="G306" s="4"/>
      <c r="H306" s="4"/>
      <c r="I306" s="4"/>
      <c r="J306" s="4"/>
    </row>
    <row r="307" ht="12.75" customHeight="1">
      <c r="B307" s="72"/>
      <c r="E307" s="4"/>
      <c r="F307" s="4"/>
      <c r="G307" s="4"/>
      <c r="H307" s="4"/>
      <c r="I307" s="4"/>
      <c r="J307" s="4"/>
    </row>
    <row r="308" ht="12.75" customHeight="1">
      <c r="B308" s="72"/>
      <c r="E308" s="4"/>
      <c r="F308" s="4"/>
      <c r="G308" s="4"/>
      <c r="H308" s="4"/>
      <c r="I308" s="4"/>
      <c r="J308" s="4"/>
    </row>
    <row r="309" ht="12.75" customHeight="1">
      <c r="B309" s="72"/>
      <c r="E309" s="4"/>
      <c r="F309" s="4"/>
      <c r="G309" s="4"/>
      <c r="H309" s="4"/>
      <c r="I309" s="4"/>
      <c r="J309" s="4"/>
    </row>
    <row r="310" ht="12.75" customHeight="1">
      <c r="B310" s="72"/>
      <c r="E310" s="4"/>
      <c r="F310" s="4"/>
      <c r="G310" s="4"/>
      <c r="H310" s="4"/>
      <c r="I310" s="4"/>
      <c r="J310" s="4"/>
    </row>
    <row r="311" ht="12.75" customHeight="1">
      <c r="B311" s="72"/>
      <c r="E311" s="4"/>
      <c r="F311" s="4"/>
      <c r="G311" s="4"/>
      <c r="H311" s="4"/>
      <c r="I311" s="4"/>
      <c r="J311" s="4"/>
    </row>
    <row r="312" ht="12.75" customHeight="1">
      <c r="B312" s="72"/>
      <c r="E312" s="4"/>
      <c r="F312" s="4"/>
      <c r="G312" s="4"/>
      <c r="H312" s="4"/>
      <c r="I312" s="4"/>
      <c r="J312" s="4"/>
    </row>
    <row r="313" ht="12.75" customHeight="1">
      <c r="B313" s="72"/>
      <c r="E313" s="4"/>
      <c r="F313" s="4"/>
      <c r="G313" s="4"/>
      <c r="H313" s="4"/>
      <c r="I313" s="4"/>
      <c r="J313" s="4"/>
    </row>
    <row r="314" ht="12.75" customHeight="1">
      <c r="B314" s="72"/>
      <c r="E314" s="4"/>
      <c r="F314" s="4"/>
      <c r="G314" s="4"/>
      <c r="H314" s="4"/>
      <c r="I314" s="4"/>
      <c r="J314" s="4"/>
    </row>
    <row r="315" ht="12.75" customHeight="1">
      <c r="B315" s="72"/>
      <c r="E315" s="4"/>
      <c r="F315" s="4"/>
      <c r="G315" s="4"/>
      <c r="H315" s="4"/>
      <c r="I315" s="4"/>
      <c r="J315" s="4"/>
    </row>
    <row r="316" ht="12.75" customHeight="1">
      <c r="B316" s="72"/>
      <c r="E316" s="4"/>
      <c r="F316" s="4"/>
      <c r="G316" s="4"/>
      <c r="H316" s="4"/>
      <c r="I316" s="4"/>
      <c r="J316" s="4"/>
    </row>
    <row r="317" ht="12.75" customHeight="1">
      <c r="B317" s="72"/>
      <c r="E317" s="4"/>
      <c r="F317" s="4"/>
      <c r="G317" s="4"/>
      <c r="H317" s="4"/>
      <c r="I317" s="4"/>
      <c r="J317" s="4"/>
    </row>
    <row r="318" ht="12.75" customHeight="1">
      <c r="B318" s="72"/>
      <c r="E318" s="4"/>
      <c r="F318" s="4"/>
      <c r="G318" s="4"/>
      <c r="H318" s="4"/>
      <c r="I318" s="4"/>
      <c r="J318" s="4"/>
    </row>
    <row r="319" ht="12.75" customHeight="1">
      <c r="B319" s="72"/>
      <c r="E319" s="4"/>
      <c r="F319" s="4"/>
      <c r="G319" s="4"/>
      <c r="H319" s="4"/>
      <c r="I319" s="4"/>
      <c r="J319" s="4"/>
    </row>
    <row r="320" ht="12.75" customHeight="1">
      <c r="B320" s="72"/>
      <c r="E320" s="4"/>
      <c r="F320" s="4"/>
      <c r="G320" s="4"/>
      <c r="H320" s="4"/>
      <c r="I320" s="4"/>
      <c r="J320" s="4"/>
    </row>
    <row r="321" ht="12.75" customHeight="1">
      <c r="B321" s="72"/>
      <c r="E321" s="4"/>
      <c r="F321" s="4"/>
      <c r="G321" s="4"/>
      <c r="H321" s="4"/>
      <c r="I321" s="4"/>
      <c r="J321" s="4"/>
    </row>
    <row r="322" ht="12.75" customHeight="1">
      <c r="B322" s="72"/>
      <c r="E322" s="4"/>
      <c r="F322" s="4"/>
      <c r="G322" s="4"/>
      <c r="H322" s="4"/>
      <c r="I322" s="4"/>
      <c r="J322" s="4"/>
    </row>
    <row r="323" ht="12.75" customHeight="1">
      <c r="B323" s="72"/>
      <c r="E323" s="4"/>
      <c r="F323" s="4"/>
      <c r="G323" s="4"/>
      <c r="H323" s="4"/>
      <c r="I323" s="4"/>
      <c r="J323" s="4"/>
    </row>
    <row r="324" ht="12.75" customHeight="1">
      <c r="B324" s="72"/>
      <c r="E324" s="4"/>
      <c r="F324" s="4"/>
      <c r="G324" s="4"/>
      <c r="H324" s="4"/>
      <c r="I324" s="4"/>
      <c r="J324" s="4"/>
    </row>
    <row r="325" ht="12.75" customHeight="1">
      <c r="B325" s="72"/>
      <c r="E325" s="4"/>
      <c r="F325" s="4"/>
      <c r="G325" s="4"/>
      <c r="H325" s="4"/>
      <c r="I325" s="4"/>
      <c r="J325" s="4"/>
    </row>
    <row r="326" ht="12.75" customHeight="1">
      <c r="B326" s="72"/>
      <c r="E326" s="4"/>
      <c r="F326" s="4"/>
      <c r="G326" s="4"/>
      <c r="H326" s="4"/>
      <c r="I326" s="4"/>
      <c r="J326" s="4"/>
    </row>
    <row r="327" ht="12.75" customHeight="1">
      <c r="B327" s="72"/>
      <c r="E327" s="4"/>
      <c r="F327" s="4"/>
      <c r="G327" s="4"/>
      <c r="H327" s="4"/>
      <c r="I327" s="4"/>
      <c r="J327" s="4"/>
    </row>
    <row r="328" ht="12.75" customHeight="1">
      <c r="B328" s="72"/>
      <c r="E328" s="4"/>
      <c r="F328" s="4"/>
      <c r="G328" s="4"/>
      <c r="H328" s="4"/>
      <c r="I328" s="4"/>
      <c r="J328" s="4"/>
    </row>
    <row r="329" ht="12.75" customHeight="1">
      <c r="B329" s="72"/>
      <c r="E329" s="4"/>
      <c r="F329" s="4"/>
      <c r="G329" s="4"/>
      <c r="H329" s="4"/>
      <c r="I329" s="4"/>
      <c r="J329" s="4"/>
    </row>
    <row r="330" ht="12.75" customHeight="1">
      <c r="B330" s="72"/>
      <c r="E330" s="4"/>
      <c r="F330" s="4"/>
      <c r="G330" s="4"/>
      <c r="H330" s="4"/>
      <c r="I330" s="4"/>
      <c r="J330" s="4"/>
    </row>
    <row r="331" ht="12.75" customHeight="1">
      <c r="B331" s="72"/>
      <c r="E331" s="4"/>
      <c r="F331" s="4"/>
      <c r="G331" s="4"/>
      <c r="H331" s="4"/>
      <c r="I331" s="4"/>
      <c r="J331" s="4"/>
    </row>
    <row r="332" ht="12.75" customHeight="1">
      <c r="B332" s="72"/>
      <c r="E332" s="4"/>
      <c r="F332" s="4"/>
      <c r="G332" s="4"/>
      <c r="H332" s="4"/>
      <c r="I332" s="4"/>
      <c r="J332" s="4"/>
    </row>
    <row r="333" ht="12.75" customHeight="1">
      <c r="B333" s="72"/>
      <c r="E333" s="4"/>
      <c r="F333" s="4"/>
      <c r="G333" s="4"/>
      <c r="H333" s="4"/>
      <c r="I333" s="4"/>
      <c r="J333" s="4"/>
    </row>
    <row r="334" ht="12.75" customHeight="1">
      <c r="B334" s="72"/>
      <c r="E334" s="4"/>
      <c r="F334" s="4"/>
      <c r="G334" s="4"/>
      <c r="H334" s="4"/>
      <c r="I334" s="4"/>
      <c r="J334" s="4"/>
    </row>
    <row r="335" ht="12.75" customHeight="1">
      <c r="B335" s="72"/>
      <c r="E335" s="4"/>
      <c r="F335" s="4"/>
      <c r="G335" s="4"/>
      <c r="H335" s="4"/>
      <c r="I335" s="4"/>
      <c r="J335" s="4"/>
    </row>
    <row r="336" ht="12.75" customHeight="1">
      <c r="B336" s="72"/>
      <c r="E336" s="4"/>
      <c r="F336" s="4"/>
      <c r="G336" s="4"/>
      <c r="H336" s="4"/>
      <c r="I336" s="4"/>
      <c r="J336" s="4"/>
    </row>
    <row r="337" ht="12.75" customHeight="1">
      <c r="B337" s="72"/>
      <c r="E337" s="4"/>
      <c r="F337" s="4"/>
      <c r="G337" s="4"/>
      <c r="H337" s="4"/>
      <c r="I337" s="4"/>
      <c r="J337" s="4"/>
    </row>
    <row r="338" ht="12.75" customHeight="1">
      <c r="B338" s="72"/>
      <c r="E338" s="4"/>
      <c r="F338" s="4"/>
      <c r="G338" s="4"/>
      <c r="H338" s="4"/>
      <c r="I338" s="4"/>
      <c r="J338" s="4"/>
    </row>
    <row r="339" ht="12.75" customHeight="1">
      <c r="B339" s="72"/>
      <c r="E339" s="4"/>
      <c r="F339" s="4"/>
      <c r="G339" s="4"/>
      <c r="H339" s="4"/>
      <c r="I339" s="4"/>
      <c r="J339" s="4"/>
    </row>
    <row r="340" ht="12.75" customHeight="1">
      <c r="B340" s="72"/>
      <c r="E340" s="4"/>
      <c r="F340" s="4"/>
      <c r="G340" s="4"/>
      <c r="H340" s="4"/>
      <c r="I340" s="4"/>
      <c r="J340" s="4"/>
    </row>
    <row r="341" ht="12.75" customHeight="1">
      <c r="B341" s="72"/>
      <c r="E341" s="4"/>
      <c r="F341" s="4"/>
      <c r="G341" s="4"/>
      <c r="H341" s="4"/>
      <c r="I341" s="4"/>
      <c r="J341" s="4"/>
    </row>
    <row r="342" ht="12.75" customHeight="1">
      <c r="B342" s="72"/>
      <c r="E342" s="4"/>
      <c r="F342" s="4"/>
      <c r="G342" s="4"/>
      <c r="H342" s="4"/>
      <c r="I342" s="4"/>
      <c r="J342" s="4"/>
    </row>
    <row r="343" ht="12.75" customHeight="1">
      <c r="B343" s="72"/>
      <c r="E343" s="4"/>
      <c r="F343" s="4"/>
      <c r="G343" s="4"/>
      <c r="H343" s="4"/>
      <c r="I343" s="4"/>
      <c r="J343" s="4"/>
    </row>
    <row r="344" ht="12.75" customHeight="1">
      <c r="B344" s="72"/>
      <c r="E344" s="4"/>
      <c r="F344" s="4"/>
      <c r="G344" s="4"/>
      <c r="H344" s="4"/>
      <c r="I344" s="4"/>
      <c r="J344" s="4"/>
    </row>
    <row r="345" ht="12.75" customHeight="1">
      <c r="B345" s="72"/>
      <c r="E345" s="4"/>
      <c r="F345" s="4"/>
      <c r="G345" s="4"/>
      <c r="H345" s="4"/>
      <c r="I345" s="4"/>
      <c r="J345" s="4"/>
    </row>
    <row r="346" ht="12.75" customHeight="1">
      <c r="B346" s="72"/>
      <c r="E346" s="4"/>
      <c r="F346" s="4"/>
      <c r="G346" s="4"/>
      <c r="H346" s="4"/>
      <c r="I346" s="4"/>
      <c r="J346" s="4"/>
    </row>
    <row r="347" ht="12.75" customHeight="1">
      <c r="B347" s="72"/>
      <c r="E347" s="4"/>
      <c r="F347" s="4"/>
      <c r="G347" s="4"/>
      <c r="H347" s="4"/>
      <c r="I347" s="4"/>
      <c r="J347" s="4"/>
    </row>
    <row r="348" ht="12.75" customHeight="1">
      <c r="B348" s="72"/>
      <c r="E348" s="4"/>
      <c r="F348" s="4"/>
      <c r="G348" s="4"/>
      <c r="H348" s="4"/>
      <c r="I348" s="4"/>
      <c r="J348" s="4"/>
    </row>
    <row r="349" ht="12.75" customHeight="1">
      <c r="B349" s="72"/>
      <c r="E349" s="4"/>
      <c r="F349" s="4"/>
      <c r="G349" s="4"/>
      <c r="H349" s="4"/>
      <c r="I349" s="4"/>
      <c r="J349" s="4"/>
    </row>
    <row r="350" ht="12.75" customHeight="1">
      <c r="B350" s="72"/>
      <c r="E350" s="4"/>
      <c r="F350" s="4"/>
      <c r="G350" s="4"/>
      <c r="H350" s="4"/>
      <c r="I350" s="4"/>
      <c r="J350" s="4"/>
    </row>
    <row r="351" ht="12.75" customHeight="1">
      <c r="B351" s="72"/>
      <c r="E351" s="4"/>
      <c r="F351" s="4"/>
      <c r="G351" s="4"/>
      <c r="H351" s="4"/>
      <c r="I351" s="4"/>
      <c r="J351" s="4"/>
    </row>
    <row r="352" ht="12.75" customHeight="1">
      <c r="B352" s="72"/>
      <c r="E352" s="4"/>
      <c r="F352" s="4"/>
      <c r="G352" s="4"/>
      <c r="H352" s="4"/>
      <c r="I352" s="4"/>
      <c r="J352" s="4"/>
    </row>
    <row r="353" ht="12.75" customHeight="1">
      <c r="B353" s="72"/>
      <c r="E353" s="4"/>
      <c r="F353" s="4"/>
      <c r="G353" s="4"/>
      <c r="H353" s="4"/>
      <c r="I353" s="4"/>
      <c r="J353" s="4"/>
    </row>
    <row r="354" ht="12.75" customHeight="1">
      <c r="B354" s="72"/>
      <c r="E354" s="4"/>
      <c r="F354" s="4"/>
      <c r="G354" s="4"/>
      <c r="H354" s="4"/>
      <c r="I354" s="4"/>
      <c r="J354" s="4"/>
    </row>
    <row r="355" ht="12.75" customHeight="1">
      <c r="B355" s="72"/>
      <c r="E355" s="4"/>
      <c r="F355" s="4"/>
      <c r="G355" s="4"/>
      <c r="H355" s="4"/>
      <c r="I355" s="4"/>
      <c r="J355" s="4"/>
    </row>
    <row r="356" ht="12.75" customHeight="1">
      <c r="B356" s="72"/>
      <c r="E356" s="4"/>
      <c r="F356" s="4"/>
      <c r="G356" s="4"/>
      <c r="H356" s="4"/>
      <c r="I356" s="4"/>
      <c r="J356" s="4"/>
    </row>
    <row r="357" ht="12.75" customHeight="1">
      <c r="B357" s="72"/>
      <c r="E357" s="4"/>
      <c r="F357" s="4"/>
      <c r="G357" s="4"/>
      <c r="H357" s="4"/>
      <c r="I357" s="4"/>
      <c r="J357" s="4"/>
    </row>
    <row r="358" ht="12.75" customHeight="1">
      <c r="B358" s="72"/>
      <c r="E358" s="4"/>
      <c r="F358" s="4"/>
      <c r="G358" s="4"/>
      <c r="H358" s="4"/>
      <c r="I358" s="4"/>
      <c r="J358" s="4"/>
    </row>
    <row r="359" ht="12.75" customHeight="1">
      <c r="B359" s="72"/>
      <c r="E359" s="4"/>
      <c r="F359" s="4"/>
      <c r="G359" s="4"/>
      <c r="H359" s="4"/>
      <c r="I359" s="4"/>
      <c r="J359" s="4"/>
    </row>
    <row r="360" ht="12.75" customHeight="1">
      <c r="B360" s="72"/>
      <c r="E360" s="4"/>
      <c r="F360" s="4"/>
      <c r="G360" s="4"/>
      <c r="H360" s="4"/>
      <c r="I360" s="4"/>
      <c r="J360" s="4"/>
    </row>
    <row r="361" ht="12.75" customHeight="1">
      <c r="B361" s="72"/>
      <c r="E361" s="4"/>
      <c r="F361" s="4"/>
      <c r="G361" s="4"/>
      <c r="H361" s="4"/>
      <c r="I361" s="4"/>
      <c r="J361" s="4"/>
    </row>
    <row r="362" ht="12.75" customHeight="1">
      <c r="B362" s="72"/>
      <c r="E362" s="4"/>
      <c r="F362" s="4"/>
      <c r="G362" s="4"/>
      <c r="H362" s="4"/>
      <c r="I362" s="4"/>
      <c r="J362" s="4"/>
    </row>
    <row r="363" ht="12.75" customHeight="1">
      <c r="B363" s="72"/>
      <c r="E363" s="4"/>
      <c r="F363" s="4"/>
      <c r="G363" s="4"/>
      <c r="H363" s="4"/>
      <c r="I363" s="4"/>
      <c r="J363" s="4"/>
    </row>
    <row r="364" ht="12.75" customHeight="1">
      <c r="B364" s="72"/>
      <c r="E364" s="4"/>
      <c r="F364" s="4"/>
      <c r="G364" s="4"/>
      <c r="H364" s="4"/>
      <c r="I364" s="4"/>
      <c r="J364" s="4"/>
    </row>
    <row r="365" ht="12.75" customHeight="1">
      <c r="B365" s="72"/>
      <c r="E365" s="4"/>
      <c r="F365" s="4"/>
      <c r="G365" s="4"/>
      <c r="H365" s="4"/>
      <c r="I365" s="4"/>
      <c r="J365" s="4"/>
    </row>
    <row r="366" ht="12.75" customHeight="1">
      <c r="B366" s="72"/>
      <c r="E366" s="4"/>
      <c r="F366" s="4"/>
      <c r="G366" s="4"/>
      <c r="H366" s="4"/>
      <c r="I366" s="4"/>
      <c r="J366" s="4"/>
    </row>
    <row r="367" ht="12.75" customHeight="1">
      <c r="B367" s="72"/>
      <c r="E367" s="4"/>
      <c r="F367" s="4"/>
      <c r="G367" s="4"/>
      <c r="H367" s="4"/>
      <c r="I367" s="4"/>
      <c r="J367" s="4"/>
    </row>
    <row r="368" ht="12.75" customHeight="1">
      <c r="B368" s="72"/>
      <c r="E368" s="4"/>
      <c r="F368" s="4"/>
      <c r="G368" s="4"/>
      <c r="H368" s="4"/>
      <c r="I368" s="4"/>
      <c r="J368" s="4"/>
    </row>
    <row r="369" ht="12.75" customHeight="1">
      <c r="B369" s="72"/>
      <c r="E369" s="4"/>
      <c r="F369" s="4"/>
      <c r="G369" s="4"/>
      <c r="H369" s="4"/>
      <c r="I369" s="4"/>
      <c r="J369" s="4"/>
    </row>
    <row r="370" ht="12.75" customHeight="1">
      <c r="B370" s="72"/>
      <c r="E370" s="4"/>
      <c r="F370" s="4"/>
      <c r="G370" s="4"/>
      <c r="H370" s="4"/>
      <c r="I370" s="4"/>
      <c r="J370" s="4"/>
    </row>
    <row r="371" ht="12.75" customHeight="1">
      <c r="B371" s="72"/>
      <c r="E371" s="4"/>
      <c r="F371" s="4"/>
      <c r="G371" s="4"/>
      <c r="H371" s="4"/>
      <c r="I371" s="4"/>
      <c r="J371" s="4"/>
    </row>
    <row r="372" ht="12.75" customHeight="1">
      <c r="B372" s="72"/>
      <c r="E372" s="4"/>
      <c r="F372" s="4"/>
      <c r="G372" s="4"/>
      <c r="H372" s="4"/>
      <c r="I372" s="4"/>
      <c r="J372" s="4"/>
    </row>
    <row r="373" ht="12.75" customHeight="1">
      <c r="B373" s="72"/>
      <c r="E373" s="4"/>
      <c r="F373" s="4"/>
      <c r="G373" s="4"/>
      <c r="H373" s="4"/>
      <c r="I373" s="4"/>
      <c r="J373" s="4"/>
    </row>
    <row r="374" ht="12.75" customHeight="1">
      <c r="B374" s="72"/>
      <c r="E374" s="4"/>
      <c r="F374" s="4"/>
      <c r="G374" s="4"/>
      <c r="H374" s="4"/>
      <c r="I374" s="4"/>
      <c r="J374" s="4"/>
    </row>
    <row r="375" ht="12.75" customHeight="1">
      <c r="B375" s="72"/>
      <c r="E375" s="4"/>
      <c r="F375" s="4"/>
      <c r="G375" s="4"/>
      <c r="H375" s="4"/>
      <c r="I375" s="4"/>
      <c r="J375" s="4"/>
    </row>
    <row r="376" ht="12.75" customHeight="1">
      <c r="B376" s="72"/>
      <c r="E376" s="4"/>
      <c r="F376" s="4"/>
      <c r="G376" s="4"/>
      <c r="H376" s="4"/>
      <c r="I376" s="4"/>
      <c r="J376" s="4"/>
    </row>
    <row r="377" ht="12.75" customHeight="1">
      <c r="B377" s="72"/>
      <c r="E377" s="4"/>
      <c r="F377" s="4"/>
      <c r="G377" s="4"/>
      <c r="H377" s="4"/>
      <c r="I377" s="4"/>
      <c r="J377" s="4"/>
    </row>
    <row r="378" ht="12.75" customHeight="1">
      <c r="B378" s="72"/>
      <c r="E378" s="4"/>
      <c r="F378" s="4"/>
      <c r="G378" s="4"/>
      <c r="H378" s="4"/>
      <c r="I378" s="4"/>
      <c r="J378" s="4"/>
    </row>
    <row r="379" ht="12.75" customHeight="1">
      <c r="B379" s="72"/>
      <c r="E379" s="4"/>
      <c r="F379" s="4"/>
      <c r="G379" s="4"/>
      <c r="H379" s="4"/>
      <c r="I379" s="4"/>
      <c r="J379" s="4"/>
    </row>
    <row r="380" ht="12.75" customHeight="1">
      <c r="B380" s="72"/>
      <c r="E380" s="4"/>
      <c r="F380" s="4"/>
      <c r="G380" s="4"/>
      <c r="H380" s="4"/>
      <c r="I380" s="4"/>
      <c r="J380" s="4"/>
    </row>
    <row r="381" ht="12.75" customHeight="1">
      <c r="B381" s="72"/>
      <c r="E381" s="4"/>
      <c r="F381" s="4"/>
      <c r="G381" s="4"/>
      <c r="H381" s="4"/>
      <c r="I381" s="4"/>
      <c r="J381" s="4"/>
    </row>
    <row r="382" ht="12.75" customHeight="1">
      <c r="B382" s="72"/>
      <c r="E382" s="4"/>
      <c r="F382" s="4"/>
      <c r="G382" s="4"/>
      <c r="H382" s="4"/>
      <c r="I382" s="4"/>
      <c r="J382" s="4"/>
    </row>
    <row r="383" ht="12.75" customHeight="1">
      <c r="B383" s="72"/>
      <c r="E383" s="4"/>
      <c r="F383" s="4"/>
      <c r="G383" s="4"/>
      <c r="H383" s="4"/>
      <c r="I383" s="4"/>
      <c r="J383" s="4"/>
    </row>
    <row r="384" ht="12.75" customHeight="1">
      <c r="B384" s="72"/>
      <c r="E384" s="4"/>
      <c r="F384" s="4"/>
      <c r="G384" s="4"/>
      <c r="H384" s="4"/>
      <c r="I384" s="4"/>
      <c r="J384" s="4"/>
    </row>
    <row r="385" ht="12.75" customHeight="1">
      <c r="B385" s="72"/>
      <c r="E385" s="4"/>
      <c r="F385" s="4"/>
      <c r="G385" s="4"/>
      <c r="H385" s="4"/>
      <c r="I385" s="4"/>
      <c r="J385" s="4"/>
    </row>
    <row r="386" ht="12.75" customHeight="1">
      <c r="B386" s="72"/>
      <c r="E386" s="4"/>
      <c r="F386" s="4"/>
      <c r="G386" s="4"/>
      <c r="H386" s="4"/>
      <c r="I386" s="4"/>
      <c r="J386" s="4"/>
    </row>
    <row r="387" ht="12.75" customHeight="1">
      <c r="B387" s="72"/>
      <c r="E387" s="4"/>
      <c r="F387" s="4"/>
      <c r="G387" s="4"/>
      <c r="H387" s="4"/>
      <c r="I387" s="4"/>
      <c r="J387" s="4"/>
    </row>
    <row r="388" ht="12.75" customHeight="1">
      <c r="B388" s="72"/>
      <c r="E388" s="4"/>
      <c r="F388" s="4"/>
      <c r="G388" s="4"/>
      <c r="H388" s="4"/>
      <c r="I388" s="4"/>
      <c r="J388" s="4"/>
    </row>
    <row r="389" ht="12.75" customHeight="1">
      <c r="B389" s="72"/>
      <c r="E389" s="4"/>
      <c r="F389" s="4"/>
      <c r="G389" s="4"/>
      <c r="H389" s="4"/>
      <c r="I389" s="4"/>
      <c r="J389" s="4"/>
    </row>
    <row r="390" ht="12.75" customHeight="1">
      <c r="B390" s="72"/>
      <c r="E390" s="4"/>
      <c r="F390" s="4"/>
      <c r="G390" s="4"/>
      <c r="H390" s="4"/>
      <c r="I390" s="4"/>
      <c r="J390" s="4"/>
    </row>
    <row r="391" ht="12.75" customHeight="1">
      <c r="B391" s="72"/>
      <c r="E391" s="4"/>
      <c r="F391" s="4"/>
      <c r="G391" s="4"/>
      <c r="H391" s="4"/>
      <c r="I391" s="4"/>
      <c r="J391" s="4"/>
    </row>
    <row r="392" ht="12.75" customHeight="1">
      <c r="B392" s="72"/>
      <c r="E392" s="4"/>
      <c r="F392" s="4"/>
      <c r="G392" s="4"/>
      <c r="H392" s="4"/>
      <c r="I392" s="4"/>
      <c r="J392" s="4"/>
    </row>
    <row r="393" ht="12.75" customHeight="1">
      <c r="B393" s="72"/>
      <c r="E393" s="4"/>
      <c r="F393" s="4"/>
      <c r="G393" s="4"/>
      <c r="H393" s="4"/>
      <c r="I393" s="4"/>
      <c r="J393" s="4"/>
    </row>
    <row r="394" ht="12.75" customHeight="1">
      <c r="B394" s="72"/>
      <c r="E394" s="4"/>
      <c r="F394" s="4"/>
      <c r="G394" s="4"/>
      <c r="H394" s="4"/>
      <c r="I394" s="4"/>
      <c r="J394" s="4"/>
    </row>
    <row r="395" ht="12.75" customHeight="1">
      <c r="B395" s="72"/>
      <c r="E395" s="4"/>
      <c r="F395" s="4"/>
      <c r="G395" s="4"/>
      <c r="H395" s="4"/>
      <c r="I395" s="4"/>
      <c r="J395" s="4"/>
    </row>
    <row r="396" ht="12.75" customHeight="1">
      <c r="B396" s="72"/>
      <c r="E396" s="4"/>
      <c r="F396" s="4"/>
      <c r="G396" s="4"/>
      <c r="H396" s="4"/>
      <c r="I396" s="4"/>
      <c r="J396" s="4"/>
    </row>
    <row r="397" ht="12.75" customHeight="1">
      <c r="B397" s="72"/>
      <c r="E397" s="4"/>
      <c r="F397" s="4"/>
      <c r="G397" s="4"/>
      <c r="H397" s="4"/>
      <c r="I397" s="4"/>
      <c r="J397" s="4"/>
    </row>
    <row r="398" ht="12.75" customHeight="1">
      <c r="B398" s="72"/>
      <c r="E398" s="4"/>
      <c r="F398" s="4"/>
      <c r="G398" s="4"/>
      <c r="H398" s="4"/>
      <c r="I398" s="4"/>
      <c r="J398" s="4"/>
    </row>
    <row r="399" ht="12.75" customHeight="1">
      <c r="B399" s="72"/>
      <c r="E399" s="4"/>
      <c r="F399" s="4"/>
      <c r="G399" s="4"/>
      <c r="H399" s="4"/>
      <c r="I399" s="4"/>
      <c r="J399" s="4"/>
    </row>
    <row r="400" ht="12.75" customHeight="1">
      <c r="B400" s="72"/>
      <c r="E400" s="4"/>
      <c r="F400" s="4"/>
      <c r="G400" s="4"/>
      <c r="H400" s="4"/>
      <c r="I400" s="4"/>
      <c r="J400" s="4"/>
    </row>
    <row r="401" ht="12.75" customHeight="1">
      <c r="B401" s="72"/>
      <c r="E401" s="4"/>
      <c r="F401" s="4"/>
      <c r="G401" s="4"/>
      <c r="H401" s="4"/>
      <c r="I401" s="4"/>
      <c r="J401" s="4"/>
    </row>
    <row r="402" ht="12.75" customHeight="1">
      <c r="B402" s="72"/>
      <c r="E402" s="4"/>
      <c r="F402" s="4"/>
      <c r="G402" s="4"/>
      <c r="H402" s="4"/>
      <c r="I402" s="4"/>
      <c r="J402" s="4"/>
    </row>
    <row r="403" ht="12.75" customHeight="1">
      <c r="B403" s="72"/>
      <c r="E403" s="4"/>
      <c r="F403" s="4"/>
      <c r="G403" s="4"/>
      <c r="H403" s="4"/>
      <c r="I403" s="4"/>
      <c r="J403" s="4"/>
    </row>
    <row r="404" ht="12.75" customHeight="1">
      <c r="B404" s="72"/>
      <c r="E404" s="4"/>
      <c r="F404" s="4"/>
      <c r="G404" s="4"/>
      <c r="H404" s="4"/>
      <c r="I404" s="4"/>
      <c r="J404" s="4"/>
    </row>
    <row r="405" ht="12.75" customHeight="1">
      <c r="B405" s="72"/>
      <c r="E405" s="4"/>
      <c r="F405" s="4"/>
      <c r="G405" s="4"/>
      <c r="H405" s="4"/>
      <c r="I405" s="4"/>
      <c r="J405" s="4"/>
    </row>
    <row r="406" ht="12.75" customHeight="1">
      <c r="B406" s="72"/>
      <c r="E406" s="4"/>
      <c r="F406" s="4"/>
      <c r="G406" s="4"/>
      <c r="H406" s="4"/>
      <c r="I406" s="4"/>
      <c r="J406" s="4"/>
    </row>
    <row r="407" ht="12.75" customHeight="1">
      <c r="B407" s="72"/>
      <c r="E407" s="4"/>
      <c r="F407" s="4"/>
      <c r="G407" s="4"/>
      <c r="H407" s="4"/>
      <c r="I407" s="4"/>
      <c r="J407" s="4"/>
    </row>
    <row r="408" ht="12.75" customHeight="1">
      <c r="B408" s="72"/>
      <c r="E408" s="4"/>
      <c r="F408" s="4"/>
      <c r="G408" s="4"/>
      <c r="H408" s="4"/>
      <c r="I408" s="4"/>
      <c r="J408" s="4"/>
    </row>
    <row r="409" ht="12.75" customHeight="1">
      <c r="B409" s="72"/>
      <c r="E409" s="4"/>
      <c r="F409" s="4"/>
      <c r="G409" s="4"/>
      <c r="H409" s="4"/>
      <c r="I409" s="4"/>
      <c r="J409" s="4"/>
    </row>
    <row r="410" ht="12.75" customHeight="1">
      <c r="B410" s="72"/>
      <c r="E410" s="4"/>
      <c r="F410" s="4"/>
      <c r="G410" s="4"/>
      <c r="H410" s="4"/>
      <c r="I410" s="4"/>
      <c r="J410" s="4"/>
    </row>
    <row r="411" ht="12.75" customHeight="1">
      <c r="B411" s="72"/>
      <c r="E411" s="4"/>
      <c r="F411" s="4"/>
      <c r="G411" s="4"/>
      <c r="H411" s="4"/>
      <c r="I411" s="4"/>
      <c r="J411" s="4"/>
    </row>
    <row r="412" ht="12.75" customHeight="1">
      <c r="B412" s="72"/>
      <c r="E412" s="4"/>
      <c r="F412" s="4"/>
      <c r="G412" s="4"/>
      <c r="H412" s="4"/>
      <c r="I412" s="4"/>
      <c r="J412" s="4"/>
    </row>
    <row r="413" ht="12.75" customHeight="1">
      <c r="B413" s="72"/>
      <c r="E413" s="4"/>
      <c r="F413" s="4"/>
      <c r="G413" s="4"/>
      <c r="H413" s="4"/>
      <c r="I413" s="4"/>
      <c r="J413" s="4"/>
    </row>
    <row r="414" ht="12.75" customHeight="1">
      <c r="B414" s="72"/>
      <c r="E414" s="4"/>
      <c r="F414" s="4"/>
      <c r="G414" s="4"/>
      <c r="H414" s="4"/>
      <c r="I414" s="4"/>
      <c r="J414" s="4"/>
    </row>
    <row r="415" ht="12.75" customHeight="1">
      <c r="B415" s="72"/>
      <c r="E415" s="4"/>
      <c r="F415" s="4"/>
      <c r="G415" s="4"/>
      <c r="H415" s="4"/>
      <c r="I415" s="4"/>
      <c r="J415" s="4"/>
    </row>
    <row r="416" ht="12.75" customHeight="1">
      <c r="B416" s="72"/>
      <c r="E416" s="4"/>
      <c r="F416" s="4"/>
      <c r="G416" s="4"/>
      <c r="H416" s="4"/>
      <c r="I416" s="4"/>
      <c r="J416" s="4"/>
    </row>
    <row r="417" ht="12.75" customHeight="1">
      <c r="B417" s="72"/>
      <c r="E417" s="4"/>
      <c r="F417" s="4"/>
      <c r="G417" s="4"/>
      <c r="H417" s="4"/>
      <c r="I417" s="4"/>
      <c r="J417" s="4"/>
    </row>
    <row r="418" ht="12.75" customHeight="1">
      <c r="B418" s="72"/>
      <c r="E418" s="4"/>
      <c r="F418" s="4"/>
      <c r="G418" s="4"/>
      <c r="H418" s="4"/>
      <c r="I418" s="4"/>
      <c r="J418" s="4"/>
    </row>
    <row r="419" ht="12.75" customHeight="1">
      <c r="B419" s="72"/>
      <c r="E419" s="4"/>
      <c r="F419" s="4"/>
      <c r="G419" s="4"/>
      <c r="H419" s="4"/>
      <c r="I419" s="4"/>
      <c r="J419" s="4"/>
    </row>
    <row r="420" ht="12.75" customHeight="1">
      <c r="B420" s="72"/>
      <c r="E420" s="4"/>
      <c r="F420" s="4"/>
      <c r="G420" s="4"/>
      <c r="H420" s="4"/>
      <c r="I420" s="4"/>
      <c r="J420" s="4"/>
    </row>
    <row r="421" ht="12.75" customHeight="1">
      <c r="B421" s="72"/>
      <c r="E421" s="4"/>
      <c r="F421" s="4"/>
      <c r="G421" s="4"/>
      <c r="H421" s="4"/>
      <c r="I421" s="4"/>
      <c r="J421" s="4"/>
    </row>
    <row r="422" ht="12.75" customHeight="1">
      <c r="B422" s="72"/>
      <c r="E422" s="4"/>
      <c r="F422" s="4"/>
      <c r="G422" s="4"/>
      <c r="H422" s="4"/>
      <c r="I422" s="4"/>
      <c r="J422" s="4"/>
    </row>
    <row r="423" ht="12.75" customHeight="1">
      <c r="B423" s="72"/>
      <c r="E423" s="4"/>
      <c r="F423" s="4"/>
      <c r="G423" s="4"/>
      <c r="H423" s="4"/>
      <c r="I423" s="4"/>
      <c r="J423" s="4"/>
    </row>
    <row r="424" ht="12.75" customHeight="1">
      <c r="B424" s="72"/>
      <c r="E424" s="4"/>
      <c r="F424" s="4"/>
      <c r="G424" s="4"/>
      <c r="H424" s="4"/>
      <c r="I424" s="4"/>
      <c r="J424" s="4"/>
    </row>
    <row r="425" ht="12.75" customHeight="1">
      <c r="B425" s="72"/>
      <c r="E425" s="4"/>
      <c r="F425" s="4"/>
      <c r="G425" s="4"/>
      <c r="H425" s="4"/>
      <c r="I425" s="4"/>
      <c r="J425" s="4"/>
    </row>
    <row r="426" ht="12.75" customHeight="1">
      <c r="B426" s="72"/>
      <c r="E426" s="4"/>
      <c r="F426" s="4"/>
      <c r="G426" s="4"/>
      <c r="H426" s="4"/>
      <c r="I426" s="4"/>
      <c r="J426" s="4"/>
    </row>
    <row r="427" ht="12.75" customHeight="1">
      <c r="B427" s="72"/>
      <c r="E427" s="4"/>
      <c r="F427" s="4"/>
      <c r="G427" s="4"/>
      <c r="H427" s="4"/>
      <c r="I427" s="4"/>
      <c r="J427" s="4"/>
    </row>
    <row r="428" ht="12.75" customHeight="1">
      <c r="B428" s="72"/>
      <c r="E428" s="4"/>
      <c r="F428" s="4"/>
      <c r="G428" s="4"/>
      <c r="H428" s="4"/>
      <c r="I428" s="4"/>
      <c r="J428" s="4"/>
    </row>
    <row r="429" ht="12.75" customHeight="1">
      <c r="B429" s="72"/>
      <c r="E429" s="4"/>
      <c r="F429" s="4"/>
      <c r="G429" s="4"/>
      <c r="H429" s="4"/>
      <c r="I429" s="4"/>
      <c r="J429" s="4"/>
    </row>
    <row r="430" ht="12.75" customHeight="1">
      <c r="B430" s="72"/>
      <c r="E430" s="4"/>
      <c r="F430" s="4"/>
      <c r="G430" s="4"/>
      <c r="H430" s="4"/>
      <c r="I430" s="4"/>
      <c r="J430" s="4"/>
    </row>
    <row r="431" ht="12.75" customHeight="1">
      <c r="B431" s="72"/>
      <c r="E431" s="4"/>
      <c r="F431" s="4"/>
      <c r="G431" s="4"/>
      <c r="H431" s="4"/>
      <c r="I431" s="4"/>
      <c r="J431" s="4"/>
    </row>
    <row r="432" ht="12.75" customHeight="1">
      <c r="B432" s="72"/>
      <c r="E432" s="4"/>
      <c r="F432" s="4"/>
      <c r="G432" s="4"/>
      <c r="H432" s="4"/>
      <c r="I432" s="4"/>
      <c r="J432" s="4"/>
    </row>
    <row r="433" ht="12.75" customHeight="1">
      <c r="B433" s="72"/>
      <c r="E433" s="4"/>
      <c r="F433" s="4"/>
      <c r="G433" s="4"/>
      <c r="H433" s="4"/>
      <c r="I433" s="4"/>
      <c r="J433" s="4"/>
    </row>
    <row r="434" ht="12.75" customHeight="1">
      <c r="B434" s="72"/>
      <c r="E434" s="4"/>
      <c r="F434" s="4"/>
      <c r="G434" s="4"/>
      <c r="H434" s="4"/>
      <c r="I434" s="4"/>
      <c r="J434" s="4"/>
    </row>
    <row r="435" ht="12.75" customHeight="1">
      <c r="B435" s="72"/>
      <c r="E435" s="4"/>
      <c r="F435" s="4"/>
      <c r="G435" s="4"/>
      <c r="H435" s="4"/>
      <c r="I435" s="4"/>
      <c r="J435" s="4"/>
    </row>
    <row r="436" ht="12.75" customHeight="1">
      <c r="B436" s="72"/>
      <c r="E436" s="4"/>
      <c r="F436" s="4"/>
      <c r="G436" s="4"/>
      <c r="H436" s="4"/>
      <c r="I436" s="4"/>
      <c r="J436" s="4"/>
    </row>
    <row r="437" ht="12.75" customHeight="1">
      <c r="B437" s="72"/>
      <c r="E437" s="4"/>
      <c r="F437" s="4"/>
      <c r="G437" s="4"/>
      <c r="H437" s="4"/>
      <c r="I437" s="4"/>
      <c r="J437" s="4"/>
    </row>
    <row r="438" ht="12.75" customHeight="1">
      <c r="B438" s="72"/>
      <c r="E438" s="4"/>
      <c r="F438" s="4"/>
      <c r="G438" s="4"/>
      <c r="H438" s="4"/>
      <c r="I438" s="4"/>
      <c r="J438" s="4"/>
    </row>
    <row r="439" ht="12.75" customHeight="1">
      <c r="B439" s="72"/>
      <c r="E439" s="4"/>
      <c r="F439" s="4"/>
      <c r="G439" s="4"/>
      <c r="H439" s="4"/>
      <c r="I439" s="4"/>
      <c r="J439" s="4"/>
    </row>
    <row r="440" ht="12.75" customHeight="1">
      <c r="B440" s="72"/>
      <c r="E440" s="4"/>
      <c r="F440" s="4"/>
      <c r="G440" s="4"/>
      <c r="H440" s="4"/>
      <c r="I440" s="4"/>
      <c r="J440" s="4"/>
    </row>
    <row r="441" ht="12.75" customHeight="1">
      <c r="B441" s="72"/>
      <c r="E441" s="4"/>
      <c r="F441" s="4"/>
      <c r="G441" s="4"/>
      <c r="H441" s="4"/>
      <c r="I441" s="4"/>
      <c r="J441" s="4"/>
    </row>
    <row r="442" ht="12.75" customHeight="1">
      <c r="B442" s="72"/>
      <c r="E442" s="4"/>
      <c r="F442" s="4"/>
      <c r="G442" s="4"/>
      <c r="H442" s="4"/>
      <c r="I442" s="4"/>
      <c r="J442" s="4"/>
    </row>
    <row r="443" ht="12.75" customHeight="1">
      <c r="B443" s="72"/>
      <c r="E443" s="4"/>
      <c r="F443" s="4"/>
      <c r="G443" s="4"/>
      <c r="H443" s="4"/>
      <c r="I443" s="4"/>
      <c r="J443" s="4"/>
    </row>
    <row r="444" ht="12.75" customHeight="1">
      <c r="B444" s="72"/>
      <c r="E444" s="4"/>
      <c r="F444" s="4"/>
      <c r="G444" s="4"/>
      <c r="H444" s="4"/>
      <c r="I444" s="4"/>
      <c r="J444" s="4"/>
    </row>
    <row r="445" ht="12.75" customHeight="1">
      <c r="B445" s="72"/>
      <c r="E445" s="4"/>
      <c r="F445" s="4"/>
      <c r="G445" s="4"/>
      <c r="H445" s="4"/>
      <c r="I445" s="4"/>
      <c r="J445" s="4"/>
    </row>
    <row r="446" ht="12.75" customHeight="1">
      <c r="B446" s="72"/>
      <c r="E446" s="4"/>
      <c r="F446" s="4"/>
      <c r="G446" s="4"/>
      <c r="H446" s="4"/>
      <c r="I446" s="4"/>
      <c r="J446" s="4"/>
    </row>
    <row r="447" ht="12.75" customHeight="1">
      <c r="B447" s="72"/>
      <c r="E447" s="4"/>
      <c r="F447" s="4"/>
      <c r="G447" s="4"/>
      <c r="H447" s="4"/>
      <c r="I447" s="4"/>
      <c r="J447" s="4"/>
    </row>
    <row r="448" ht="12.75" customHeight="1">
      <c r="B448" s="72"/>
      <c r="E448" s="4"/>
      <c r="F448" s="4"/>
      <c r="G448" s="4"/>
      <c r="H448" s="4"/>
      <c r="I448" s="4"/>
      <c r="J448" s="4"/>
    </row>
    <row r="449" ht="12.75" customHeight="1">
      <c r="B449" s="72"/>
      <c r="E449" s="4"/>
      <c r="F449" s="4"/>
      <c r="G449" s="4"/>
      <c r="H449" s="4"/>
      <c r="I449" s="4"/>
      <c r="J449" s="4"/>
    </row>
    <row r="450" ht="12.75" customHeight="1">
      <c r="B450" s="72"/>
      <c r="E450" s="4"/>
      <c r="F450" s="4"/>
      <c r="G450" s="4"/>
      <c r="H450" s="4"/>
      <c r="I450" s="4"/>
      <c r="J450" s="4"/>
    </row>
    <row r="451" ht="12.75" customHeight="1">
      <c r="B451" s="72"/>
      <c r="E451" s="4"/>
      <c r="F451" s="4"/>
      <c r="G451" s="4"/>
      <c r="H451" s="4"/>
      <c r="I451" s="4"/>
      <c r="J451" s="4"/>
    </row>
    <row r="452" ht="12.75" customHeight="1">
      <c r="B452" s="72"/>
      <c r="E452" s="4"/>
      <c r="F452" s="4"/>
      <c r="G452" s="4"/>
      <c r="H452" s="4"/>
      <c r="I452" s="4"/>
      <c r="J452" s="4"/>
    </row>
    <row r="453" ht="12.75" customHeight="1">
      <c r="B453" s="72"/>
      <c r="E453" s="4"/>
      <c r="F453" s="4"/>
      <c r="G453" s="4"/>
      <c r="H453" s="4"/>
      <c r="I453" s="4"/>
      <c r="J453" s="4"/>
    </row>
    <row r="454" ht="12.75" customHeight="1">
      <c r="B454" s="72"/>
      <c r="E454" s="4"/>
      <c r="F454" s="4"/>
      <c r="G454" s="4"/>
      <c r="H454" s="4"/>
      <c r="I454" s="4"/>
      <c r="J454" s="4"/>
    </row>
    <row r="455" ht="12.75" customHeight="1">
      <c r="B455" s="72"/>
      <c r="E455" s="4"/>
      <c r="F455" s="4"/>
      <c r="G455" s="4"/>
      <c r="H455" s="4"/>
      <c r="I455" s="4"/>
      <c r="J455" s="4"/>
    </row>
    <row r="456" ht="12.75" customHeight="1">
      <c r="B456" s="72"/>
      <c r="E456" s="4"/>
      <c r="F456" s="4"/>
      <c r="G456" s="4"/>
      <c r="H456" s="4"/>
      <c r="I456" s="4"/>
      <c r="J456" s="4"/>
    </row>
    <row r="457" ht="12.75" customHeight="1">
      <c r="B457" s="72"/>
      <c r="E457" s="4"/>
      <c r="F457" s="4"/>
      <c r="G457" s="4"/>
      <c r="H457" s="4"/>
      <c r="I457" s="4"/>
      <c r="J457" s="4"/>
    </row>
    <row r="458" ht="12.75" customHeight="1">
      <c r="B458" s="72"/>
      <c r="E458" s="4"/>
      <c r="F458" s="4"/>
      <c r="G458" s="4"/>
      <c r="H458" s="4"/>
      <c r="I458" s="4"/>
      <c r="J458" s="4"/>
    </row>
    <row r="459" ht="12.75" customHeight="1">
      <c r="B459" s="72"/>
      <c r="E459" s="4"/>
      <c r="F459" s="4"/>
      <c r="G459" s="4"/>
      <c r="H459" s="4"/>
      <c r="I459" s="4"/>
      <c r="J459" s="4"/>
    </row>
    <row r="460" ht="12.75" customHeight="1">
      <c r="B460" s="72"/>
      <c r="E460" s="4"/>
      <c r="F460" s="4"/>
      <c r="G460" s="4"/>
      <c r="H460" s="4"/>
      <c r="I460" s="4"/>
      <c r="J460" s="4"/>
    </row>
    <row r="461" ht="12.75" customHeight="1">
      <c r="B461" s="72"/>
      <c r="E461" s="4"/>
      <c r="F461" s="4"/>
      <c r="G461" s="4"/>
      <c r="H461" s="4"/>
      <c r="I461" s="4"/>
      <c r="J461" s="4"/>
    </row>
    <row r="462" ht="12.75" customHeight="1">
      <c r="B462" s="72"/>
      <c r="E462" s="4"/>
      <c r="F462" s="4"/>
      <c r="G462" s="4"/>
      <c r="H462" s="4"/>
      <c r="I462" s="4"/>
      <c r="J462" s="4"/>
    </row>
    <row r="463" ht="12.75" customHeight="1">
      <c r="B463" s="72"/>
      <c r="E463" s="4"/>
      <c r="F463" s="4"/>
      <c r="G463" s="4"/>
      <c r="H463" s="4"/>
      <c r="I463" s="4"/>
      <c r="J463" s="4"/>
    </row>
    <row r="464" ht="12.75" customHeight="1">
      <c r="B464" s="72"/>
      <c r="E464" s="4"/>
      <c r="F464" s="4"/>
      <c r="G464" s="4"/>
      <c r="H464" s="4"/>
      <c r="I464" s="4"/>
      <c r="J464" s="4"/>
    </row>
    <row r="465" ht="12.75" customHeight="1">
      <c r="B465" s="72"/>
      <c r="E465" s="4"/>
      <c r="F465" s="4"/>
      <c r="G465" s="4"/>
      <c r="H465" s="4"/>
      <c r="I465" s="4"/>
      <c r="J465" s="4"/>
    </row>
    <row r="466" ht="12.75" customHeight="1">
      <c r="B466" s="72"/>
      <c r="E466" s="4"/>
      <c r="F466" s="4"/>
      <c r="G466" s="4"/>
      <c r="H466" s="4"/>
      <c r="I466" s="4"/>
      <c r="J466" s="4"/>
    </row>
    <row r="467" ht="12.75" customHeight="1">
      <c r="B467" s="72"/>
      <c r="E467" s="4"/>
      <c r="F467" s="4"/>
      <c r="G467" s="4"/>
      <c r="H467" s="4"/>
      <c r="I467" s="4"/>
      <c r="J467" s="4"/>
    </row>
    <row r="468" ht="12.75" customHeight="1">
      <c r="B468" s="72"/>
      <c r="E468" s="4"/>
      <c r="F468" s="4"/>
      <c r="G468" s="4"/>
      <c r="H468" s="4"/>
      <c r="I468" s="4"/>
      <c r="J468" s="4"/>
    </row>
    <row r="469" ht="12.75" customHeight="1">
      <c r="B469" s="72"/>
      <c r="E469" s="4"/>
      <c r="F469" s="4"/>
      <c r="G469" s="4"/>
      <c r="H469" s="4"/>
      <c r="I469" s="4"/>
      <c r="J469" s="4"/>
    </row>
    <row r="470" ht="12.75" customHeight="1">
      <c r="B470" s="72"/>
      <c r="E470" s="4"/>
      <c r="F470" s="4"/>
      <c r="G470" s="4"/>
      <c r="H470" s="4"/>
      <c r="I470" s="4"/>
      <c r="J470" s="4"/>
    </row>
    <row r="471" ht="12.75" customHeight="1">
      <c r="B471" s="72"/>
      <c r="E471" s="4"/>
      <c r="F471" s="4"/>
      <c r="G471" s="4"/>
      <c r="H471" s="4"/>
      <c r="I471" s="4"/>
      <c r="J471" s="4"/>
    </row>
    <row r="472" ht="12.75" customHeight="1">
      <c r="B472" s="72"/>
      <c r="E472" s="4"/>
      <c r="F472" s="4"/>
      <c r="G472" s="4"/>
      <c r="H472" s="4"/>
      <c r="I472" s="4"/>
      <c r="J472" s="4"/>
    </row>
    <row r="473" ht="12.75" customHeight="1">
      <c r="B473" s="72"/>
      <c r="E473" s="4"/>
      <c r="F473" s="4"/>
      <c r="G473" s="4"/>
      <c r="H473" s="4"/>
      <c r="I473" s="4"/>
      <c r="J473" s="4"/>
    </row>
    <row r="474" ht="12.75" customHeight="1">
      <c r="B474" s="72"/>
      <c r="E474" s="4"/>
      <c r="F474" s="4"/>
      <c r="G474" s="4"/>
      <c r="H474" s="4"/>
      <c r="I474" s="4"/>
      <c r="J474" s="4"/>
    </row>
    <row r="475" ht="12.75" customHeight="1">
      <c r="B475" s="72"/>
      <c r="E475" s="4"/>
      <c r="F475" s="4"/>
      <c r="G475" s="4"/>
      <c r="H475" s="4"/>
      <c r="I475" s="4"/>
      <c r="J475" s="4"/>
    </row>
    <row r="476" ht="12.75" customHeight="1">
      <c r="B476" s="72"/>
      <c r="E476" s="4"/>
      <c r="F476" s="4"/>
      <c r="G476" s="4"/>
      <c r="H476" s="4"/>
      <c r="I476" s="4"/>
      <c r="J476" s="4"/>
    </row>
    <row r="477" ht="12.75" customHeight="1">
      <c r="B477" s="72"/>
      <c r="E477" s="4"/>
      <c r="F477" s="4"/>
      <c r="G477" s="4"/>
      <c r="H477" s="4"/>
      <c r="I477" s="4"/>
      <c r="J477" s="4"/>
    </row>
    <row r="478" ht="12.75" customHeight="1">
      <c r="B478" s="72"/>
      <c r="E478" s="4"/>
      <c r="F478" s="4"/>
      <c r="G478" s="4"/>
      <c r="H478" s="4"/>
      <c r="I478" s="4"/>
      <c r="J478" s="4"/>
    </row>
    <row r="479" ht="12.75" customHeight="1">
      <c r="B479" s="72"/>
      <c r="E479" s="4"/>
      <c r="F479" s="4"/>
      <c r="G479" s="4"/>
      <c r="H479" s="4"/>
      <c r="I479" s="4"/>
      <c r="J479" s="4"/>
    </row>
    <row r="480" ht="12.75" customHeight="1">
      <c r="B480" s="72"/>
      <c r="E480" s="4"/>
      <c r="F480" s="4"/>
      <c r="G480" s="4"/>
      <c r="H480" s="4"/>
      <c r="I480" s="4"/>
      <c r="J480" s="4"/>
    </row>
    <row r="481" ht="12.75" customHeight="1">
      <c r="B481" s="72"/>
      <c r="E481" s="4"/>
      <c r="F481" s="4"/>
      <c r="G481" s="4"/>
      <c r="H481" s="4"/>
      <c r="I481" s="4"/>
      <c r="J481" s="4"/>
    </row>
    <row r="482" ht="12.75" customHeight="1">
      <c r="B482" s="72"/>
      <c r="E482" s="4"/>
      <c r="F482" s="4"/>
      <c r="G482" s="4"/>
      <c r="H482" s="4"/>
      <c r="I482" s="4"/>
      <c r="J482" s="4"/>
    </row>
    <row r="483" ht="12.75" customHeight="1">
      <c r="B483" s="72"/>
      <c r="E483" s="4"/>
      <c r="F483" s="4"/>
      <c r="G483" s="4"/>
      <c r="H483" s="4"/>
      <c r="I483" s="4"/>
      <c r="J483" s="4"/>
    </row>
    <row r="484" ht="12.75" customHeight="1">
      <c r="B484" s="72"/>
      <c r="E484" s="4"/>
      <c r="F484" s="4"/>
      <c r="G484" s="4"/>
      <c r="H484" s="4"/>
      <c r="I484" s="4"/>
      <c r="J484" s="4"/>
    </row>
    <row r="485" ht="12.75" customHeight="1">
      <c r="B485" s="72"/>
      <c r="E485" s="4"/>
      <c r="F485" s="4"/>
      <c r="G485" s="4"/>
      <c r="H485" s="4"/>
      <c r="I485" s="4"/>
      <c r="J485" s="4"/>
    </row>
    <row r="486" ht="12.75" customHeight="1">
      <c r="B486" s="72"/>
      <c r="E486" s="4"/>
      <c r="F486" s="4"/>
      <c r="G486" s="4"/>
      <c r="H486" s="4"/>
      <c r="I486" s="4"/>
      <c r="J486" s="4"/>
    </row>
    <row r="487" ht="12.75" customHeight="1">
      <c r="B487" s="72"/>
      <c r="E487" s="4"/>
      <c r="F487" s="4"/>
      <c r="G487" s="4"/>
      <c r="H487" s="4"/>
      <c r="I487" s="4"/>
      <c r="J487" s="4"/>
    </row>
    <row r="488" ht="12.75" customHeight="1">
      <c r="B488" s="72"/>
      <c r="E488" s="4"/>
      <c r="F488" s="4"/>
      <c r="G488" s="4"/>
      <c r="H488" s="4"/>
      <c r="I488" s="4"/>
      <c r="J488" s="4"/>
    </row>
    <row r="489" ht="12.75" customHeight="1">
      <c r="B489" s="72"/>
      <c r="E489" s="4"/>
      <c r="F489" s="4"/>
      <c r="G489" s="4"/>
      <c r="H489" s="4"/>
      <c r="I489" s="4"/>
      <c r="J489" s="4"/>
    </row>
    <row r="490" ht="12.75" customHeight="1">
      <c r="B490" s="72"/>
      <c r="E490" s="4"/>
      <c r="F490" s="4"/>
      <c r="G490" s="4"/>
      <c r="H490" s="4"/>
      <c r="I490" s="4"/>
      <c r="J490" s="4"/>
    </row>
    <row r="491" ht="12.75" customHeight="1">
      <c r="B491" s="72"/>
      <c r="E491" s="4"/>
      <c r="F491" s="4"/>
      <c r="G491" s="4"/>
      <c r="H491" s="4"/>
      <c r="I491" s="4"/>
      <c r="J491" s="4"/>
    </row>
    <row r="492" ht="12.75" customHeight="1">
      <c r="B492" s="72"/>
      <c r="E492" s="4"/>
      <c r="F492" s="4"/>
      <c r="G492" s="4"/>
      <c r="H492" s="4"/>
      <c r="I492" s="4"/>
      <c r="J492" s="4"/>
    </row>
    <row r="493" ht="12.75" customHeight="1">
      <c r="B493" s="72"/>
      <c r="E493" s="4"/>
      <c r="F493" s="4"/>
      <c r="G493" s="4"/>
      <c r="H493" s="4"/>
      <c r="I493" s="4"/>
      <c r="J493" s="4"/>
    </row>
    <row r="494" ht="12.75" customHeight="1">
      <c r="B494" s="72"/>
      <c r="E494" s="4"/>
      <c r="F494" s="4"/>
      <c r="G494" s="4"/>
      <c r="H494" s="4"/>
      <c r="I494" s="4"/>
      <c r="J494" s="4"/>
    </row>
    <row r="495" ht="12.75" customHeight="1">
      <c r="B495" s="72"/>
      <c r="E495" s="4"/>
      <c r="F495" s="4"/>
      <c r="G495" s="4"/>
      <c r="H495" s="4"/>
      <c r="I495" s="4"/>
      <c r="J495" s="4"/>
    </row>
    <row r="496" ht="12.75" customHeight="1">
      <c r="B496" s="72"/>
      <c r="E496" s="4"/>
      <c r="F496" s="4"/>
      <c r="G496" s="4"/>
      <c r="H496" s="4"/>
      <c r="I496" s="4"/>
      <c r="J496" s="4"/>
    </row>
    <row r="497" ht="12.75" customHeight="1">
      <c r="B497" s="72"/>
      <c r="E497" s="4"/>
      <c r="F497" s="4"/>
      <c r="G497" s="4"/>
      <c r="H497" s="4"/>
      <c r="I497" s="4"/>
      <c r="J497" s="4"/>
    </row>
    <row r="498" ht="12.75" customHeight="1">
      <c r="B498" s="72"/>
      <c r="E498" s="4"/>
      <c r="F498" s="4"/>
      <c r="G498" s="4"/>
      <c r="H498" s="4"/>
      <c r="I498" s="4"/>
      <c r="J498" s="4"/>
    </row>
    <row r="499" ht="12.75" customHeight="1">
      <c r="B499" s="72"/>
      <c r="E499" s="4"/>
      <c r="F499" s="4"/>
      <c r="G499" s="4"/>
      <c r="H499" s="4"/>
      <c r="I499" s="4"/>
      <c r="J499" s="4"/>
    </row>
    <row r="500" ht="12.75" customHeight="1">
      <c r="B500" s="72"/>
      <c r="E500" s="4"/>
      <c r="F500" s="4"/>
      <c r="G500" s="4"/>
      <c r="H500" s="4"/>
      <c r="I500" s="4"/>
      <c r="J500" s="4"/>
    </row>
    <row r="501" ht="12.75" customHeight="1">
      <c r="B501" s="72"/>
      <c r="E501" s="4"/>
      <c r="F501" s="4"/>
      <c r="G501" s="4"/>
      <c r="H501" s="4"/>
      <c r="I501" s="4"/>
      <c r="J501" s="4"/>
    </row>
    <row r="502" ht="12.75" customHeight="1">
      <c r="B502" s="72"/>
      <c r="E502" s="4"/>
      <c r="F502" s="4"/>
      <c r="G502" s="4"/>
      <c r="H502" s="4"/>
      <c r="I502" s="4"/>
      <c r="J502" s="4"/>
    </row>
    <row r="503" ht="12.75" customHeight="1">
      <c r="B503" s="72"/>
      <c r="E503" s="4"/>
      <c r="F503" s="4"/>
      <c r="G503" s="4"/>
      <c r="H503" s="4"/>
      <c r="I503" s="4"/>
      <c r="J503" s="4"/>
    </row>
    <row r="504" ht="12.75" customHeight="1">
      <c r="B504" s="72"/>
      <c r="E504" s="4"/>
      <c r="F504" s="4"/>
      <c r="G504" s="4"/>
      <c r="H504" s="4"/>
      <c r="I504" s="4"/>
      <c r="J504" s="4"/>
    </row>
    <row r="505" ht="12.75" customHeight="1">
      <c r="B505" s="72"/>
      <c r="E505" s="4"/>
      <c r="F505" s="4"/>
      <c r="G505" s="4"/>
      <c r="H505" s="4"/>
      <c r="I505" s="4"/>
      <c r="J505" s="4"/>
    </row>
    <row r="506" ht="12.75" customHeight="1">
      <c r="B506" s="72"/>
      <c r="E506" s="4"/>
      <c r="F506" s="4"/>
      <c r="G506" s="4"/>
      <c r="H506" s="4"/>
      <c r="I506" s="4"/>
      <c r="J506" s="4"/>
    </row>
    <row r="507" ht="12.75" customHeight="1">
      <c r="B507" s="72"/>
      <c r="E507" s="4"/>
      <c r="F507" s="4"/>
      <c r="G507" s="4"/>
      <c r="H507" s="4"/>
      <c r="I507" s="4"/>
      <c r="J507" s="4"/>
    </row>
    <row r="508" ht="12.75" customHeight="1">
      <c r="B508" s="72"/>
      <c r="E508" s="4"/>
      <c r="F508" s="4"/>
      <c r="G508" s="4"/>
      <c r="H508" s="4"/>
      <c r="I508" s="4"/>
      <c r="J508" s="4"/>
    </row>
    <row r="509" ht="12.75" customHeight="1">
      <c r="B509" s="72"/>
      <c r="E509" s="4"/>
      <c r="F509" s="4"/>
      <c r="G509" s="4"/>
      <c r="H509" s="4"/>
      <c r="I509" s="4"/>
      <c r="J509" s="4"/>
    </row>
    <row r="510" ht="12.75" customHeight="1">
      <c r="B510" s="72"/>
      <c r="E510" s="4"/>
      <c r="F510" s="4"/>
      <c r="G510" s="4"/>
      <c r="H510" s="4"/>
      <c r="I510" s="4"/>
      <c r="J510" s="4"/>
    </row>
    <row r="511" ht="12.75" customHeight="1">
      <c r="B511" s="72"/>
      <c r="E511" s="4"/>
      <c r="F511" s="4"/>
      <c r="G511" s="4"/>
      <c r="H511" s="4"/>
      <c r="I511" s="4"/>
      <c r="J511" s="4"/>
    </row>
    <row r="512" ht="12.75" customHeight="1">
      <c r="B512" s="72"/>
      <c r="E512" s="4"/>
      <c r="F512" s="4"/>
      <c r="G512" s="4"/>
      <c r="H512" s="4"/>
      <c r="I512" s="4"/>
      <c r="J512" s="4"/>
    </row>
    <row r="513" ht="12.75" customHeight="1">
      <c r="B513" s="72"/>
      <c r="E513" s="4"/>
      <c r="F513" s="4"/>
      <c r="G513" s="4"/>
      <c r="H513" s="4"/>
      <c r="I513" s="4"/>
      <c r="J513" s="4"/>
    </row>
    <row r="514" ht="12.75" customHeight="1">
      <c r="B514" s="72"/>
      <c r="E514" s="4"/>
      <c r="F514" s="4"/>
      <c r="G514" s="4"/>
      <c r="H514" s="4"/>
      <c r="I514" s="4"/>
      <c r="J514" s="4"/>
    </row>
    <row r="515" ht="12.75" customHeight="1">
      <c r="B515" s="72"/>
      <c r="E515" s="4"/>
      <c r="F515" s="4"/>
      <c r="G515" s="4"/>
      <c r="H515" s="4"/>
      <c r="I515" s="4"/>
      <c r="J515" s="4"/>
    </row>
    <row r="516" ht="12.75" customHeight="1">
      <c r="B516" s="72"/>
      <c r="E516" s="4"/>
      <c r="F516" s="4"/>
      <c r="G516" s="4"/>
      <c r="H516" s="4"/>
      <c r="I516" s="4"/>
      <c r="J516" s="4"/>
    </row>
    <row r="517" ht="12.75" customHeight="1">
      <c r="B517" s="72"/>
      <c r="E517" s="4"/>
      <c r="F517" s="4"/>
      <c r="G517" s="4"/>
      <c r="H517" s="4"/>
      <c r="I517" s="4"/>
      <c r="J517" s="4"/>
    </row>
    <row r="518" ht="12.75" customHeight="1">
      <c r="B518" s="72"/>
      <c r="E518" s="4"/>
      <c r="F518" s="4"/>
      <c r="G518" s="4"/>
      <c r="H518" s="4"/>
      <c r="I518" s="4"/>
      <c r="J518" s="4"/>
    </row>
    <row r="519" ht="12.75" customHeight="1">
      <c r="B519" s="72"/>
      <c r="E519" s="4"/>
      <c r="F519" s="4"/>
      <c r="G519" s="4"/>
      <c r="H519" s="4"/>
      <c r="I519" s="4"/>
      <c r="J519" s="4"/>
    </row>
    <row r="520" ht="12.75" customHeight="1">
      <c r="B520" s="72"/>
      <c r="E520" s="4"/>
      <c r="F520" s="4"/>
      <c r="G520" s="4"/>
      <c r="H520" s="4"/>
      <c r="I520" s="4"/>
      <c r="J520" s="4"/>
    </row>
    <row r="521" ht="12.75" customHeight="1">
      <c r="B521" s="72"/>
      <c r="E521" s="4"/>
      <c r="F521" s="4"/>
      <c r="G521" s="4"/>
      <c r="H521" s="4"/>
      <c r="I521" s="4"/>
      <c r="J521" s="4"/>
    </row>
    <row r="522" ht="12.75" customHeight="1">
      <c r="B522" s="72"/>
      <c r="E522" s="4"/>
      <c r="F522" s="4"/>
      <c r="G522" s="4"/>
      <c r="H522" s="4"/>
      <c r="I522" s="4"/>
      <c r="J522" s="4"/>
    </row>
    <row r="523" ht="12.75" customHeight="1">
      <c r="B523" s="72"/>
      <c r="E523" s="4"/>
      <c r="F523" s="4"/>
      <c r="G523" s="4"/>
      <c r="H523" s="4"/>
      <c r="I523" s="4"/>
      <c r="J523" s="4"/>
    </row>
    <row r="524" ht="12.75" customHeight="1">
      <c r="B524" s="72"/>
      <c r="E524" s="4"/>
      <c r="F524" s="4"/>
      <c r="G524" s="4"/>
      <c r="H524" s="4"/>
      <c r="I524" s="4"/>
      <c r="J524" s="4"/>
    </row>
    <row r="525" ht="12.75" customHeight="1">
      <c r="B525" s="72"/>
      <c r="E525" s="4"/>
      <c r="F525" s="4"/>
      <c r="G525" s="4"/>
      <c r="H525" s="4"/>
      <c r="I525" s="4"/>
      <c r="J525" s="4"/>
    </row>
    <row r="526" ht="12.75" customHeight="1">
      <c r="B526" s="72"/>
      <c r="E526" s="4"/>
      <c r="F526" s="4"/>
      <c r="G526" s="4"/>
      <c r="H526" s="4"/>
      <c r="I526" s="4"/>
      <c r="J526" s="4"/>
    </row>
    <row r="527" ht="12.75" customHeight="1">
      <c r="B527" s="72"/>
      <c r="E527" s="4"/>
      <c r="F527" s="4"/>
      <c r="G527" s="4"/>
      <c r="H527" s="4"/>
      <c r="I527" s="4"/>
      <c r="J527" s="4"/>
    </row>
    <row r="528" ht="12.75" customHeight="1">
      <c r="B528" s="72"/>
      <c r="E528" s="4"/>
      <c r="F528" s="4"/>
      <c r="G528" s="4"/>
      <c r="H528" s="4"/>
      <c r="I528" s="4"/>
      <c r="J528" s="4"/>
    </row>
    <row r="529" ht="12.75" customHeight="1">
      <c r="B529" s="72"/>
      <c r="E529" s="4"/>
      <c r="F529" s="4"/>
      <c r="G529" s="4"/>
      <c r="H529" s="4"/>
      <c r="I529" s="4"/>
      <c r="J529" s="4"/>
    </row>
    <row r="530" ht="12.75" customHeight="1">
      <c r="B530" s="72"/>
      <c r="E530" s="4"/>
      <c r="F530" s="4"/>
      <c r="G530" s="4"/>
      <c r="H530" s="4"/>
      <c r="I530" s="4"/>
      <c r="J530" s="4"/>
    </row>
    <row r="531" ht="12.75" customHeight="1">
      <c r="B531" s="72"/>
      <c r="E531" s="4"/>
      <c r="F531" s="4"/>
      <c r="G531" s="4"/>
      <c r="H531" s="4"/>
      <c r="I531" s="4"/>
      <c r="J531" s="4"/>
    </row>
    <row r="532" ht="12.75" customHeight="1">
      <c r="B532" s="72"/>
      <c r="E532" s="4"/>
      <c r="F532" s="4"/>
      <c r="G532" s="4"/>
      <c r="H532" s="4"/>
      <c r="I532" s="4"/>
      <c r="J532" s="4"/>
    </row>
    <row r="533" ht="12.75" customHeight="1">
      <c r="B533" s="72"/>
      <c r="E533" s="4"/>
      <c r="F533" s="4"/>
      <c r="G533" s="4"/>
      <c r="H533" s="4"/>
      <c r="I533" s="4"/>
      <c r="J533" s="4"/>
    </row>
    <row r="534" ht="12.75" customHeight="1">
      <c r="B534" s="72"/>
      <c r="E534" s="4"/>
      <c r="F534" s="4"/>
      <c r="G534" s="4"/>
      <c r="H534" s="4"/>
      <c r="I534" s="4"/>
      <c r="J534" s="4"/>
    </row>
    <row r="535" ht="12.75" customHeight="1">
      <c r="B535" s="72"/>
      <c r="E535" s="4"/>
      <c r="F535" s="4"/>
      <c r="G535" s="4"/>
      <c r="H535" s="4"/>
      <c r="I535" s="4"/>
      <c r="J535" s="4"/>
    </row>
    <row r="536" ht="12.75" customHeight="1">
      <c r="B536" s="72"/>
      <c r="E536" s="4"/>
      <c r="F536" s="4"/>
      <c r="G536" s="4"/>
      <c r="H536" s="4"/>
      <c r="I536" s="4"/>
      <c r="J536" s="4"/>
    </row>
    <row r="537" ht="12.75" customHeight="1">
      <c r="B537" s="72"/>
      <c r="E537" s="4"/>
      <c r="F537" s="4"/>
      <c r="G537" s="4"/>
      <c r="H537" s="4"/>
      <c r="I537" s="4"/>
      <c r="J537" s="4"/>
    </row>
    <row r="538" ht="12.75" customHeight="1">
      <c r="B538" s="72"/>
      <c r="E538" s="4"/>
      <c r="F538" s="4"/>
      <c r="G538" s="4"/>
      <c r="H538" s="4"/>
      <c r="I538" s="4"/>
      <c r="J538" s="4"/>
    </row>
    <row r="539" ht="12.75" customHeight="1">
      <c r="B539" s="72"/>
      <c r="E539" s="4"/>
      <c r="F539" s="4"/>
      <c r="G539" s="4"/>
      <c r="H539" s="4"/>
      <c r="I539" s="4"/>
      <c r="J539" s="4"/>
    </row>
    <row r="540" ht="12.75" customHeight="1">
      <c r="B540" s="72"/>
      <c r="E540" s="4"/>
      <c r="F540" s="4"/>
      <c r="G540" s="4"/>
      <c r="H540" s="4"/>
      <c r="I540" s="4"/>
      <c r="J540" s="4"/>
    </row>
    <row r="541" ht="12.75" customHeight="1">
      <c r="B541" s="72"/>
      <c r="E541" s="4"/>
      <c r="F541" s="4"/>
      <c r="G541" s="4"/>
      <c r="H541" s="4"/>
      <c r="I541" s="4"/>
      <c r="J541" s="4"/>
    </row>
    <row r="542" ht="12.75" customHeight="1">
      <c r="B542" s="72"/>
      <c r="E542" s="4"/>
      <c r="F542" s="4"/>
      <c r="G542" s="4"/>
      <c r="H542" s="4"/>
      <c r="I542" s="4"/>
      <c r="J542" s="4"/>
    </row>
    <row r="543" ht="12.75" customHeight="1">
      <c r="B543" s="72"/>
      <c r="E543" s="4"/>
      <c r="F543" s="4"/>
      <c r="G543" s="4"/>
      <c r="H543" s="4"/>
      <c r="I543" s="4"/>
      <c r="J543" s="4"/>
    </row>
    <row r="544" ht="12.75" customHeight="1">
      <c r="B544" s="72"/>
      <c r="E544" s="4"/>
      <c r="F544" s="4"/>
      <c r="G544" s="4"/>
      <c r="H544" s="4"/>
      <c r="I544" s="4"/>
      <c r="J544" s="4"/>
    </row>
    <row r="545" ht="12.75" customHeight="1">
      <c r="B545" s="72"/>
      <c r="E545" s="4"/>
      <c r="F545" s="4"/>
      <c r="G545" s="4"/>
      <c r="H545" s="4"/>
      <c r="I545" s="4"/>
      <c r="J545" s="4"/>
    </row>
    <row r="546" ht="12.75" customHeight="1">
      <c r="B546" s="72"/>
      <c r="E546" s="4"/>
      <c r="F546" s="4"/>
      <c r="G546" s="4"/>
      <c r="H546" s="4"/>
      <c r="I546" s="4"/>
      <c r="J546" s="4"/>
    </row>
    <row r="547" ht="12.75" customHeight="1">
      <c r="B547" s="72"/>
      <c r="E547" s="4"/>
      <c r="F547" s="4"/>
      <c r="G547" s="4"/>
      <c r="H547" s="4"/>
      <c r="I547" s="4"/>
      <c r="J547" s="4"/>
    </row>
    <row r="548" ht="12.75" customHeight="1">
      <c r="B548" s="72"/>
      <c r="E548" s="4"/>
      <c r="F548" s="4"/>
      <c r="G548" s="4"/>
      <c r="H548" s="4"/>
      <c r="I548" s="4"/>
      <c r="J548" s="4"/>
    </row>
    <row r="549" ht="12.75" customHeight="1">
      <c r="B549" s="72"/>
      <c r="E549" s="4"/>
      <c r="F549" s="4"/>
      <c r="G549" s="4"/>
      <c r="H549" s="4"/>
      <c r="I549" s="4"/>
      <c r="J549" s="4"/>
    </row>
    <row r="550" ht="12.75" customHeight="1">
      <c r="B550" s="72"/>
      <c r="E550" s="4"/>
      <c r="F550" s="4"/>
      <c r="G550" s="4"/>
      <c r="H550" s="4"/>
      <c r="I550" s="4"/>
      <c r="J550" s="4"/>
    </row>
    <row r="551" ht="12.75" customHeight="1">
      <c r="B551" s="72"/>
      <c r="E551" s="4"/>
      <c r="F551" s="4"/>
      <c r="G551" s="4"/>
      <c r="H551" s="4"/>
      <c r="I551" s="4"/>
      <c r="J551" s="4"/>
    </row>
    <row r="552" ht="12.75" customHeight="1">
      <c r="B552" s="72"/>
      <c r="E552" s="4"/>
      <c r="F552" s="4"/>
      <c r="G552" s="4"/>
      <c r="H552" s="4"/>
      <c r="I552" s="4"/>
      <c r="J552" s="4"/>
    </row>
    <row r="553" ht="12.75" customHeight="1">
      <c r="B553" s="72"/>
      <c r="E553" s="4"/>
      <c r="F553" s="4"/>
      <c r="G553" s="4"/>
      <c r="H553" s="4"/>
      <c r="I553" s="4"/>
      <c r="J553" s="4"/>
    </row>
    <row r="554" ht="12.75" customHeight="1">
      <c r="B554" s="72"/>
      <c r="E554" s="4"/>
      <c r="F554" s="4"/>
      <c r="G554" s="4"/>
      <c r="H554" s="4"/>
      <c r="I554" s="4"/>
      <c r="J554" s="4"/>
    </row>
    <row r="555" ht="12.75" customHeight="1">
      <c r="B555" s="72"/>
      <c r="E555" s="4"/>
      <c r="F555" s="4"/>
      <c r="G555" s="4"/>
      <c r="H555" s="4"/>
      <c r="I555" s="4"/>
      <c r="J555" s="4"/>
    </row>
    <row r="556" ht="12.75" customHeight="1">
      <c r="B556" s="72"/>
      <c r="E556" s="4"/>
      <c r="F556" s="4"/>
      <c r="G556" s="4"/>
      <c r="H556" s="4"/>
      <c r="I556" s="4"/>
      <c r="J556" s="4"/>
    </row>
    <row r="557" ht="12.75" customHeight="1">
      <c r="B557" s="72"/>
      <c r="E557" s="4"/>
      <c r="F557" s="4"/>
      <c r="G557" s="4"/>
      <c r="H557" s="4"/>
      <c r="I557" s="4"/>
      <c r="J557" s="4"/>
    </row>
    <row r="558" ht="12.75" customHeight="1">
      <c r="B558" s="72"/>
      <c r="E558" s="4"/>
      <c r="F558" s="4"/>
      <c r="G558" s="4"/>
      <c r="H558" s="4"/>
      <c r="I558" s="4"/>
      <c r="J558" s="4"/>
    </row>
    <row r="559" ht="12.75" customHeight="1">
      <c r="B559" s="72"/>
      <c r="E559" s="4"/>
      <c r="F559" s="4"/>
      <c r="G559" s="4"/>
      <c r="H559" s="4"/>
      <c r="I559" s="4"/>
      <c r="J559" s="4"/>
    </row>
    <row r="560" ht="12.75" customHeight="1">
      <c r="B560" s="72"/>
      <c r="E560" s="4"/>
      <c r="F560" s="4"/>
      <c r="G560" s="4"/>
      <c r="H560" s="4"/>
      <c r="I560" s="4"/>
      <c r="J560" s="4"/>
    </row>
    <row r="561" ht="12.75" customHeight="1">
      <c r="B561" s="72"/>
      <c r="E561" s="4"/>
      <c r="F561" s="4"/>
      <c r="G561" s="4"/>
      <c r="H561" s="4"/>
      <c r="I561" s="4"/>
      <c r="J561" s="4"/>
    </row>
    <row r="562" ht="12.75" customHeight="1">
      <c r="B562" s="72"/>
      <c r="E562" s="4"/>
      <c r="F562" s="4"/>
      <c r="G562" s="4"/>
      <c r="H562" s="4"/>
      <c r="I562" s="4"/>
      <c r="J562" s="4"/>
    </row>
    <row r="563" ht="12.75" customHeight="1">
      <c r="B563" s="72"/>
      <c r="E563" s="4"/>
      <c r="F563" s="4"/>
      <c r="G563" s="4"/>
      <c r="H563" s="4"/>
      <c r="I563" s="4"/>
      <c r="J563" s="4"/>
    </row>
    <row r="564" ht="12.75" customHeight="1">
      <c r="B564" s="72"/>
      <c r="E564" s="4"/>
      <c r="F564" s="4"/>
      <c r="G564" s="4"/>
      <c r="H564" s="4"/>
      <c r="I564" s="4"/>
      <c r="J564" s="4"/>
    </row>
    <row r="565" ht="12.75" customHeight="1">
      <c r="B565" s="72"/>
      <c r="E565" s="4"/>
      <c r="F565" s="4"/>
      <c r="G565" s="4"/>
      <c r="H565" s="4"/>
      <c r="I565" s="4"/>
      <c r="J565" s="4"/>
    </row>
    <row r="566" ht="12.75" customHeight="1">
      <c r="B566" s="72"/>
      <c r="E566" s="4"/>
      <c r="F566" s="4"/>
      <c r="G566" s="4"/>
      <c r="H566" s="4"/>
      <c r="I566" s="4"/>
      <c r="J566" s="4"/>
    </row>
    <row r="567" ht="12.75" customHeight="1">
      <c r="B567" s="72"/>
      <c r="E567" s="4"/>
      <c r="F567" s="4"/>
      <c r="G567" s="4"/>
      <c r="H567" s="4"/>
      <c r="I567" s="4"/>
      <c r="J567" s="4"/>
    </row>
    <row r="568" ht="12.75" customHeight="1">
      <c r="B568" s="72"/>
      <c r="E568" s="4"/>
      <c r="F568" s="4"/>
      <c r="G568" s="4"/>
      <c r="H568" s="4"/>
      <c r="I568" s="4"/>
      <c r="J568" s="4"/>
    </row>
    <row r="569" ht="12.75" customHeight="1">
      <c r="B569" s="72"/>
      <c r="E569" s="4"/>
      <c r="F569" s="4"/>
      <c r="G569" s="4"/>
      <c r="H569" s="4"/>
      <c r="I569" s="4"/>
      <c r="J569" s="4"/>
    </row>
    <row r="570" ht="12.75" customHeight="1">
      <c r="B570" s="72"/>
      <c r="E570" s="4"/>
      <c r="F570" s="4"/>
      <c r="G570" s="4"/>
      <c r="H570" s="4"/>
      <c r="I570" s="4"/>
      <c r="J570" s="4"/>
    </row>
    <row r="571" ht="12.75" customHeight="1">
      <c r="B571" s="72"/>
      <c r="E571" s="4"/>
      <c r="F571" s="4"/>
      <c r="G571" s="4"/>
      <c r="H571" s="4"/>
      <c r="I571" s="4"/>
      <c r="J571" s="4"/>
    </row>
    <row r="572" ht="12.75" customHeight="1">
      <c r="B572" s="72"/>
      <c r="E572" s="4"/>
      <c r="F572" s="4"/>
      <c r="G572" s="4"/>
      <c r="H572" s="4"/>
      <c r="I572" s="4"/>
      <c r="J572" s="4"/>
    </row>
    <row r="573" ht="12.75" customHeight="1">
      <c r="B573" s="72"/>
      <c r="E573" s="4"/>
      <c r="F573" s="4"/>
      <c r="G573" s="4"/>
      <c r="H573" s="4"/>
      <c r="I573" s="4"/>
      <c r="J573" s="4"/>
    </row>
    <row r="574" ht="12.75" customHeight="1">
      <c r="B574" s="72"/>
      <c r="E574" s="4"/>
      <c r="F574" s="4"/>
      <c r="G574" s="4"/>
      <c r="H574" s="4"/>
      <c r="I574" s="4"/>
      <c r="J574" s="4"/>
    </row>
    <row r="575" ht="12.75" customHeight="1">
      <c r="B575" s="72"/>
      <c r="E575" s="4"/>
      <c r="F575" s="4"/>
      <c r="G575" s="4"/>
      <c r="H575" s="4"/>
      <c r="I575" s="4"/>
      <c r="J575" s="4"/>
    </row>
    <row r="576" ht="12.75" customHeight="1">
      <c r="B576" s="72"/>
      <c r="E576" s="4"/>
      <c r="F576" s="4"/>
      <c r="G576" s="4"/>
      <c r="H576" s="4"/>
      <c r="I576" s="4"/>
      <c r="J576" s="4"/>
    </row>
    <row r="577" ht="12.75" customHeight="1">
      <c r="B577" s="72"/>
      <c r="E577" s="4"/>
      <c r="F577" s="4"/>
      <c r="G577" s="4"/>
      <c r="H577" s="4"/>
      <c r="I577" s="4"/>
      <c r="J577" s="4"/>
    </row>
    <row r="578" ht="12.75" customHeight="1">
      <c r="B578" s="72"/>
      <c r="E578" s="4"/>
      <c r="F578" s="4"/>
      <c r="G578" s="4"/>
      <c r="H578" s="4"/>
      <c r="I578" s="4"/>
      <c r="J578" s="4"/>
    </row>
    <row r="579" ht="12.75" customHeight="1">
      <c r="B579" s="72"/>
      <c r="E579" s="4"/>
      <c r="F579" s="4"/>
      <c r="G579" s="4"/>
      <c r="H579" s="4"/>
      <c r="I579" s="4"/>
      <c r="J579" s="4"/>
    </row>
    <row r="580" ht="12.75" customHeight="1">
      <c r="B580" s="72"/>
      <c r="E580" s="4"/>
      <c r="F580" s="4"/>
      <c r="G580" s="4"/>
      <c r="H580" s="4"/>
      <c r="I580" s="4"/>
      <c r="J580" s="4"/>
    </row>
    <row r="581" ht="12.75" customHeight="1">
      <c r="B581" s="72"/>
      <c r="E581" s="4"/>
      <c r="F581" s="4"/>
      <c r="G581" s="4"/>
      <c r="H581" s="4"/>
      <c r="I581" s="4"/>
      <c r="J581" s="4"/>
    </row>
    <row r="582" ht="12.75" customHeight="1">
      <c r="B582" s="72"/>
      <c r="E582" s="4"/>
      <c r="F582" s="4"/>
      <c r="G582" s="4"/>
      <c r="H582" s="4"/>
      <c r="I582" s="4"/>
      <c r="J582" s="4"/>
    </row>
    <row r="583" ht="12.75" customHeight="1">
      <c r="B583" s="72"/>
      <c r="E583" s="4"/>
      <c r="F583" s="4"/>
      <c r="G583" s="4"/>
      <c r="H583" s="4"/>
      <c r="I583" s="4"/>
      <c r="J583" s="4"/>
    </row>
    <row r="584" ht="12.75" customHeight="1">
      <c r="B584" s="72"/>
      <c r="E584" s="4"/>
      <c r="F584" s="4"/>
      <c r="G584" s="4"/>
      <c r="H584" s="4"/>
      <c r="I584" s="4"/>
      <c r="J584" s="4"/>
    </row>
    <row r="585" ht="12.75" customHeight="1">
      <c r="B585" s="72"/>
      <c r="E585" s="4"/>
      <c r="F585" s="4"/>
      <c r="G585" s="4"/>
      <c r="H585" s="4"/>
      <c r="I585" s="4"/>
      <c r="J585" s="4"/>
    </row>
    <row r="586" ht="12.75" customHeight="1">
      <c r="B586" s="72"/>
      <c r="E586" s="4"/>
      <c r="F586" s="4"/>
      <c r="G586" s="4"/>
      <c r="H586" s="4"/>
      <c r="I586" s="4"/>
      <c r="J586" s="4"/>
    </row>
    <row r="587" ht="12.75" customHeight="1">
      <c r="B587" s="72"/>
      <c r="E587" s="4"/>
      <c r="F587" s="4"/>
      <c r="G587" s="4"/>
      <c r="H587" s="4"/>
      <c r="I587" s="4"/>
      <c r="J587" s="4"/>
    </row>
    <row r="588" ht="12.75" customHeight="1">
      <c r="B588" s="72"/>
      <c r="E588" s="4"/>
      <c r="F588" s="4"/>
      <c r="G588" s="4"/>
      <c r="H588" s="4"/>
      <c r="I588" s="4"/>
      <c r="J588" s="4"/>
    </row>
    <row r="589" ht="12.75" customHeight="1">
      <c r="B589" s="72"/>
      <c r="E589" s="4"/>
      <c r="F589" s="4"/>
      <c r="G589" s="4"/>
      <c r="H589" s="4"/>
      <c r="I589" s="4"/>
      <c r="J589" s="4"/>
    </row>
    <row r="590" ht="12.75" customHeight="1">
      <c r="B590" s="72"/>
      <c r="E590" s="4"/>
      <c r="F590" s="4"/>
      <c r="G590" s="4"/>
      <c r="H590" s="4"/>
      <c r="I590" s="4"/>
      <c r="J590" s="4"/>
    </row>
    <row r="591" ht="12.75" customHeight="1">
      <c r="B591" s="72"/>
      <c r="E591" s="4"/>
      <c r="F591" s="4"/>
      <c r="G591" s="4"/>
      <c r="H591" s="4"/>
      <c r="I591" s="4"/>
      <c r="J591" s="4"/>
    </row>
    <row r="592" ht="12.75" customHeight="1">
      <c r="B592" s="72"/>
      <c r="E592" s="4"/>
      <c r="F592" s="4"/>
      <c r="G592" s="4"/>
      <c r="H592" s="4"/>
      <c r="I592" s="4"/>
      <c r="J592" s="4"/>
    </row>
    <row r="593" ht="12.75" customHeight="1">
      <c r="B593" s="72"/>
      <c r="E593" s="4"/>
      <c r="F593" s="4"/>
      <c r="G593" s="4"/>
      <c r="H593" s="4"/>
      <c r="I593" s="4"/>
      <c r="J593" s="4"/>
    </row>
    <row r="594" ht="12.75" customHeight="1">
      <c r="B594" s="72"/>
      <c r="E594" s="4"/>
      <c r="F594" s="4"/>
      <c r="G594" s="4"/>
      <c r="H594" s="4"/>
      <c r="I594" s="4"/>
      <c r="J594" s="4"/>
    </row>
    <row r="595" ht="12.75" customHeight="1">
      <c r="B595" s="72"/>
      <c r="E595" s="4"/>
      <c r="F595" s="4"/>
      <c r="G595" s="4"/>
      <c r="H595" s="4"/>
      <c r="I595" s="4"/>
      <c r="J595" s="4"/>
    </row>
    <row r="596" ht="12.75" customHeight="1">
      <c r="B596" s="72"/>
      <c r="E596" s="4"/>
      <c r="F596" s="4"/>
      <c r="G596" s="4"/>
      <c r="H596" s="4"/>
      <c r="I596" s="4"/>
      <c r="J596" s="4"/>
    </row>
    <row r="597" ht="12.75" customHeight="1">
      <c r="B597" s="72"/>
      <c r="E597" s="4"/>
      <c r="F597" s="4"/>
      <c r="G597" s="4"/>
      <c r="H597" s="4"/>
      <c r="I597" s="4"/>
      <c r="J597" s="4"/>
    </row>
    <row r="598" ht="12.75" customHeight="1">
      <c r="B598" s="72"/>
      <c r="E598" s="4"/>
      <c r="F598" s="4"/>
      <c r="G598" s="4"/>
      <c r="H598" s="4"/>
      <c r="I598" s="4"/>
      <c r="J598" s="4"/>
    </row>
    <row r="599" ht="12.75" customHeight="1">
      <c r="B599" s="72"/>
      <c r="E599" s="4"/>
      <c r="F599" s="4"/>
      <c r="G599" s="4"/>
      <c r="H599" s="4"/>
      <c r="I599" s="4"/>
      <c r="J599" s="4"/>
    </row>
    <row r="600" ht="12.75" customHeight="1">
      <c r="B600" s="72"/>
      <c r="E600" s="4"/>
      <c r="F600" s="4"/>
      <c r="G600" s="4"/>
      <c r="H600" s="4"/>
      <c r="I600" s="4"/>
      <c r="J600" s="4"/>
    </row>
    <row r="601" ht="12.75" customHeight="1">
      <c r="B601" s="72"/>
      <c r="E601" s="4"/>
      <c r="F601" s="4"/>
      <c r="G601" s="4"/>
      <c r="H601" s="4"/>
      <c r="I601" s="4"/>
      <c r="J601" s="4"/>
    </row>
    <row r="602" ht="12.75" customHeight="1">
      <c r="B602" s="72"/>
      <c r="E602" s="4"/>
      <c r="F602" s="4"/>
      <c r="G602" s="4"/>
      <c r="H602" s="4"/>
      <c r="I602" s="4"/>
      <c r="J602" s="4"/>
    </row>
    <row r="603" ht="12.75" customHeight="1">
      <c r="B603" s="72"/>
      <c r="E603" s="4"/>
      <c r="F603" s="4"/>
      <c r="G603" s="4"/>
      <c r="H603" s="4"/>
      <c r="I603" s="4"/>
      <c r="J603" s="4"/>
    </row>
    <row r="604" ht="12.75" customHeight="1">
      <c r="B604" s="72"/>
      <c r="E604" s="4"/>
      <c r="F604" s="4"/>
      <c r="G604" s="4"/>
      <c r="H604" s="4"/>
      <c r="I604" s="4"/>
      <c r="J604" s="4"/>
    </row>
    <row r="605" ht="12.75" customHeight="1">
      <c r="B605" s="72"/>
      <c r="E605" s="4"/>
      <c r="F605" s="4"/>
      <c r="G605" s="4"/>
      <c r="H605" s="4"/>
      <c r="I605" s="4"/>
      <c r="J605" s="4"/>
    </row>
    <row r="606" ht="12.75" customHeight="1">
      <c r="B606" s="72"/>
      <c r="E606" s="4"/>
      <c r="F606" s="4"/>
      <c r="G606" s="4"/>
      <c r="H606" s="4"/>
      <c r="I606" s="4"/>
      <c r="J606" s="4"/>
    </row>
    <row r="607" ht="12.75" customHeight="1">
      <c r="B607" s="72"/>
      <c r="E607" s="4"/>
      <c r="F607" s="4"/>
      <c r="G607" s="4"/>
      <c r="H607" s="4"/>
      <c r="I607" s="4"/>
      <c r="J607" s="4"/>
    </row>
    <row r="608" ht="12.75" customHeight="1">
      <c r="B608" s="72"/>
      <c r="E608" s="4"/>
      <c r="F608" s="4"/>
      <c r="G608" s="4"/>
      <c r="H608" s="4"/>
      <c r="I608" s="4"/>
      <c r="J608" s="4"/>
    </row>
    <row r="609" ht="12.75" customHeight="1">
      <c r="B609" s="72"/>
      <c r="E609" s="4"/>
      <c r="F609" s="4"/>
      <c r="G609" s="4"/>
      <c r="H609" s="4"/>
      <c r="I609" s="4"/>
      <c r="J609" s="4"/>
    </row>
    <row r="610" ht="12.75" customHeight="1">
      <c r="B610" s="72"/>
      <c r="E610" s="4"/>
      <c r="F610" s="4"/>
      <c r="G610" s="4"/>
      <c r="H610" s="4"/>
      <c r="I610" s="4"/>
      <c r="J610" s="4"/>
    </row>
    <row r="611" ht="12.75" customHeight="1">
      <c r="B611" s="72"/>
      <c r="E611" s="4"/>
      <c r="F611" s="4"/>
      <c r="G611" s="4"/>
      <c r="H611" s="4"/>
      <c r="I611" s="4"/>
      <c r="J611" s="4"/>
    </row>
    <row r="612" ht="12.75" customHeight="1">
      <c r="B612" s="72"/>
      <c r="E612" s="4"/>
      <c r="F612" s="4"/>
      <c r="G612" s="4"/>
      <c r="H612" s="4"/>
      <c r="I612" s="4"/>
      <c r="J612" s="4"/>
    </row>
    <row r="613" ht="12.75" customHeight="1">
      <c r="B613" s="72"/>
      <c r="E613" s="4"/>
      <c r="F613" s="4"/>
      <c r="G613" s="4"/>
      <c r="H613" s="4"/>
      <c r="I613" s="4"/>
      <c r="J613" s="4"/>
    </row>
    <row r="614" ht="12.75" customHeight="1">
      <c r="B614" s="72"/>
      <c r="E614" s="4"/>
      <c r="F614" s="4"/>
      <c r="G614" s="4"/>
      <c r="H614" s="4"/>
      <c r="I614" s="4"/>
      <c r="J614" s="4"/>
    </row>
    <row r="615" ht="12.75" customHeight="1">
      <c r="B615" s="72"/>
      <c r="E615" s="4"/>
      <c r="F615" s="4"/>
      <c r="G615" s="4"/>
      <c r="H615" s="4"/>
      <c r="I615" s="4"/>
      <c r="J615" s="4"/>
    </row>
    <row r="616" ht="12.75" customHeight="1">
      <c r="B616" s="72"/>
      <c r="E616" s="4"/>
      <c r="F616" s="4"/>
      <c r="G616" s="4"/>
      <c r="H616" s="4"/>
      <c r="I616" s="4"/>
      <c r="J616" s="4"/>
    </row>
    <row r="617" ht="12.75" customHeight="1">
      <c r="B617" s="72"/>
      <c r="E617" s="4"/>
      <c r="F617" s="4"/>
      <c r="G617" s="4"/>
      <c r="H617" s="4"/>
      <c r="I617" s="4"/>
      <c r="J617" s="4"/>
    </row>
    <row r="618" ht="12.75" customHeight="1">
      <c r="B618" s="72"/>
      <c r="E618" s="4"/>
      <c r="F618" s="4"/>
      <c r="G618" s="4"/>
      <c r="H618" s="4"/>
      <c r="I618" s="4"/>
      <c r="J618" s="4"/>
    </row>
    <row r="619" ht="12.75" customHeight="1">
      <c r="B619" s="72"/>
      <c r="E619" s="4"/>
      <c r="F619" s="4"/>
      <c r="G619" s="4"/>
      <c r="H619" s="4"/>
      <c r="I619" s="4"/>
      <c r="J619" s="4"/>
    </row>
    <row r="620" ht="12.75" customHeight="1">
      <c r="B620" s="72"/>
      <c r="E620" s="4"/>
      <c r="F620" s="4"/>
      <c r="G620" s="4"/>
      <c r="H620" s="4"/>
      <c r="I620" s="4"/>
      <c r="J620" s="4"/>
    </row>
    <row r="621" ht="12.75" customHeight="1">
      <c r="B621" s="72"/>
      <c r="E621" s="4"/>
      <c r="F621" s="4"/>
      <c r="G621" s="4"/>
      <c r="H621" s="4"/>
      <c r="I621" s="4"/>
      <c r="J621" s="4"/>
    </row>
    <row r="622" ht="12.75" customHeight="1">
      <c r="B622" s="72"/>
      <c r="E622" s="4"/>
      <c r="F622" s="4"/>
      <c r="G622" s="4"/>
      <c r="H622" s="4"/>
      <c r="I622" s="4"/>
      <c r="J622" s="4"/>
    </row>
    <row r="623" ht="12.75" customHeight="1">
      <c r="B623" s="72"/>
      <c r="E623" s="4"/>
      <c r="F623" s="4"/>
      <c r="G623" s="4"/>
      <c r="H623" s="4"/>
      <c r="I623" s="4"/>
      <c r="J623" s="4"/>
    </row>
    <row r="624" ht="12.75" customHeight="1">
      <c r="B624" s="72"/>
      <c r="E624" s="4"/>
      <c r="F624" s="4"/>
      <c r="G624" s="4"/>
      <c r="H624" s="4"/>
      <c r="I624" s="4"/>
      <c r="J624" s="4"/>
    </row>
    <row r="625" ht="12.75" customHeight="1">
      <c r="B625" s="72"/>
      <c r="E625" s="4"/>
      <c r="F625" s="4"/>
      <c r="G625" s="4"/>
      <c r="H625" s="4"/>
      <c r="I625" s="4"/>
      <c r="J625" s="4"/>
    </row>
    <row r="626" ht="12.75" customHeight="1">
      <c r="B626" s="72"/>
      <c r="E626" s="4"/>
      <c r="F626" s="4"/>
      <c r="G626" s="4"/>
      <c r="H626" s="4"/>
      <c r="I626" s="4"/>
      <c r="J626" s="4"/>
    </row>
    <row r="627" ht="12.75" customHeight="1">
      <c r="B627" s="72"/>
      <c r="E627" s="4"/>
      <c r="F627" s="4"/>
      <c r="G627" s="4"/>
      <c r="H627" s="4"/>
      <c r="I627" s="4"/>
      <c r="J627" s="4"/>
    </row>
    <row r="628" ht="12.75" customHeight="1">
      <c r="B628" s="72"/>
      <c r="E628" s="4"/>
      <c r="F628" s="4"/>
      <c r="G628" s="4"/>
      <c r="H628" s="4"/>
      <c r="I628" s="4"/>
      <c r="J628" s="4"/>
    </row>
    <row r="629" ht="12.75" customHeight="1">
      <c r="B629" s="72"/>
      <c r="E629" s="4"/>
      <c r="F629" s="4"/>
      <c r="G629" s="4"/>
      <c r="H629" s="4"/>
      <c r="I629" s="4"/>
      <c r="J629" s="4"/>
    </row>
    <row r="630" ht="12.75" customHeight="1">
      <c r="B630" s="72"/>
      <c r="E630" s="4"/>
      <c r="F630" s="4"/>
      <c r="G630" s="4"/>
      <c r="H630" s="4"/>
      <c r="I630" s="4"/>
      <c r="J630" s="4"/>
    </row>
    <row r="631" ht="12.75" customHeight="1">
      <c r="B631" s="72"/>
      <c r="E631" s="4"/>
      <c r="F631" s="4"/>
      <c r="G631" s="4"/>
      <c r="H631" s="4"/>
      <c r="I631" s="4"/>
      <c r="J631" s="4"/>
    </row>
    <row r="632" ht="12.75" customHeight="1">
      <c r="B632" s="72"/>
      <c r="E632" s="4"/>
      <c r="F632" s="4"/>
      <c r="G632" s="4"/>
      <c r="H632" s="4"/>
      <c r="I632" s="4"/>
      <c r="J632" s="4"/>
    </row>
    <row r="633" ht="12.75" customHeight="1">
      <c r="B633" s="72"/>
      <c r="E633" s="4"/>
      <c r="F633" s="4"/>
      <c r="G633" s="4"/>
      <c r="H633" s="4"/>
      <c r="I633" s="4"/>
      <c r="J633" s="4"/>
    </row>
    <row r="634" ht="12.75" customHeight="1">
      <c r="B634" s="72"/>
      <c r="E634" s="4"/>
      <c r="F634" s="4"/>
      <c r="G634" s="4"/>
      <c r="H634" s="4"/>
      <c r="I634" s="4"/>
      <c r="J634" s="4"/>
    </row>
    <row r="635" ht="12.75" customHeight="1">
      <c r="B635" s="72"/>
      <c r="E635" s="4"/>
      <c r="F635" s="4"/>
      <c r="G635" s="4"/>
      <c r="H635" s="4"/>
      <c r="I635" s="4"/>
      <c r="J635" s="4"/>
    </row>
    <row r="636" ht="12.75" customHeight="1">
      <c r="B636" s="72"/>
      <c r="E636" s="4"/>
      <c r="F636" s="4"/>
      <c r="G636" s="4"/>
      <c r="H636" s="4"/>
      <c r="I636" s="4"/>
      <c r="J636" s="4"/>
    </row>
    <row r="637" ht="12.75" customHeight="1">
      <c r="B637" s="72"/>
      <c r="E637" s="4"/>
      <c r="F637" s="4"/>
      <c r="G637" s="4"/>
      <c r="H637" s="4"/>
      <c r="I637" s="4"/>
      <c r="J637" s="4"/>
    </row>
    <row r="638" ht="12.75" customHeight="1">
      <c r="B638" s="72"/>
      <c r="E638" s="4"/>
      <c r="F638" s="4"/>
      <c r="G638" s="4"/>
      <c r="H638" s="4"/>
      <c r="I638" s="4"/>
      <c r="J638" s="4"/>
    </row>
    <row r="639" ht="12.75" customHeight="1">
      <c r="B639" s="72"/>
      <c r="E639" s="4"/>
      <c r="F639" s="4"/>
      <c r="G639" s="4"/>
      <c r="H639" s="4"/>
      <c r="I639" s="4"/>
      <c r="J639" s="4"/>
    </row>
    <row r="640" ht="12.75" customHeight="1">
      <c r="B640" s="72"/>
      <c r="E640" s="4"/>
      <c r="F640" s="4"/>
      <c r="G640" s="4"/>
      <c r="H640" s="4"/>
      <c r="I640" s="4"/>
      <c r="J640" s="4"/>
    </row>
    <row r="641" ht="12.75" customHeight="1">
      <c r="B641" s="72"/>
      <c r="E641" s="4"/>
      <c r="F641" s="4"/>
      <c r="G641" s="4"/>
      <c r="H641" s="4"/>
      <c r="I641" s="4"/>
      <c r="J641" s="4"/>
    </row>
    <row r="642" ht="12.75" customHeight="1">
      <c r="B642" s="72"/>
      <c r="E642" s="4"/>
      <c r="F642" s="4"/>
      <c r="G642" s="4"/>
      <c r="H642" s="4"/>
      <c r="I642" s="4"/>
      <c r="J642" s="4"/>
    </row>
    <row r="643" ht="12.75" customHeight="1">
      <c r="B643" s="72"/>
      <c r="E643" s="4"/>
      <c r="F643" s="4"/>
      <c r="G643" s="4"/>
      <c r="H643" s="4"/>
      <c r="I643" s="4"/>
      <c r="J643" s="4"/>
    </row>
    <row r="644" ht="12.75" customHeight="1">
      <c r="B644" s="72"/>
      <c r="E644" s="4"/>
      <c r="F644" s="4"/>
      <c r="G644" s="4"/>
      <c r="H644" s="4"/>
      <c r="I644" s="4"/>
      <c r="J644" s="4"/>
    </row>
    <row r="645" ht="12.75" customHeight="1">
      <c r="B645" s="72"/>
      <c r="E645" s="4"/>
      <c r="F645" s="4"/>
      <c r="G645" s="4"/>
      <c r="H645" s="4"/>
      <c r="I645" s="4"/>
      <c r="J645" s="4"/>
    </row>
    <row r="646" ht="12.75" customHeight="1">
      <c r="B646" s="72"/>
      <c r="E646" s="4"/>
      <c r="F646" s="4"/>
      <c r="G646" s="4"/>
      <c r="H646" s="4"/>
      <c r="I646" s="4"/>
      <c r="J646" s="4"/>
    </row>
    <row r="647" ht="12.75" customHeight="1">
      <c r="B647" s="72"/>
      <c r="E647" s="4"/>
      <c r="F647" s="4"/>
      <c r="G647" s="4"/>
      <c r="H647" s="4"/>
      <c r="I647" s="4"/>
      <c r="J647" s="4"/>
    </row>
    <row r="648" ht="12.75" customHeight="1">
      <c r="B648" s="72"/>
      <c r="E648" s="4"/>
      <c r="F648" s="4"/>
      <c r="G648" s="4"/>
      <c r="H648" s="4"/>
      <c r="I648" s="4"/>
      <c r="J648" s="4"/>
    </row>
    <row r="649" ht="12.75" customHeight="1">
      <c r="B649" s="72"/>
      <c r="E649" s="4"/>
      <c r="F649" s="4"/>
      <c r="G649" s="4"/>
      <c r="H649" s="4"/>
      <c r="I649" s="4"/>
      <c r="J649" s="4"/>
    </row>
    <row r="650" ht="12.75" customHeight="1">
      <c r="B650" s="72"/>
      <c r="E650" s="4"/>
      <c r="F650" s="4"/>
      <c r="G650" s="4"/>
      <c r="H650" s="4"/>
      <c r="I650" s="4"/>
      <c r="J650" s="4"/>
    </row>
    <row r="651" ht="12.75" customHeight="1">
      <c r="B651" s="72"/>
      <c r="E651" s="4"/>
      <c r="F651" s="4"/>
      <c r="G651" s="4"/>
      <c r="H651" s="4"/>
      <c r="I651" s="4"/>
      <c r="J651" s="4"/>
    </row>
    <row r="652" ht="12.75" customHeight="1">
      <c r="B652" s="72"/>
      <c r="E652" s="4"/>
      <c r="F652" s="4"/>
      <c r="G652" s="4"/>
      <c r="H652" s="4"/>
      <c r="I652" s="4"/>
      <c r="J652" s="4"/>
    </row>
    <row r="653" ht="12.75" customHeight="1">
      <c r="B653" s="72"/>
      <c r="E653" s="4"/>
      <c r="F653" s="4"/>
      <c r="G653" s="4"/>
      <c r="H653" s="4"/>
      <c r="I653" s="4"/>
      <c r="J653" s="4"/>
    </row>
    <row r="654" ht="12.75" customHeight="1">
      <c r="B654" s="72"/>
      <c r="E654" s="4"/>
      <c r="F654" s="4"/>
      <c r="G654" s="4"/>
      <c r="H654" s="4"/>
      <c r="I654" s="4"/>
      <c r="J654" s="4"/>
    </row>
    <row r="655" ht="12.75" customHeight="1">
      <c r="B655" s="72"/>
      <c r="E655" s="4"/>
      <c r="F655" s="4"/>
      <c r="G655" s="4"/>
      <c r="H655" s="4"/>
      <c r="I655" s="4"/>
      <c r="J655" s="4"/>
    </row>
    <row r="656" ht="12.75" customHeight="1">
      <c r="B656" s="72"/>
      <c r="E656" s="4"/>
      <c r="F656" s="4"/>
      <c r="G656" s="4"/>
      <c r="H656" s="4"/>
      <c r="I656" s="4"/>
      <c r="J656" s="4"/>
    </row>
    <row r="657" ht="12.75" customHeight="1">
      <c r="B657" s="72"/>
      <c r="E657" s="4"/>
      <c r="F657" s="4"/>
      <c r="G657" s="4"/>
      <c r="H657" s="4"/>
      <c r="I657" s="4"/>
      <c r="J657" s="4"/>
    </row>
    <row r="658" ht="12.75" customHeight="1">
      <c r="B658" s="72"/>
      <c r="E658" s="4"/>
      <c r="F658" s="4"/>
      <c r="G658" s="4"/>
      <c r="H658" s="4"/>
      <c r="I658" s="4"/>
      <c r="J658" s="4"/>
    </row>
    <row r="659" ht="12.75" customHeight="1">
      <c r="B659" s="72"/>
      <c r="E659" s="4"/>
      <c r="F659" s="4"/>
      <c r="G659" s="4"/>
      <c r="H659" s="4"/>
      <c r="I659" s="4"/>
      <c r="J659" s="4"/>
    </row>
    <row r="660" ht="12.75" customHeight="1">
      <c r="B660" s="72"/>
      <c r="E660" s="4"/>
      <c r="F660" s="4"/>
      <c r="G660" s="4"/>
      <c r="H660" s="4"/>
      <c r="I660" s="4"/>
      <c r="J660" s="4"/>
    </row>
    <row r="661" ht="12.75" customHeight="1">
      <c r="B661" s="72"/>
      <c r="E661" s="4"/>
      <c r="F661" s="4"/>
      <c r="G661" s="4"/>
      <c r="H661" s="4"/>
      <c r="I661" s="4"/>
      <c r="J661" s="4"/>
    </row>
    <row r="662" ht="12.75" customHeight="1">
      <c r="B662" s="72"/>
      <c r="E662" s="4"/>
      <c r="F662" s="4"/>
      <c r="G662" s="4"/>
      <c r="H662" s="4"/>
      <c r="I662" s="4"/>
      <c r="J662" s="4"/>
    </row>
    <row r="663" ht="12.75" customHeight="1">
      <c r="B663" s="72"/>
      <c r="E663" s="4"/>
      <c r="F663" s="4"/>
      <c r="G663" s="4"/>
      <c r="H663" s="4"/>
      <c r="I663" s="4"/>
      <c r="J663" s="4"/>
    </row>
    <row r="664" ht="12.75" customHeight="1">
      <c r="B664" s="72"/>
      <c r="E664" s="4"/>
      <c r="F664" s="4"/>
      <c r="G664" s="4"/>
      <c r="H664" s="4"/>
      <c r="I664" s="4"/>
      <c r="J664" s="4"/>
    </row>
    <row r="665" ht="12.75" customHeight="1">
      <c r="B665" s="72"/>
      <c r="E665" s="4"/>
      <c r="F665" s="4"/>
      <c r="G665" s="4"/>
      <c r="H665" s="4"/>
      <c r="I665" s="4"/>
      <c r="J665" s="4"/>
    </row>
    <row r="666" ht="12.75" customHeight="1">
      <c r="B666" s="72"/>
      <c r="E666" s="4"/>
      <c r="F666" s="4"/>
      <c r="G666" s="4"/>
      <c r="H666" s="4"/>
      <c r="I666" s="4"/>
      <c r="J666" s="4"/>
    </row>
    <row r="667" ht="12.75" customHeight="1">
      <c r="B667" s="72"/>
      <c r="E667" s="4"/>
      <c r="F667" s="4"/>
      <c r="G667" s="4"/>
      <c r="H667" s="4"/>
      <c r="I667" s="4"/>
      <c r="J667" s="4"/>
    </row>
    <row r="668" ht="12.75" customHeight="1">
      <c r="B668" s="72"/>
      <c r="E668" s="4"/>
      <c r="F668" s="4"/>
      <c r="G668" s="4"/>
      <c r="H668" s="4"/>
      <c r="I668" s="4"/>
      <c r="J668" s="4"/>
    </row>
    <row r="669" ht="12.75" customHeight="1">
      <c r="B669" s="72"/>
      <c r="E669" s="4"/>
      <c r="F669" s="4"/>
      <c r="G669" s="4"/>
      <c r="H669" s="4"/>
      <c r="I669" s="4"/>
      <c r="J669" s="4"/>
    </row>
    <row r="670" ht="12.75" customHeight="1">
      <c r="B670" s="72"/>
      <c r="E670" s="4"/>
      <c r="F670" s="4"/>
      <c r="G670" s="4"/>
      <c r="H670" s="4"/>
      <c r="I670" s="4"/>
      <c r="J670" s="4"/>
    </row>
    <row r="671" ht="12.75" customHeight="1">
      <c r="B671" s="72"/>
      <c r="E671" s="4"/>
      <c r="F671" s="4"/>
      <c r="G671" s="4"/>
      <c r="H671" s="4"/>
      <c r="I671" s="4"/>
      <c r="J671" s="4"/>
    </row>
    <row r="672" ht="12.75" customHeight="1">
      <c r="B672" s="72"/>
      <c r="E672" s="4"/>
      <c r="F672" s="4"/>
      <c r="G672" s="4"/>
      <c r="H672" s="4"/>
      <c r="I672" s="4"/>
      <c r="J672" s="4"/>
    </row>
    <row r="673" ht="12.75" customHeight="1">
      <c r="B673" s="72"/>
      <c r="E673" s="4"/>
      <c r="F673" s="4"/>
      <c r="G673" s="4"/>
      <c r="H673" s="4"/>
      <c r="I673" s="4"/>
      <c r="J673" s="4"/>
    </row>
    <row r="674" ht="12.75" customHeight="1">
      <c r="B674" s="72"/>
      <c r="E674" s="4"/>
      <c r="F674" s="4"/>
      <c r="G674" s="4"/>
      <c r="H674" s="4"/>
      <c r="I674" s="4"/>
      <c r="J674" s="4"/>
    </row>
    <row r="675" ht="12.75" customHeight="1">
      <c r="B675" s="72"/>
      <c r="E675" s="4"/>
      <c r="F675" s="4"/>
      <c r="G675" s="4"/>
      <c r="H675" s="4"/>
      <c r="I675" s="4"/>
      <c r="J675" s="4"/>
    </row>
    <row r="676" ht="12.75" customHeight="1">
      <c r="B676" s="72"/>
      <c r="E676" s="4"/>
      <c r="F676" s="4"/>
      <c r="G676" s="4"/>
      <c r="H676" s="4"/>
      <c r="I676" s="4"/>
      <c r="J676" s="4"/>
    </row>
    <row r="677" ht="12.75" customHeight="1">
      <c r="B677" s="72"/>
      <c r="E677" s="4"/>
      <c r="F677" s="4"/>
      <c r="G677" s="4"/>
      <c r="H677" s="4"/>
      <c r="I677" s="4"/>
      <c r="J677" s="4"/>
    </row>
    <row r="678" ht="12.75" customHeight="1">
      <c r="B678" s="72"/>
      <c r="E678" s="4"/>
      <c r="F678" s="4"/>
      <c r="G678" s="4"/>
      <c r="H678" s="4"/>
      <c r="I678" s="4"/>
      <c r="J678" s="4"/>
    </row>
    <row r="679" ht="12.75" customHeight="1">
      <c r="B679" s="72"/>
      <c r="E679" s="4"/>
      <c r="F679" s="4"/>
      <c r="G679" s="4"/>
      <c r="H679" s="4"/>
      <c r="I679" s="4"/>
      <c r="J679" s="4"/>
    </row>
    <row r="680" ht="12.75" customHeight="1">
      <c r="B680" s="72"/>
      <c r="E680" s="4"/>
      <c r="F680" s="4"/>
      <c r="G680" s="4"/>
      <c r="H680" s="4"/>
      <c r="I680" s="4"/>
      <c r="J680" s="4"/>
    </row>
    <row r="681" ht="12.75" customHeight="1">
      <c r="B681" s="72"/>
      <c r="E681" s="4"/>
      <c r="F681" s="4"/>
      <c r="G681" s="4"/>
      <c r="H681" s="4"/>
      <c r="I681" s="4"/>
      <c r="J681" s="4"/>
    </row>
    <row r="682" ht="12.75" customHeight="1">
      <c r="B682" s="72"/>
      <c r="E682" s="4"/>
      <c r="F682" s="4"/>
      <c r="G682" s="4"/>
      <c r="H682" s="4"/>
      <c r="I682" s="4"/>
      <c r="J682" s="4"/>
    </row>
    <row r="683" ht="12.75" customHeight="1">
      <c r="B683" s="72"/>
      <c r="E683" s="4"/>
      <c r="F683" s="4"/>
      <c r="G683" s="4"/>
      <c r="H683" s="4"/>
      <c r="I683" s="4"/>
      <c r="J683" s="4"/>
    </row>
    <row r="684" ht="12.75" customHeight="1">
      <c r="B684" s="72"/>
      <c r="E684" s="4"/>
      <c r="F684" s="4"/>
      <c r="G684" s="4"/>
      <c r="H684" s="4"/>
      <c r="I684" s="4"/>
      <c r="J684" s="4"/>
    </row>
    <row r="685" ht="12.75" customHeight="1">
      <c r="B685" s="72"/>
      <c r="E685" s="4"/>
      <c r="F685" s="4"/>
      <c r="G685" s="4"/>
      <c r="H685" s="4"/>
      <c r="I685" s="4"/>
      <c r="J685" s="4"/>
    </row>
    <row r="686" ht="12.75" customHeight="1">
      <c r="B686" s="72"/>
      <c r="E686" s="4"/>
      <c r="F686" s="4"/>
      <c r="G686" s="4"/>
      <c r="H686" s="4"/>
      <c r="I686" s="4"/>
      <c r="J686" s="4"/>
    </row>
    <row r="687" ht="12.75" customHeight="1">
      <c r="B687" s="72"/>
      <c r="E687" s="4"/>
      <c r="F687" s="4"/>
      <c r="G687" s="4"/>
      <c r="H687" s="4"/>
      <c r="I687" s="4"/>
      <c r="J687" s="4"/>
    </row>
    <row r="688" ht="12.75" customHeight="1">
      <c r="B688" s="72"/>
      <c r="E688" s="4"/>
      <c r="F688" s="4"/>
      <c r="G688" s="4"/>
      <c r="H688" s="4"/>
      <c r="I688" s="4"/>
      <c r="J688" s="4"/>
    </row>
    <row r="689" ht="12.75" customHeight="1">
      <c r="B689" s="72"/>
      <c r="E689" s="4"/>
      <c r="F689" s="4"/>
      <c r="G689" s="4"/>
      <c r="H689" s="4"/>
      <c r="I689" s="4"/>
      <c r="J689" s="4"/>
    </row>
    <row r="690" ht="12.75" customHeight="1">
      <c r="B690" s="72"/>
      <c r="E690" s="4"/>
      <c r="F690" s="4"/>
      <c r="G690" s="4"/>
      <c r="H690" s="4"/>
      <c r="I690" s="4"/>
      <c r="J690" s="4"/>
    </row>
    <row r="691" ht="12.75" customHeight="1">
      <c r="B691" s="72"/>
      <c r="E691" s="4"/>
      <c r="F691" s="4"/>
      <c r="G691" s="4"/>
      <c r="H691" s="4"/>
      <c r="I691" s="4"/>
      <c r="J691" s="4"/>
    </row>
    <row r="692" ht="12.75" customHeight="1">
      <c r="B692" s="72"/>
      <c r="E692" s="4"/>
      <c r="F692" s="4"/>
      <c r="G692" s="4"/>
      <c r="H692" s="4"/>
      <c r="I692" s="4"/>
      <c r="J692" s="4"/>
    </row>
    <row r="693" ht="12.75" customHeight="1">
      <c r="B693" s="72"/>
      <c r="E693" s="4"/>
      <c r="F693" s="4"/>
      <c r="G693" s="4"/>
      <c r="H693" s="4"/>
      <c r="I693" s="4"/>
      <c r="J693" s="4"/>
    </row>
    <row r="694" ht="12.75" customHeight="1">
      <c r="B694" s="72"/>
      <c r="E694" s="4"/>
      <c r="F694" s="4"/>
      <c r="G694" s="4"/>
      <c r="H694" s="4"/>
      <c r="I694" s="4"/>
      <c r="J694" s="4"/>
    </row>
    <row r="695" ht="12.75" customHeight="1">
      <c r="B695" s="72"/>
      <c r="E695" s="4"/>
      <c r="F695" s="4"/>
      <c r="G695" s="4"/>
      <c r="H695" s="4"/>
      <c r="I695" s="4"/>
      <c r="J695" s="4"/>
    </row>
    <row r="696" ht="12.75" customHeight="1">
      <c r="B696" s="72"/>
      <c r="E696" s="4"/>
      <c r="F696" s="4"/>
      <c r="G696" s="4"/>
      <c r="H696" s="4"/>
      <c r="I696" s="4"/>
      <c r="J696" s="4"/>
    </row>
    <row r="697" ht="12.75" customHeight="1">
      <c r="B697" s="72"/>
      <c r="E697" s="4"/>
      <c r="F697" s="4"/>
      <c r="G697" s="4"/>
      <c r="H697" s="4"/>
      <c r="I697" s="4"/>
      <c r="J697" s="4"/>
    </row>
    <row r="698" ht="12.75" customHeight="1">
      <c r="B698" s="72"/>
      <c r="E698" s="4"/>
      <c r="F698" s="4"/>
      <c r="G698" s="4"/>
      <c r="H698" s="4"/>
      <c r="I698" s="4"/>
      <c r="J698" s="4"/>
    </row>
    <row r="699" ht="12.75" customHeight="1">
      <c r="B699" s="72"/>
      <c r="E699" s="4"/>
      <c r="F699" s="4"/>
      <c r="G699" s="4"/>
      <c r="H699" s="4"/>
      <c r="I699" s="4"/>
      <c r="J699" s="4"/>
    </row>
    <row r="700" ht="12.75" customHeight="1">
      <c r="B700" s="72"/>
      <c r="E700" s="4"/>
      <c r="F700" s="4"/>
      <c r="G700" s="4"/>
      <c r="H700" s="4"/>
      <c r="I700" s="4"/>
      <c r="J700" s="4"/>
    </row>
    <row r="701" ht="12.75" customHeight="1">
      <c r="B701" s="72"/>
      <c r="E701" s="4"/>
      <c r="F701" s="4"/>
      <c r="G701" s="4"/>
      <c r="H701" s="4"/>
      <c r="I701" s="4"/>
      <c r="J701" s="4"/>
    </row>
    <row r="702" ht="12.75" customHeight="1">
      <c r="B702" s="72"/>
      <c r="E702" s="4"/>
      <c r="F702" s="4"/>
      <c r="G702" s="4"/>
      <c r="H702" s="4"/>
      <c r="I702" s="4"/>
      <c r="J702" s="4"/>
    </row>
    <row r="703" ht="12.75" customHeight="1">
      <c r="B703" s="72"/>
      <c r="E703" s="4"/>
      <c r="F703" s="4"/>
      <c r="G703" s="4"/>
      <c r="H703" s="4"/>
      <c r="I703" s="4"/>
      <c r="J703" s="4"/>
    </row>
    <row r="704" ht="12.75" customHeight="1">
      <c r="B704" s="72"/>
      <c r="E704" s="4"/>
      <c r="F704" s="4"/>
      <c r="G704" s="4"/>
      <c r="H704" s="4"/>
      <c r="I704" s="4"/>
      <c r="J704" s="4"/>
    </row>
    <row r="705" ht="12.75" customHeight="1">
      <c r="B705" s="72"/>
      <c r="E705" s="4"/>
      <c r="F705" s="4"/>
      <c r="G705" s="4"/>
      <c r="H705" s="4"/>
      <c r="I705" s="4"/>
      <c r="J705" s="4"/>
    </row>
    <row r="706" ht="12.75" customHeight="1">
      <c r="B706" s="72"/>
      <c r="E706" s="4"/>
      <c r="F706" s="4"/>
      <c r="G706" s="4"/>
      <c r="H706" s="4"/>
      <c r="I706" s="4"/>
      <c r="J706" s="4"/>
    </row>
    <row r="707" ht="12.75" customHeight="1">
      <c r="B707" s="72"/>
      <c r="E707" s="4"/>
      <c r="F707" s="4"/>
      <c r="G707" s="4"/>
      <c r="H707" s="4"/>
      <c r="I707" s="4"/>
      <c r="J707" s="4"/>
    </row>
    <row r="708" ht="12.75" customHeight="1">
      <c r="B708" s="72"/>
      <c r="E708" s="4"/>
      <c r="F708" s="4"/>
      <c r="G708" s="4"/>
      <c r="H708" s="4"/>
      <c r="I708" s="4"/>
      <c r="J708" s="4"/>
    </row>
    <row r="709" ht="12.75" customHeight="1">
      <c r="B709" s="72"/>
      <c r="E709" s="4"/>
      <c r="F709" s="4"/>
      <c r="G709" s="4"/>
      <c r="H709" s="4"/>
      <c r="I709" s="4"/>
      <c r="J709" s="4"/>
    </row>
    <row r="710" ht="12.75" customHeight="1">
      <c r="B710" s="72"/>
      <c r="E710" s="4"/>
      <c r="F710" s="4"/>
      <c r="G710" s="4"/>
      <c r="H710" s="4"/>
      <c r="I710" s="4"/>
      <c r="J710" s="4"/>
    </row>
    <row r="711" ht="12.75" customHeight="1">
      <c r="B711" s="72"/>
      <c r="E711" s="4"/>
      <c r="F711" s="4"/>
      <c r="G711" s="4"/>
      <c r="H711" s="4"/>
      <c r="I711" s="4"/>
      <c r="J711" s="4"/>
    </row>
    <row r="712" ht="12.75" customHeight="1">
      <c r="B712" s="72"/>
      <c r="E712" s="4"/>
      <c r="F712" s="4"/>
      <c r="G712" s="4"/>
      <c r="H712" s="4"/>
      <c r="I712" s="4"/>
      <c r="J712" s="4"/>
    </row>
    <row r="713" ht="12.75" customHeight="1">
      <c r="B713" s="72"/>
      <c r="E713" s="4"/>
      <c r="F713" s="4"/>
      <c r="G713" s="4"/>
      <c r="H713" s="4"/>
      <c r="I713" s="4"/>
      <c r="J713" s="4"/>
    </row>
    <row r="714" ht="12.75" customHeight="1">
      <c r="B714" s="72"/>
      <c r="E714" s="4"/>
      <c r="F714" s="4"/>
      <c r="G714" s="4"/>
      <c r="H714" s="4"/>
      <c r="I714" s="4"/>
      <c r="J714" s="4"/>
    </row>
    <row r="715" ht="12.75" customHeight="1">
      <c r="B715" s="72"/>
      <c r="E715" s="4"/>
      <c r="F715" s="4"/>
      <c r="G715" s="4"/>
      <c r="H715" s="4"/>
      <c r="I715" s="4"/>
      <c r="J715" s="4"/>
    </row>
    <row r="716" ht="12.75" customHeight="1">
      <c r="B716" s="72"/>
      <c r="E716" s="4"/>
      <c r="F716" s="4"/>
      <c r="G716" s="4"/>
      <c r="H716" s="4"/>
      <c r="I716" s="4"/>
      <c r="J716" s="4"/>
    </row>
    <row r="717" ht="12.75" customHeight="1">
      <c r="B717" s="72"/>
      <c r="E717" s="4"/>
      <c r="F717" s="4"/>
      <c r="G717" s="4"/>
      <c r="H717" s="4"/>
      <c r="I717" s="4"/>
      <c r="J717" s="4"/>
    </row>
    <row r="718" ht="12.75" customHeight="1">
      <c r="B718" s="72"/>
      <c r="E718" s="4"/>
      <c r="F718" s="4"/>
      <c r="G718" s="4"/>
      <c r="H718" s="4"/>
      <c r="I718" s="4"/>
      <c r="J718" s="4"/>
    </row>
    <row r="719" ht="12.75" customHeight="1">
      <c r="B719" s="72"/>
      <c r="E719" s="4"/>
      <c r="F719" s="4"/>
      <c r="G719" s="4"/>
      <c r="H719" s="4"/>
      <c r="I719" s="4"/>
      <c r="J719" s="4"/>
    </row>
    <row r="720" ht="12.75" customHeight="1">
      <c r="B720" s="72"/>
      <c r="E720" s="4"/>
      <c r="F720" s="4"/>
      <c r="G720" s="4"/>
      <c r="H720" s="4"/>
      <c r="I720" s="4"/>
      <c r="J720" s="4"/>
    </row>
    <row r="721" ht="12.75" customHeight="1">
      <c r="B721" s="72"/>
      <c r="E721" s="4"/>
      <c r="F721" s="4"/>
      <c r="G721" s="4"/>
      <c r="H721" s="4"/>
      <c r="I721" s="4"/>
      <c r="J721" s="4"/>
    </row>
    <row r="722" ht="12.75" customHeight="1">
      <c r="B722" s="72"/>
      <c r="E722" s="4"/>
      <c r="F722" s="4"/>
      <c r="G722" s="4"/>
      <c r="H722" s="4"/>
      <c r="I722" s="4"/>
      <c r="J722" s="4"/>
    </row>
    <row r="723" ht="12.75" customHeight="1">
      <c r="B723" s="72"/>
      <c r="E723" s="4"/>
      <c r="F723" s="4"/>
      <c r="G723" s="4"/>
      <c r="H723" s="4"/>
      <c r="I723" s="4"/>
      <c r="J723" s="4"/>
    </row>
    <row r="724" ht="12.75" customHeight="1">
      <c r="B724" s="72"/>
      <c r="E724" s="4"/>
      <c r="F724" s="4"/>
      <c r="G724" s="4"/>
      <c r="H724" s="4"/>
      <c r="I724" s="4"/>
      <c r="J724" s="4"/>
    </row>
    <row r="725" ht="12.75" customHeight="1">
      <c r="B725" s="72"/>
      <c r="E725" s="4"/>
      <c r="F725" s="4"/>
      <c r="G725" s="4"/>
      <c r="H725" s="4"/>
      <c r="I725" s="4"/>
      <c r="J725" s="4"/>
    </row>
    <row r="726" ht="12.75" customHeight="1">
      <c r="B726" s="72"/>
      <c r="E726" s="4"/>
      <c r="F726" s="4"/>
      <c r="G726" s="4"/>
      <c r="H726" s="4"/>
      <c r="I726" s="4"/>
      <c r="J726" s="4"/>
    </row>
    <row r="727" ht="12.75" customHeight="1">
      <c r="B727" s="72"/>
      <c r="E727" s="4"/>
      <c r="F727" s="4"/>
      <c r="G727" s="4"/>
      <c r="H727" s="4"/>
      <c r="I727" s="4"/>
      <c r="J727" s="4"/>
    </row>
    <row r="728" ht="12.75" customHeight="1">
      <c r="B728" s="72"/>
      <c r="E728" s="4"/>
      <c r="F728" s="4"/>
      <c r="G728" s="4"/>
      <c r="H728" s="4"/>
      <c r="I728" s="4"/>
      <c r="J728" s="4"/>
    </row>
    <row r="729" ht="12.75" customHeight="1">
      <c r="B729" s="72"/>
      <c r="E729" s="4"/>
      <c r="F729" s="4"/>
      <c r="G729" s="4"/>
      <c r="H729" s="4"/>
      <c r="I729" s="4"/>
      <c r="J729" s="4"/>
    </row>
    <row r="730" ht="12.75" customHeight="1">
      <c r="B730" s="72"/>
      <c r="E730" s="4"/>
      <c r="F730" s="4"/>
      <c r="G730" s="4"/>
      <c r="H730" s="4"/>
      <c r="I730" s="4"/>
      <c r="J730" s="4"/>
    </row>
    <row r="731" ht="12.75" customHeight="1">
      <c r="B731" s="72"/>
      <c r="E731" s="4"/>
      <c r="F731" s="4"/>
      <c r="G731" s="4"/>
      <c r="H731" s="4"/>
      <c r="I731" s="4"/>
      <c r="J731" s="4"/>
    </row>
    <row r="732" ht="12.75" customHeight="1">
      <c r="B732" s="72"/>
      <c r="E732" s="4"/>
      <c r="F732" s="4"/>
      <c r="G732" s="4"/>
      <c r="H732" s="4"/>
      <c r="I732" s="4"/>
      <c r="J732" s="4"/>
    </row>
    <row r="733" ht="12.75" customHeight="1">
      <c r="B733" s="72"/>
      <c r="E733" s="4"/>
      <c r="F733" s="4"/>
      <c r="G733" s="4"/>
      <c r="H733" s="4"/>
      <c r="I733" s="4"/>
      <c r="J733" s="4"/>
    </row>
    <row r="734" ht="12.75" customHeight="1">
      <c r="B734" s="72"/>
      <c r="E734" s="4"/>
      <c r="F734" s="4"/>
      <c r="G734" s="4"/>
      <c r="H734" s="4"/>
      <c r="I734" s="4"/>
      <c r="J734" s="4"/>
    </row>
    <row r="735" ht="12.75" customHeight="1">
      <c r="B735" s="72"/>
      <c r="E735" s="4"/>
      <c r="F735" s="4"/>
      <c r="G735" s="4"/>
      <c r="H735" s="4"/>
      <c r="I735" s="4"/>
      <c r="J735" s="4"/>
    </row>
    <row r="736" ht="12.75" customHeight="1">
      <c r="B736" s="72"/>
      <c r="E736" s="4"/>
      <c r="F736" s="4"/>
      <c r="G736" s="4"/>
      <c r="H736" s="4"/>
      <c r="I736" s="4"/>
      <c r="J736" s="4"/>
    </row>
    <row r="737" ht="12.75" customHeight="1">
      <c r="B737" s="72"/>
      <c r="E737" s="4"/>
      <c r="F737" s="4"/>
      <c r="G737" s="4"/>
      <c r="H737" s="4"/>
      <c r="I737" s="4"/>
      <c r="J737" s="4"/>
    </row>
    <row r="738" ht="12.75" customHeight="1">
      <c r="B738" s="72"/>
      <c r="E738" s="4"/>
      <c r="F738" s="4"/>
      <c r="G738" s="4"/>
      <c r="H738" s="4"/>
      <c r="I738" s="4"/>
      <c r="J738" s="4"/>
    </row>
    <row r="739" ht="12.75" customHeight="1">
      <c r="B739" s="72"/>
      <c r="E739" s="4"/>
      <c r="F739" s="4"/>
      <c r="G739" s="4"/>
      <c r="H739" s="4"/>
      <c r="I739" s="4"/>
      <c r="J739" s="4"/>
    </row>
    <row r="740" ht="12.75" customHeight="1">
      <c r="B740" s="72"/>
      <c r="E740" s="4"/>
      <c r="F740" s="4"/>
      <c r="G740" s="4"/>
      <c r="H740" s="4"/>
      <c r="I740" s="4"/>
      <c r="J740" s="4"/>
    </row>
    <row r="741" ht="12.75" customHeight="1">
      <c r="B741" s="72"/>
      <c r="E741" s="4"/>
      <c r="F741" s="4"/>
      <c r="G741" s="4"/>
      <c r="H741" s="4"/>
      <c r="I741" s="4"/>
      <c r="J741" s="4"/>
    </row>
    <row r="742" ht="12.75" customHeight="1">
      <c r="B742" s="72"/>
      <c r="E742" s="4"/>
      <c r="F742" s="4"/>
      <c r="G742" s="4"/>
      <c r="H742" s="4"/>
      <c r="I742" s="4"/>
      <c r="J742" s="4"/>
    </row>
    <row r="743" ht="12.75" customHeight="1">
      <c r="B743" s="72"/>
      <c r="E743" s="4"/>
      <c r="F743" s="4"/>
      <c r="G743" s="4"/>
      <c r="H743" s="4"/>
      <c r="I743" s="4"/>
      <c r="J743" s="4"/>
    </row>
    <row r="744" ht="12.75" customHeight="1">
      <c r="B744" s="72"/>
      <c r="E744" s="4"/>
      <c r="F744" s="4"/>
      <c r="G744" s="4"/>
      <c r="H744" s="4"/>
      <c r="I744" s="4"/>
      <c r="J744" s="4"/>
    </row>
    <row r="745" ht="12.75" customHeight="1">
      <c r="B745" s="72"/>
      <c r="E745" s="4"/>
      <c r="F745" s="4"/>
      <c r="G745" s="4"/>
      <c r="H745" s="4"/>
      <c r="I745" s="4"/>
      <c r="J745" s="4"/>
    </row>
    <row r="746" ht="12.75" customHeight="1">
      <c r="B746" s="72"/>
      <c r="E746" s="4"/>
      <c r="F746" s="4"/>
      <c r="G746" s="4"/>
      <c r="H746" s="4"/>
      <c r="I746" s="4"/>
      <c r="J746" s="4"/>
    </row>
    <row r="747" ht="12.75" customHeight="1">
      <c r="B747" s="72"/>
      <c r="E747" s="4"/>
      <c r="F747" s="4"/>
      <c r="G747" s="4"/>
      <c r="H747" s="4"/>
      <c r="I747" s="4"/>
      <c r="J747" s="4"/>
    </row>
    <row r="748" ht="12.75" customHeight="1">
      <c r="B748" s="72"/>
      <c r="E748" s="4"/>
      <c r="F748" s="4"/>
      <c r="G748" s="4"/>
      <c r="H748" s="4"/>
      <c r="I748" s="4"/>
      <c r="J748" s="4"/>
    </row>
    <row r="749" ht="12.75" customHeight="1">
      <c r="B749" s="72"/>
      <c r="E749" s="4"/>
      <c r="F749" s="4"/>
      <c r="G749" s="4"/>
      <c r="H749" s="4"/>
      <c r="I749" s="4"/>
      <c r="J749" s="4"/>
    </row>
    <row r="750" ht="12.75" customHeight="1">
      <c r="B750" s="72"/>
      <c r="E750" s="4"/>
      <c r="F750" s="4"/>
      <c r="G750" s="4"/>
      <c r="H750" s="4"/>
      <c r="I750" s="4"/>
      <c r="J750" s="4"/>
    </row>
    <row r="751" ht="12.75" customHeight="1">
      <c r="B751" s="72"/>
      <c r="E751" s="4"/>
      <c r="F751" s="4"/>
      <c r="G751" s="4"/>
      <c r="H751" s="4"/>
      <c r="I751" s="4"/>
      <c r="J751" s="4"/>
    </row>
    <row r="752" ht="12.75" customHeight="1">
      <c r="B752" s="72"/>
      <c r="E752" s="4"/>
      <c r="F752" s="4"/>
      <c r="G752" s="4"/>
      <c r="H752" s="4"/>
      <c r="I752" s="4"/>
      <c r="J752" s="4"/>
    </row>
    <row r="753" ht="12.75" customHeight="1">
      <c r="B753" s="72"/>
      <c r="E753" s="4"/>
      <c r="F753" s="4"/>
      <c r="G753" s="4"/>
      <c r="H753" s="4"/>
      <c r="I753" s="4"/>
      <c r="J753" s="4"/>
    </row>
    <row r="754" ht="12.75" customHeight="1">
      <c r="B754" s="72"/>
      <c r="E754" s="4"/>
      <c r="F754" s="4"/>
      <c r="G754" s="4"/>
      <c r="H754" s="4"/>
      <c r="I754" s="4"/>
      <c r="J754" s="4"/>
    </row>
    <row r="755" ht="12.75" customHeight="1">
      <c r="B755" s="72"/>
      <c r="E755" s="4"/>
      <c r="F755" s="4"/>
      <c r="G755" s="4"/>
      <c r="H755" s="4"/>
      <c r="I755" s="4"/>
      <c r="J755" s="4"/>
    </row>
    <row r="756" ht="12.75" customHeight="1">
      <c r="B756" s="72"/>
      <c r="E756" s="4"/>
      <c r="F756" s="4"/>
      <c r="G756" s="4"/>
      <c r="H756" s="4"/>
      <c r="I756" s="4"/>
      <c r="J756" s="4"/>
    </row>
    <row r="757" ht="12.75" customHeight="1">
      <c r="B757" s="72"/>
      <c r="E757" s="4"/>
      <c r="F757" s="4"/>
      <c r="G757" s="4"/>
      <c r="H757" s="4"/>
      <c r="I757" s="4"/>
      <c r="J757" s="4"/>
    </row>
    <row r="758" ht="12.75" customHeight="1">
      <c r="B758" s="72"/>
      <c r="E758" s="4"/>
      <c r="F758" s="4"/>
      <c r="G758" s="4"/>
      <c r="H758" s="4"/>
      <c r="I758" s="4"/>
      <c r="J758" s="4"/>
    </row>
    <row r="759" ht="12.75" customHeight="1">
      <c r="B759" s="72"/>
      <c r="E759" s="4"/>
      <c r="F759" s="4"/>
      <c r="G759" s="4"/>
      <c r="H759" s="4"/>
      <c r="I759" s="4"/>
      <c r="J759" s="4"/>
    </row>
    <row r="760" ht="12.75" customHeight="1">
      <c r="B760" s="72"/>
      <c r="E760" s="4"/>
      <c r="F760" s="4"/>
      <c r="G760" s="4"/>
      <c r="H760" s="4"/>
      <c r="I760" s="4"/>
      <c r="J760" s="4"/>
    </row>
    <row r="761" ht="12.75" customHeight="1">
      <c r="B761" s="72"/>
      <c r="E761" s="4"/>
      <c r="F761" s="4"/>
      <c r="G761" s="4"/>
      <c r="H761" s="4"/>
      <c r="I761" s="4"/>
      <c r="J761" s="4"/>
    </row>
    <row r="762" ht="12.75" customHeight="1">
      <c r="B762" s="72"/>
      <c r="E762" s="4"/>
      <c r="F762" s="4"/>
      <c r="G762" s="4"/>
      <c r="H762" s="4"/>
      <c r="I762" s="4"/>
      <c r="J762" s="4"/>
    </row>
    <row r="763" ht="12.75" customHeight="1">
      <c r="B763" s="72"/>
      <c r="E763" s="4"/>
      <c r="F763" s="4"/>
      <c r="G763" s="4"/>
      <c r="H763" s="4"/>
      <c r="I763" s="4"/>
      <c r="J763" s="4"/>
    </row>
    <row r="764" ht="12.75" customHeight="1">
      <c r="B764" s="72"/>
      <c r="E764" s="4"/>
      <c r="F764" s="4"/>
      <c r="G764" s="4"/>
      <c r="H764" s="4"/>
      <c r="I764" s="4"/>
      <c r="J764" s="4"/>
    </row>
    <row r="765" ht="12.75" customHeight="1">
      <c r="B765" s="72"/>
      <c r="E765" s="4"/>
      <c r="F765" s="4"/>
      <c r="G765" s="4"/>
      <c r="H765" s="4"/>
      <c r="I765" s="4"/>
      <c r="J765" s="4"/>
    </row>
    <row r="766" ht="12.75" customHeight="1">
      <c r="B766" s="72"/>
      <c r="E766" s="4"/>
      <c r="F766" s="4"/>
      <c r="G766" s="4"/>
      <c r="H766" s="4"/>
      <c r="I766" s="4"/>
      <c r="J766" s="4"/>
    </row>
    <row r="767" ht="12.75" customHeight="1">
      <c r="B767" s="72"/>
      <c r="E767" s="4"/>
      <c r="F767" s="4"/>
      <c r="G767" s="4"/>
      <c r="H767" s="4"/>
      <c r="I767" s="4"/>
      <c r="J767" s="4"/>
    </row>
    <row r="768" ht="12.75" customHeight="1">
      <c r="B768" s="72"/>
      <c r="E768" s="4"/>
      <c r="F768" s="4"/>
      <c r="G768" s="4"/>
      <c r="H768" s="4"/>
      <c r="I768" s="4"/>
      <c r="J768" s="4"/>
    </row>
    <row r="769" ht="12.75" customHeight="1">
      <c r="B769" s="72"/>
      <c r="E769" s="4"/>
      <c r="F769" s="4"/>
      <c r="G769" s="4"/>
      <c r="H769" s="4"/>
      <c r="I769" s="4"/>
      <c r="J769" s="4"/>
    </row>
    <row r="770" ht="12.75" customHeight="1">
      <c r="B770" s="72"/>
      <c r="E770" s="4"/>
      <c r="F770" s="4"/>
      <c r="G770" s="4"/>
      <c r="H770" s="4"/>
      <c r="I770" s="4"/>
      <c r="J770" s="4"/>
    </row>
    <row r="771" ht="12.75" customHeight="1">
      <c r="B771" s="72"/>
      <c r="E771" s="4"/>
      <c r="F771" s="4"/>
      <c r="G771" s="4"/>
      <c r="H771" s="4"/>
      <c r="I771" s="4"/>
      <c r="J771" s="4"/>
    </row>
    <row r="772" ht="12.75" customHeight="1">
      <c r="B772" s="72"/>
      <c r="E772" s="4"/>
      <c r="F772" s="4"/>
      <c r="G772" s="4"/>
      <c r="H772" s="4"/>
      <c r="I772" s="4"/>
      <c r="J772" s="4"/>
    </row>
    <row r="773" ht="12.75" customHeight="1">
      <c r="B773" s="72"/>
      <c r="E773" s="4"/>
      <c r="F773" s="4"/>
      <c r="G773" s="4"/>
      <c r="H773" s="4"/>
      <c r="I773" s="4"/>
      <c r="J773" s="4"/>
    </row>
    <row r="774" ht="12.75" customHeight="1">
      <c r="B774" s="72"/>
      <c r="E774" s="4"/>
      <c r="F774" s="4"/>
      <c r="G774" s="4"/>
      <c r="H774" s="4"/>
      <c r="I774" s="4"/>
      <c r="J774" s="4"/>
    </row>
    <row r="775" ht="12.75" customHeight="1">
      <c r="B775" s="72"/>
      <c r="E775" s="4"/>
      <c r="F775" s="4"/>
      <c r="G775" s="4"/>
      <c r="H775" s="4"/>
      <c r="I775" s="4"/>
      <c r="J775" s="4"/>
    </row>
    <row r="776" ht="12.75" customHeight="1">
      <c r="B776" s="72"/>
      <c r="E776" s="4"/>
      <c r="F776" s="4"/>
      <c r="G776" s="4"/>
      <c r="H776" s="4"/>
      <c r="I776" s="4"/>
      <c r="J776" s="4"/>
    </row>
    <row r="777" ht="12.75" customHeight="1">
      <c r="B777" s="72"/>
      <c r="E777" s="4"/>
      <c r="F777" s="4"/>
      <c r="G777" s="4"/>
      <c r="H777" s="4"/>
      <c r="I777" s="4"/>
      <c r="J777" s="4"/>
    </row>
    <row r="778" ht="12.75" customHeight="1">
      <c r="B778" s="72"/>
      <c r="E778" s="4"/>
      <c r="F778" s="4"/>
      <c r="G778" s="4"/>
      <c r="H778" s="4"/>
      <c r="I778" s="4"/>
      <c r="J778" s="4"/>
    </row>
    <row r="779" ht="12.75" customHeight="1">
      <c r="B779" s="72"/>
      <c r="E779" s="4"/>
      <c r="F779" s="4"/>
      <c r="G779" s="4"/>
      <c r="H779" s="4"/>
      <c r="I779" s="4"/>
      <c r="J779" s="4"/>
    </row>
    <row r="780" ht="12.75" customHeight="1">
      <c r="B780" s="72"/>
      <c r="E780" s="4"/>
      <c r="F780" s="4"/>
      <c r="G780" s="4"/>
      <c r="H780" s="4"/>
      <c r="I780" s="4"/>
      <c r="J780" s="4"/>
    </row>
    <row r="781" ht="12.75" customHeight="1">
      <c r="B781" s="72"/>
      <c r="E781" s="4"/>
      <c r="F781" s="4"/>
      <c r="G781" s="4"/>
      <c r="H781" s="4"/>
      <c r="I781" s="4"/>
      <c r="J781" s="4"/>
    </row>
    <row r="782" ht="12.75" customHeight="1">
      <c r="B782" s="72"/>
      <c r="E782" s="4"/>
      <c r="F782" s="4"/>
      <c r="G782" s="4"/>
      <c r="H782" s="4"/>
      <c r="I782" s="4"/>
      <c r="J782" s="4"/>
    </row>
    <row r="783" ht="12.75" customHeight="1">
      <c r="B783" s="72"/>
      <c r="E783" s="4"/>
      <c r="F783" s="4"/>
      <c r="G783" s="4"/>
      <c r="H783" s="4"/>
      <c r="I783" s="4"/>
      <c r="J783" s="4"/>
    </row>
    <row r="784" ht="12.75" customHeight="1">
      <c r="B784" s="72"/>
      <c r="E784" s="4"/>
      <c r="F784" s="4"/>
      <c r="G784" s="4"/>
      <c r="H784" s="4"/>
      <c r="I784" s="4"/>
      <c r="J784" s="4"/>
    </row>
    <row r="785" ht="12.75" customHeight="1">
      <c r="B785" s="72"/>
      <c r="E785" s="4"/>
      <c r="F785" s="4"/>
      <c r="G785" s="4"/>
      <c r="H785" s="4"/>
      <c r="I785" s="4"/>
      <c r="J785" s="4"/>
    </row>
    <row r="786" ht="12.75" customHeight="1">
      <c r="B786" s="72"/>
      <c r="E786" s="4"/>
      <c r="F786" s="4"/>
      <c r="G786" s="4"/>
      <c r="H786" s="4"/>
      <c r="I786" s="4"/>
      <c r="J786" s="4"/>
    </row>
    <row r="787" ht="12.75" customHeight="1">
      <c r="B787" s="72"/>
      <c r="E787" s="4"/>
      <c r="F787" s="4"/>
      <c r="G787" s="4"/>
      <c r="H787" s="4"/>
      <c r="I787" s="4"/>
      <c r="J787" s="4"/>
    </row>
    <row r="788" ht="12.75" customHeight="1">
      <c r="B788" s="72"/>
      <c r="E788" s="4"/>
      <c r="F788" s="4"/>
      <c r="G788" s="4"/>
      <c r="H788" s="4"/>
      <c r="I788" s="4"/>
      <c r="J788" s="4"/>
    </row>
    <row r="789" ht="12.75" customHeight="1">
      <c r="B789" s="72"/>
      <c r="E789" s="4"/>
      <c r="F789" s="4"/>
      <c r="G789" s="4"/>
      <c r="H789" s="4"/>
      <c r="I789" s="4"/>
      <c r="J789" s="4"/>
    </row>
    <row r="790" ht="12.75" customHeight="1">
      <c r="B790" s="72"/>
      <c r="E790" s="4"/>
      <c r="F790" s="4"/>
      <c r="G790" s="4"/>
      <c r="H790" s="4"/>
      <c r="I790" s="4"/>
      <c r="J790" s="4"/>
    </row>
    <row r="791" ht="12.75" customHeight="1">
      <c r="B791" s="72"/>
      <c r="E791" s="4"/>
      <c r="F791" s="4"/>
      <c r="G791" s="4"/>
      <c r="H791" s="4"/>
      <c r="I791" s="4"/>
      <c r="J791" s="4"/>
    </row>
    <row r="792" ht="12.75" customHeight="1">
      <c r="B792" s="72"/>
      <c r="E792" s="4"/>
      <c r="F792" s="4"/>
      <c r="G792" s="4"/>
      <c r="H792" s="4"/>
      <c r="I792" s="4"/>
      <c r="J792" s="4"/>
    </row>
    <row r="793" ht="12.75" customHeight="1">
      <c r="B793" s="72"/>
      <c r="E793" s="4"/>
      <c r="F793" s="4"/>
      <c r="G793" s="4"/>
      <c r="H793" s="4"/>
      <c r="I793" s="4"/>
      <c r="J793" s="4"/>
    </row>
    <row r="794" ht="12.75" customHeight="1">
      <c r="B794" s="72"/>
      <c r="E794" s="4"/>
      <c r="F794" s="4"/>
      <c r="G794" s="4"/>
      <c r="H794" s="4"/>
      <c r="I794" s="4"/>
      <c r="J794" s="4"/>
    </row>
    <row r="795" ht="12.75" customHeight="1">
      <c r="B795" s="72"/>
      <c r="E795" s="4"/>
      <c r="F795" s="4"/>
      <c r="G795" s="4"/>
      <c r="H795" s="4"/>
      <c r="I795" s="4"/>
      <c r="J795" s="4"/>
    </row>
    <row r="796" ht="12.75" customHeight="1">
      <c r="B796" s="72"/>
      <c r="E796" s="4"/>
      <c r="F796" s="4"/>
      <c r="G796" s="4"/>
      <c r="H796" s="4"/>
      <c r="I796" s="4"/>
      <c r="J796" s="4"/>
    </row>
    <row r="797" ht="12.75" customHeight="1">
      <c r="B797" s="72"/>
      <c r="E797" s="4"/>
      <c r="F797" s="4"/>
      <c r="G797" s="4"/>
      <c r="H797" s="4"/>
      <c r="I797" s="4"/>
      <c r="J797" s="4"/>
    </row>
    <row r="798" ht="12.75" customHeight="1">
      <c r="B798" s="72"/>
      <c r="E798" s="4"/>
      <c r="F798" s="4"/>
      <c r="G798" s="4"/>
      <c r="H798" s="4"/>
      <c r="I798" s="4"/>
      <c r="J798" s="4"/>
    </row>
    <row r="799" ht="12.75" customHeight="1">
      <c r="B799" s="72"/>
      <c r="E799" s="4"/>
      <c r="F799" s="4"/>
      <c r="G799" s="4"/>
      <c r="H799" s="4"/>
      <c r="I799" s="4"/>
      <c r="J799" s="4"/>
    </row>
    <row r="800" ht="12.75" customHeight="1">
      <c r="B800" s="72"/>
      <c r="E800" s="4"/>
      <c r="F800" s="4"/>
      <c r="G800" s="4"/>
      <c r="H800" s="4"/>
      <c r="I800" s="4"/>
      <c r="J800" s="4"/>
    </row>
    <row r="801" ht="12.75" customHeight="1">
      <c r="B801" s="72"/>
      <c r="E801" s="4"/>
      <c r="F801" s="4"/>
      <c r="G801" s="4"/>
      <c r="H801" s="4"/>
      <c r="I801" s="4"/>
      <c r="J801" s="4"/>
    </row>
    <row r="802" ht="12.75" customHeight="1">
      <c r="B802" s="72"/>
      <c r="E802" s="4"/>
      <c r="F802" s="4"/>
      <c r="G802" s="4"/>
      <c r="H802" s="4"/>
      <c r="I802" s="4"/>
      <c r="J802" s="4"/>
    </row>
    <row r="803" ht="12.75" customHeight="1">
      <c r="B803" s="72"/>
      <c r="E803" s="4"/>
      <c r="F803" s="4"/>
      <c r="G803" s="4"/>
      <c r="H803" s="4"/>
      <c r="I803" s="4"/>
      <c r="J803" s="4"/>
    </row>
    <row r="804" ht="12.75" customHeight="1">
      <c r="B804" s="72"/>
      <c r="E804" s="4"/>
      <c r="F804" s="4"/>
      <c r="G804" s="4"/>
      <c r="H804" s="4"/>
      <c r="I804" s="4"/>
      <c r="J804" s="4"/>
    </row>
    <row r="805" ht="12.75" customHeight="1">
      <c r="B805" s="72"/>
      <c r="E805" s="4"/>
      <c r="F805" s="4"/>
      <c r="G805" s="4"/>
      <c r="H805" s="4"/>
      <c r="I805" s="4"/>
      <c r="J805" s="4"/>
    </row>
    <row r="806" ht="12.75" customHeight="1">
      <c r="B806" s="72"/>
      <c r="E806" s="4"/>
      <c r="F806" s="4"/>
      <c r="G806" s="4"/>
      <c r="H806" s="4"/>
      <c r="I806" s="4"/>
      <c r="J806" s="4"/>
    </row>
    <row r="807" ht="12.75" customHeight="1">
      <c r="B807" s="72"/>
      <c r="E807" s="4"/>
      <c r="F807" s="4"/>
      <c r="G807" s="4"/>
      <c r="H807" s="4"/>
      <c r="I807" s="4"/>
      <c r="J807" s="4"/>
    </row>
    <row r="808" ht="12.75" customHeight="1">
      <c r="B808" s="72"/>
      <c r="E808" s="4"/>
      <c r="F808" s="4"/>
      <c r="G808" s="4"/>
      <c r="H808" s="4"/>
      <c r="I808" s="4"/>
      <c r="J808" s="4"/>
    </row>
    <row r="809" ht="12.75" customHeight="1">
      <c r="B809" s="72"/>
      <c r="E809" s="4"/>
      <c r="F809" s="4"/>
      <c r="G809" s="4"/>
      <c r="H809" s="4"/>
      <c r="I809" s="4"/>
      <c r="J809" s="4"/>
    </row>
    <row r="810" ht="12.75" customHeight="1">
      <c r="B810" s="72"/>
      <c r="E810" s="4"/>
      <c r="F810" s="4"/>
      <c r="G810" s="4"/>
      <c r="H810" s="4"/>
      <c r="I810" s="4"/>
      <c r="J810" s="4"/>
    </row>
    <row r="811" ht="12.75" customHeight="1">
      <c r="B811" s="72"/>
      <c r="E811" s="4"/>
      <c r="F811" s="4"/>
      <c r="G811" s="4"/>
      <c r="H811" s="4"/>
      <c r="I811" s="4"/>
      <c r="J811" s="4"/>
    </row>
    <row r="812" ht="12.75" customHeight="1">
      <c r="B812" s="72"/>
      <c r="E812" s="4"/>
      <c r="F812" s="4"/>
      <c r="G812" s="4"/>
      <c r="H812" s="4"/>
      <c r="I812" s="4"/>
      <c r="J812" s="4"/>
    </row>
    <row r="813" ht="12.75" customHeight="1">
      <c r="B813" s="72"/>
      <c r="E813" s="4"/>
      <c r="F813" s="4"/>
      <c r="G813" s="4"/>
      <c r="H813" s="4"/>
      <c r="I813" s="4"/>
      <c r="J813" s="4"/>
    </row>
    <row r="814" ht="12.75" customHeight="1">
      <c r="B814" s="72"/>
      <c r="E814" s="4"/>
      <c r="F814" s="4"/>
      <c r="G814" s="4"/>
      <c r="H814" s="4"/>
      <c r="I814" s="4"/>
      <c r="J814" s="4"/>
    </row>
    <row r="815" ht="12.75" customHeight="1">
      <c r="B815" s="72"/>
      <c r="E815" s="4"/>
      <c r="F815" s="4"/>
      <c r="G815" s="4"/>
      <c r="H815" s="4"/>
      <c r="I815" s="4"/>
      <c r="J815" s="4"/>
    </row>
    <row r="816" ht="12.75" customHeight="1">
      <c r="B816" s="72"/>
      <c r="E816" s="4"/>
      <c r="F816" s="4"/>
      <c r="G816" s="4"/>
      <c r="H816" s="4"/>
      <c r="I816" s="4"/>
      <c r="J816" s="4"/>
    </row>
    <row r="817" ht="12.75" customHeight="1">
      <c r="B817" s="72"/>
      <c r="E817" s="4"/>
      <c r="F817" s="4"/>
      <c r="G817" s="4"/>
      <c r="H817" s="4"/>
      <c r="I817" s="4"/>
      <c r="J817" s="4"/>
    </row>
    <row r="818" ht="12.75" customHeight="1">
      <c r="B818" s="72"/>
      <c r="E818" s="4"/>
      <c r="F818" s="4"/>
      <c r="G818" s="4"/>
      <c r="H818" s="4"/>
      <c r="I818" s="4"/>
      <c r="J818" s="4"/>
    </row>
    <row r="819" ht="12.75" customHeight="1">
      <c r="B819" s="72"/>
      <c r="E819" s="4"/>
      <c r="F819" s="4"/>
      <c r="G819" s="4"/>
      <c r="H819" s="4"/>
      <c r="I819" s="4"/>
      <c r="J819" s="4"/>
    </row>
    <row r="820" ht="12.75" customHeight="1">
      <c r="B820" s="72"/>
      <c r="E820" s="4"/>
      <c r="F820" s="4"/>
      <c r="G820" s="4"/>
      <c r="H820" s="4"/>
      <c r="I820" s="4"/>
      <c r="J820" s="4"/>
    </row>
    <row r="821" ht="12.75" customHeight="1">
      <c r="B821" s="72"/>
      <c r="E821" s="4"/>
      <c r="F821" s="4"/>
      <c r="G821" s="4"/>
      <c r="H821" s="4"/>
      <c r="I821" s="4"/>
      <c r="J821" s="4"/>
    </row>
    <row r="822" ht="12.75" customHeight="1">
      <c r="B822" s="72"/>
      <c r="E822" s="4"/>
      <c r="F822" s="4"/>
      <c r="G822" s="4"/>
      <c r="H822" s="4"/>
      <c r="I822" s="4"/>
      <c r="J822" s="4"/>
    </row>
    <row r="823" ht="12.75" customHeight="1">
      <c r="B823" s="72"/>
      <c r="E823" s="4"/>
      <c r="F823" s="4"/>
      <c r="G823" s="4"/>
      <c r="H823" s="4"/>
      <c r="I823" s="4"/>
      <c r="J823" s="4"/>
    </row>
    <row r="824" ht="12.75" customHeight="1">
      <c r="B824" s="72"/>
      <c r="E824" s="4"/>
      <c r="F824" s="4"/>
      <c r="G824" s="4"/>
      <c r="H824" s="4"/>
      <c r="I824" s="4"/>
      <c r="J824" s="4"/>
    </row>
    <row r="825" ht="12.75" customHeight="1">
      <c r="B825" s="72"/>
      <c r="E825" s="4"/>
      <c r="F825" s="4"/>
      <c r="G825" s="4"/>
      <c r="H825" s="4"/>
      <c r="I825" s="4"/>
      <c r="J825" s="4"/>
    </row>
    <row r="826" ht="12.75" customHeight="1">
      <c r="B826" s="72"/>
      <c r="E826" s="4"/>
      <c r="F826" s="4"/>
      <c r="G826" s="4"/>
      <c r="H826" s="4"/>
      <c r="I826" s="4"/>
      <c r="J826" s="4"/>
    </row>
    <row r="827" ht="12.75" customHeight="1">
      <c r="B827" s="72"/>
      <c r="E827" s="4"/>
      <c r="F827" s="4"/>
      <c r="G827" s="4"/>
      <c r="H827" s="4"/>
      <c r="I827" s="4"/>
      <c r="J827" s="4"/>
    </row>
    <row r="828" ht="12.75" customHeight="1">
      <c r="B828" s="72"/>
      <c r="E828" s="4"/>
      <c r="F828" s="4"/>
      <c r="G828" s="4"/>
      <c r="H828" s="4"/>
      <c r="I828" s="4"/>
      <c r="J828" s="4"/>
    </row>
    <row r="829" ht="12.75" customHeight="1">
      <c r="B829" s="72"/>
      <c r="E829" s="4"/>
      <c r="F829" s="4"/>
      <c r="G829" s="4"/>
      <c r="H829" s="4"/>
      <c r="I829" s="4"/>
      <c r="J829" s="4"/>
    </row>
    <row r="830" ht="12.75" customHeight="1">
      <c r="B830" s="72"/>
      <c r="E830" s="4"/>
      <c r="F830" s="4"/>
      <c r="G830" s="4"/>
      <c r="H830" s="4"/>
      <c r="I830" s="4"/>
      <c r="J830" s="4"/>
    </row>
    <row r="831" ht="12.75" customHeight="1">
      <c r="B831" s="72"/>
      <c r="E831" s="4"/>
      <c r="F831" s="4"/>
      <c r="G831" s="4"/>
      <c r="H831" s="4"/>
      <c r="I831" s="4"/>
      <c r="J831" s="4"/>
    </row>
    <row r="832" ht="12.75" customHeight="1">
      <c r="B832" s="72"/>
      <c r="E832" s="4"/>
      <c r="F832" s="4"/>
      <c r="G832" s="4"/>
      <c r="H832" s="4"/>
      <c r="I832" s="4"/>
      <c r="J832" s="4"/>
    </row>
    <row r="833" ht="12.75" customHeight="1">
      <c r="B833" s="72"/>
      <c r="E833" s="4"/>
      <c r="F833" s="4"/>
      <c r="G833" s="4"/>
      <c r="H833" s="4"/>
      <c r="I833" s="4"/>
      <c r="J833" s="4"/>
    </row>
    <row r="834" ht="12.75" customHeight="1">
      <c r="B834" s="72"/>
      <c r="E834" s="4"/>
      <c r="F834" s="4"/>
      <c r="G834" s="4"/>
      <c r="H834" s="4"/>
      <c r="I834" s="4"/>
      <c r="J834" s="4"/>
    </row>
    <row r="835" ht="12.75" customHeight="1">
      <c r="B835" s="72"/>
      <c r="E835" s="4"/>
      <c r="F835" s="4"/>
      <c r="G835" s="4"/>
      <c r="H835" s="4"/>
      <c r="I835" s="4"/>
      <c r="J835" s="4"/>
    </row>
    <row r="836" ht="12.75" customHeight="1">
      <c r="B836" s="72"/>
      <c r="E836" s="4"/>
      <c r="F836" s="4"/>
      <c r="G836" s="4"/>
      <c r="H836" s="4"/>
      <c r="I836" s="4"/>
      <c r="J836" s="4"/>
    </row>
    <row r="837" ht="12.75" customHeight="1">
      <c r="B837" s="72"/>
      <c r="E837" s="4"/>
      <c r="F837" s="4"/>
      <c r="G837" s="4"/>
      <c r="H837" s="4"/>
      <c r="I837" s="4"/>
      <c r="J837" s="4"/>
    </row>
    <row r="838" ht="12.75" customHeight="1">
      <c r="B838" s="72"/>
      <c r="E838" s="4"/>
      <c r="F838" s="4"/>
      <c r="G838" s="4"/>
      <c r="H838" s="4"/>
      <c r="I838" s="4"/>
      <c r="J838" s="4"/>
    </row>
    <row r="839" ht="12.75" customHeight="1">
      <c r="B839" s="72"/>
      <c r="E839" s="4"/>
      <c r="F839" s="4"/>
      <c r="G839" s="4"/>
      <c r="H839" s="4"/>
      <c r="I839" s="4"/>
      <c r="J839" s="4"/>
    </row>
    <row r="840" ht="12.75" customHeight="1">
      <c r="B840" s="72"/>
      <c r="E840" s="4"/>
      <c r="F840" s="4"/>
      <c r="G840" s="4"/>
      <c r="H840" s="4"/>
      <c r="I840" s="4"/>
      <c r="J840" s="4"/>
    </row>
    <row r="841" ht="12.75" customHeight="1">
      <c r="B841" s="72"/>
      <c r="E841" s="4"/>
      <c r="F841" s="4"/>
      <c r="G841" s="4"/>
      <c r="H841" s="4"/>
      <c r="I841" s="4"/>
      <c r="J841" s="4"/>
    </row>
    <row r="842" ht="12.75" customHeight="1">
      <c r="B842" s="72"/>
      <c r="E842" s="4"/>
      <c r="F842" s="4"/>
      <c r="G842" s="4"/>
      <c r="H842" s="4"/>
      <c r="I842" s="4"/>
      <c r="J842" s="4"/>
    </row>
    <row r="843" ht="12.75" customHeight="1">
      <c r="B843" s="72"/>
      <c r="E843" s="4"/>
      <c r="F843" s="4"/>
      <c r="G843" s="4"/>
      <c r="H843" s="4"/>
      <c r="I843" s="4"/>
      <c r="J843" s="4"/>
    </row>
    <row r="844" ht="12.75" customHeight="1">
      <c r="B844" s="72"/>
      <c r="E844" s="4"/>
      <c r="F844" s="4"/>
      <c r="G844" s="4"/>
      <c r="H844" s="4"/>
      <c r="I844" s="4"/>
      <c r="J844" s="4"/>
    </row>
    <row r="845" ht="12.75" customHeight="1">
      <c r="B845" s="72"/>
      <c r="E845" s="4"/>
      <c r="F845" s="4"/>
      <c r="G845" s="4"/>
      <c r="H845" s="4"/>
      <c r="I845" s="4"/>
      <c r="J845" s="4"/>
    </row>
    <row r="846" ht="12.75" customHeight="1">
      <c r="B846" s="72"/>
      <c r="E846" s="4"/>
      <c r="F846" s="4"/>
      <c r="G846" s="4"/>
      <c r="H846" s="4"/>
      <c r="I846" s="4"/>
      <c r="J846" s="4"/>
    </row>
    <row r="847" ht="12.75" customHeight="1">
      <c r="B847" s="72"/>
      <c r="E847" s="4"/>
      <c r="F847" s="4"/>
      <c r="G847" s="4"/>
      <c r="H847" s="4"/>
      <c r="I847" s="4"/>
      <c r="J847" s="4"/>
    </row>
    <row r="848" ht="12.75" customHeight="1">
      <c r="B848" s="72"/>
      <c r="E848" s="4"/>
      <c r="F848" s="4"/>
      <c r="G848" s="4"/>
      <c r="H848" s="4"/>
      <c r="I848" s="4"/>
      <c r="J848" s="4"/>
    </row>
    <row r="849" ht="12.75" customHeight="1">
      <c r="B849" s="72"/>
      <c r="E849" s="4"/>
      <c r="F849" s="4"/>
      <c r="G849" s="4"/>
      <c r="H849" s="4"/>
      <c r="I849" s="4"/>
      <c r="J849" s="4"/>
    </row>
    <row r="850" ht="12.75" customHeight="1">
      <c r="B850" s="72"/>
      <c r="E850" s="4"/>
      <c r="F850" s="4"/>
      <c r="G850" s="4"/>
      <c r="H850" s="4"/>
      <c r="I850" s="4"/>
      <c r="J850" s="4"/>
    </row>
    <row r="851" ht="12.75" customHeight="1">
      <c r="B851" s="72"/>
      <c r="E851" s="4"/>
      <c r="F851" s="4"/>
      <c r="G851" s="4"/>
      <c r="H851" s="4"/>
      <c r="I851" s="4"/>
      <c r="J851" s="4"/>
    </row>
    <row r="852" ht="12.75" customHeight="1">
      <c r="B852" s="72"/>
      <c r="E852" s="4"/>
      <c r="F852" s="4"/>
      <c r="G852" s="4"/>
      <c r="H852" s="4"/>
      <c r="I852" s="4"/>
      <c r="J852" s="4"/>
    </row>
    <row r="853" ht="12.75" customHeight="1">
      <c r="B853" s="72"/>
      <c r="E853" s="4"/>
      <c r="F853" s="4"/>
      <c r="G853" s="4"/>
      <c r="H853" s="4"/>
      <c r="I853" s="4"/>
      <c r="J853" s="4"/>
    </row>
    <row r="854" ht="12.75" customHeight="1">
      <c r="B854" s="72"/>
      <c r="E854" s="4"/>
      <c r="F854" s="4"/>
      <c r="G854" s="4"/>
      <c r="H854" s="4"/>
      <c r="I854" s="4"/>
      <c r="J854" s="4"/>
    </row>
    <row r="855" ht="12.75" customHeight="1">
      <c r="B855" s="72"/>
      <c r="E855" s="4"/>
      <c r="F855" s="4"/>
      <c r="G855" s="4"/>
      <c r="H855" s="4"/>
      <c r="I855" s="4"/>
      <c r="J855" s="4"/>
    </row>
    <row r="856" ht="12.75" customHeight="1">
      <c r="B856" s="72"/>
      <c r="E856" s="4"/>
      <c r="F856" s="4"/>
      <c r="G856" s="4"/>
      <c r="H856" s="4"/>
      <c r="I856" s="4"/>
      <c r="J856" s="4"/>
    </row>
    <row r="857" ht="12.75" customHeight="1">
      <c r="B857" s="72"/>
      <c r="E857" s="4"/>
      <c r="F857" s="4"/>
      <c r="G857" s="4"/>
      <c r="H857" s="4"/>
      <c r="I857" s="4"/>
      <c r="J857" s="4"/>
    </row>
    <row r="858" ht="12.75" customHeight="1">
      <c r="B858" s="72"/>
      <c r="E858" s="4"/>
      <c r="F858" s="4"/>
      <c r="G858" s="4"/>
      <c r="H858" s="4"/>
      <c r="I858" s="4"/>
      <c r="J858" s="4"/>
    </row>
    <row r="859" ht="12.75" customHeight="1">
      <c r="B859" s="72"/>
      <c r="E859" s="4"/>
      <c r="F859" s="4"/>
      <c r="G859" s="4"/>
      <c r="H859" s="4"/>
      <c r="I859" s="4"/>
      <c r="J859" s="4"/>
    </row>
    <row r="860" ht="12.75" customHeight="1">
      <c r="B860" s="72"/>
      <c r="E860" s="4"/>
      <c r="F860" s="4"/>
      <c r="G860" s="4"/>
      <c r="H860" s="4"/>
      <c r="I860" s="4"/>
      <c r="J860" s="4"/>
    </row>
    <row r="861" ht="12.75" customHeight="1">
      <c r="B861" s="72"/>
      <c r="E861" s="4"/>
      <c r="F861" s="4"/>
      <c r="G861" s="4"/>
      <c r="H861" s="4"/>
      <c r="I861" s="4"/>
      <c r="J861" s="4"/>
    </row>
    <row r="862" ht="12.75" customHeight="1">
      <c r="B862" s="72"/>
      <c r="E862" s="4"/>
      <c r="F862" s="4"/>
      <c r="G862" s="4"/>
      <c r="H862" s="4"/>
      <c r="I862" s="4"/>
      <c r="J862" s="4"/>
    </row>
    <row r="863" ht="12.75" customHeight="1">
      <c r="B863" s="72"/>
      <c r="E863" s="4"/>
      <c r="F863" s="4"/>
      <c r="G863" s="4"/>
      <c r="H863" s="4"/>
      <c r="I863" s="4"/>
      <c r="J863" s="4"/>
    </row>
    <row r="864" ht="12.75" customHeight="1">
      <c r="B864" s="72"/>
      <c r="E864" s="4"/>
      <c r="F864" s="4"/>
      <c r="G864" s="4"/>
      <c r="H864" s="4"/>
      <c r="I864" s="4"/>
      <c r="J864" s="4"/>
    </row>
    <row r="865" ht="12.75" customHeight="1">
      <c r="B865" s="72"/>
      <c r="E865" s="4"/>
      <c r="F865" s="4"/>
      <c r="G865" s="4"/>
      <c r="H865" s="4"/>
      <c r="I865" s="4"/>
      <c r="J865" s="4"/>
    </row>
    <row r="866" ht="12.75" customHeight="1">
      <c r="B866" s="72"/>
      <c r="E866" s="4"/>
      <c r="F866" s="4"/>
      <c r="G866" s="4"/>
      <c r="H866" s="4"/>
      <c r="I866" s="4"/>
      <c r="J866" s="4"/>
    </row>
    <row r="867" ht="12.75" customHeight="1">
      <c r="B867" s="72"/>
      <c r="E867" s="4"/>
      <c r="F867" s="4"/>
      <c r="G867" s="4"/>
      <c r="H867" s="4"/>
      <c r="I867" s="4"/>
      <c r="J867" s="4"/>
    </row>
    <row r="868" ht="12.75" customHeight="1">
      <c r="B868" s="72"/>
      <c r="E868" s="4"/>
      <c r="F868" s="4"/>
      <c r="G868" s="4"/>
      <c r="H868" s="4"/>
      <c r="I868" s="4"/>
      <c r="J868" s="4"/>
    </row>
    <row r="869" ht="12.75" customHeight="1">
      <c r="B869" s="72"/>
      <c r="E869" s="4"/>
      <c r="F869" s="4"/>
      <c r="G869" s="4"/>
      <c r="H869" s="4"/>
      <c r="I869" s="4"/>
      <c r="J869" s="4"/>
    </row>
    <row r="870" ht="12.75" customHeight="1">
      <c r="B870" s="72"/>
      <c r="E870" s="4"/>
      <c r="F870" s="4"/>
      <c r="G870" s="4"/>
      <c r="H870" s="4"/>
      <c r="I870" s="4"/>
      <c r="J870" s="4"/>
    </row>
    <row r="871" ht="12.75" customHeight="1">
      <c r="B871" s="72"/>
      <c r="E871" s="4"/>
      <c r="F871" s="4"/>
      <c r="G871" s="4"/>
      <c r="H871" s="4"/>
      <c r="I871" s="4"/>
      <c r="J871" s="4"/>
    </row>
    <row r="872" ht="12.75" customHeight="1">
      <c r="B872" s="72"/>
      <c r="E872" s="4"/>
      <c r="F872" s="4"/>
      <c r="G872" s="4"/>
      <c r="H872" s="4"/>
      <c r="I872" s="4"/>
      <c r="J872" s="4"/>
    </row>
    <row r="873" ht="12.75" customHeight="1">
      <c r="B873" s="72"/>
      <c r="E873" s="4"/>
      <c r="F873" s="4"/>
      <c r="G873" s="4"/>
      <c r="H873" s="4"/>
      <c r="I873" s="4"/>
      <c r="J873" s="4"/>
    </row>
    <row r="874" ht="12.75" customHeight="1">
      <c r="B874" s="72"/>
      <c r="E874" s="4"/>
      <c r="F874" s="4"/>
      <c r="G874" s="4"/>
      <c r="H874" s="4"/>
      <c r="I874" s="4"/>
      <c r="J874" s="4"/>
    </row>
    <row r="875" ht="12.75" customHeight="1">
      <c r="B875" s="72"/>
      <c r="E875" s="4"/>
      <c r="F875" s="4"/>
      <c r="G875" s="4"/>
      <c r="H875" s="4"/>
      <c r="I875" s="4"/>
      <c r="J875" s="4"/>
    </row>
    <row r="876" ht="12.75" customHeight="1">
      <c r="B876" s="72"/>
      <c r="E876" s="4"/>
      <c r="F876" s="4"/>
      <c r="G876" s="4"/>
      <c r="H876" s="4"/>
      <c r="I876" s="4"/>
      <c r="J876" s="4"/>
    </row>
    <row r="877" ht="12.75" customHeight="1">
      <c r="B877" s="72"/>
      <c r="E877" s="4"/>
      <c r="F877" s="4"/>
      <c r="G877" s="4"/>
      <c r="H877" s="4"/>
      <c r="I877" s="4"/>
      <c r="J877" s="4"/>
    </row>
    <row r="878" ht="12.75" customHeight="1">
      <c r="B878" s="72"/>
      <c r="E878" s="4"/>
      <c r="F878" s="4"/>
      <c r="G878" s="4"/>
      <c r="H878" s="4"/>
      <c r="I878" s="4"/>
      <c r="J878" s="4"/>
    </row>
    <row r="879" ht="12.75" customHeight="1">
      <c r="B879" s="72"/>
      <c r="E879" s="4"/>
      <c r="F879" s="4"/>
      <c r="G879" s="4"/>
      <c r="H879" s="4"/>
      <c r="I879" s="4"/>
      <c r="J879" s="4"/>
    </row>
    <row r="880" ht="12.75" customHeight="1">
      <c r="B880" s="72"/>
      <c r="E880" s="4"/>
      <c r="F880" s="4"/>
      <c r="G880" s="4"/>
      <c r="H880" s="4"/>
      <c r="I880" s="4"/>
      <c r="J880" s="4"/>
    </row>
    <row r="881" ht="12.75" customHeight="1">
      <c r="B881" s="72"/>
      <c r="E881" s="4"/>
      <c r="F881" s="4"/>
      <c r="G881" s="4"/>
      <c r="H881" s="4"/>
      <c r="I881" s="4"/>
      <c r="J881" s="4"/>
    </row>
    <row r="882" ht="12.75" customHeight="1">
      <c r="B882" s="72"/>
      <c r="E882" s="4"/>
      <c r="F882" s="4"/>
      <c r="G882" s="4"/>
      <c r="H882" s="4"/>
      <c r="I882" s="4"/>
      <c r="J882" s="4"/>
    </row>
    <row r="883" ht="12.75" customHeight="1">
      <c r="B883" s="72"/>
      <c r="E883" s="4"/>
      <c r="F883" s="4"/>
      <c r="G883" s="4"/>
      <c r="H883" s="4"/>
      <c r="I883" s="4"/>
      <c r="J883" s="4"/>
    </row>
    <row r="884" ht="12.75" customHeight="1">
      <c r="B884" s="72"/>
      <c r="E884" s="4"/>
      <c r="F884" s="4"/>
      <c r="G884" s="4"/>
      <c r="H884" s="4"/>
      <c r="I884" s="4"/>
      <c r="J884" s="4"/>
    </row>
    <row r="885" ht="12.75" customHeight="1">
      <c r="B885" s="72"/>
      <c r="E885" s="4"/>
      <c r="F885" s="4"/>
      <c r="G885" s="4"/>
      <c r="H885" s="4"/>
      <c r="I885" s="4"/>
      <c r="J885" s="4"/>
    </row>
    <row r="886" ht="12.75" customHeight="1">
      <c r="B886" s="72"/>
      <c r="E886" s="4"/>
      <c r="F886" s="4"/>
      <c r="G886" s="4"/>
      <c r="H886" s="4"/>
      <c r="I886" s="4"/>
      <c r="J886" s="4"/>
    </row>
    <row r="887" ht="12.75" customHeight="1">
      <c r="B887" s="72"/>
      <c r="E887" s="4"/>
      <c r="F887" s="4"/>
      <c r="G887" s="4"/>
      <c r="H887" s="4"/>
      <c r="I887" s="4"/>
      <c r="J887" s="4"/>
    </row>
    <row r="888" ht="12.75" customHeight="1">
      <c r="B888" s="72"/>
      <c r="E888" s="4"/>
      <c r="F888" s="4"/>
      <c r="G888" s="4"/>
      <c r="H888" s="4"/>
      <c r="I888" s="4"/>
      <c r="J888" s="4"/>
    </row>
    <row r="889" ht="12.75" customHeight="1">
      <c r="B889" s="72"/>
      <c r="E889" s="4"/>
      <c r="F889" s="4"/>
      <c r="G889" s="4"/>
      <c r="H889" s="4"/>
      <c r="I889" s="4"/>
      <c r="J889" s="4"/>
    </row>
    <row r="890" ht="12.75" customHeight="1">
      <c r="B890" s="72"/>
      <c r="E890" s="4"/>
      <c r="F890" s="4"/>
      <c r="G890" s="4"/>
      <c r="H890" s="4"/>
      <c r="I890" s="4"/>
      <c r="J890" s="4"/>
    </row>
    <row r="891" ht="12.75" customHeight="1">
      <c r="B891" s="72"/>
      <c r="E891" s="4"/>
      <c r="F891" s="4"/>
      <c r="G891" s="4"/>
      <c r="H891" s="4"/>
      <c r="I891" s="4"/>
      <c r="J891" s="4"/>
    </row>
    <row r="892" ht="12.75" customHeight="1">
      <c r="B892" s="72"/>
      <c r="E892" s="4"/>
      <c r="F892" s="4"/>
      <c r="G892" s="4"/>
      <c r="H892" s="4"/>
      <c r="I892" s="4"/>
      <c r="J892" s="4"/>
    </row>
    <row r="893" ht="12.75" customHeight="1">
      <c r="B893" s="72"/>
      <c r="E893" s="4"/>
      <c r="F893" s="4"/>
      <c r="G893" s="4"/>
      <c r="H893" s="4"/>
      <c r="I893" s="4"/>
      <c r="J893" s="4"/>
    </row>
    <row r="894" ht="12.75" customHeight="1">
      <c r="B894" s="72"/>
      <c r="E894" s="4"/>
      <c r="F894" s="4"/>
      <c r="G894" s="4"/>
      <c r="H894" s="4"/>
      <c r="I894" s="4"/>
      <c r="J894" s="4"/>
    </row>
    <row r="895" ht="12.75" customHeight="1">
      <c r="B895" s="72"/>
      <c r="E895" s="4"/>
      <c r="F895" s="4"/>
      <c r="G895" s="4"/>
      <c r="H895" s="4"/>
      <c r="I895" s="4"/>
      <c r="J895" s="4"/>
    </row>
    <row r="896" ht="12.75" customHeight="1">
      <c r="B896" s="72"/>
      <c r="E896" s="4"/>
      <c r="F896" s="4"/>
      <c r="G896" s="4"/>
      <c r="H896" s="4"/>
      <c r="I896" s="4"/>
      <c r="J896" s="4"/>
    </row>
    <row r="897" ht="12.75" customHeight="1">
      <c r="B897" s="72"/>
      <c r="E897" s="4"/>
      <c r="F897" s="4"/>
      <c r="G897" s="4"/>
      <c r="H897" s="4"/>
      <c r="I897" s="4"/>
      <c r="J897" s="4"/>
    </row>
    <row r="898" ht="12.75" customHeight="1">
      <c r="B898" s="72"/>
      <c r="E898" s="4"/>
      <c r="F898" s="4"/>
      <c r="G898" s="4"/>
      <c r="H898" s="4"/>
      <c r="I898" s="4"/>
      <c r="J898" s="4"/>
    </row>
    <row r="899" ht="12.75" customHeight="1">
      <c r="B899" s="72"/>
      <c r="E899" s="4"/>
      <c r="F899" s="4"/>
      <c r="G899" s="4"/>
      <c r="H899" s="4"/>
      <c r="I899" s="4"/>
      <c r="J899" s="4"/>
    </row>
    <row r="900" ht="12.75" customHeight="1">
      <c r="B900" s="72"/>
      <c r="E900" s="4"/>
      <c r="F900" s="4"/>
      <c r="G900" s="4"/>
      <c r="H900" s="4"/>
      <c r="I900" s="4"/>
      <c r="J900" s="4"/>
    </row>
    <row r="901" ht="12.75" customHeight="1">
      <c r="B901" s="72"/>
      <c r="E901" s="4"/>
      <c r="F901" s="4"/>
      <c r="G901" s="4"/>
      <c r="H901" s="4"/>
      <c r="I901" s="4"/>
      <c r="J901" s="4"/>
    </row>
    <row r="902" ht="12.75" customHeight="1">
      <c r="B902" s="72"/>
      <c r="E902" s="4"/>
      <c r="F902" s="4"/>
      <c r="G902" s="4"/>
      <c r="H902" s="4"/>
      <c r="I902" s="4"/>
      <c r="J902" s="4"/>
    </row>
    <row r="903" ht="12.75" customHeight="1">
      <c r="B903" s="72"/>
      <c r="E903" s="4"/>
      <c r="F903" s="4"/>
      <c r="G903" s="4"/>
      <c r="H903" s="4"/>
      <c r="I903" s="4"/>
      <c r="J903" s="4"/>
    </row>
    <row r="904" ht="12.75" customHeight="1">
      <c r="B904" s="72"/>
      <c r="E904" s="4"/>
      <c r="F904" s="4"/>
      <c r="G904" s="4"/>
      <c r="H904" s="4"/>
      <c r="I904" s="4"/>
      <c r="J904" s="4"/>
    </row>
    <row r="905" ht="12.75" customHeight="1">
      <c r="B905" s="72"/>
      <c r="E905" s="4"/>
      <c r="F905" s="4"/>
      <c r="G905" s="4"/>
      <c r="H905" s="4"/>
      <c r="I905" s="4"/>
      <c r="J905" s="4"/>
    </row>
    <row r="906" ht="12.75" customHeight="1">
      <c r="B906" s="72"/>
      <c r="E906" s="4"/>
      <c r="F906" s="4"/>
      <c r="G906" s="4"/>
      <c r="H906" s="4"/>
      <c r="I906" s="4"/>
      <c r="J906" s="4"/>
    </row>
    <row r="907" ht="12.75" customHeight="1">
      <c r="B907" s="72"/>
      <c r="E907" s="4"/>
      <c r="F907" s="4"/>
      <c r="G907" s="4"/>
      <c r="H907" s="4"/>
      <c r="I907" s="4"/>
      <c r="J907" s="4"/>
    </row>
    <row r="908" ht="12.75" customHeight="1">
      <c r="B908" s="72"/>
      <c r="E908" s="4"/>
      <c r="F908" s="4"/>
      <c r="G908" s="4"/>
      <c r="H908" s="4"/>
      <c r="I908" s="4"/>
      <c r="J908" s="4"/>
    </row>
    <row r="909" ht="12.75" customHeight="1">
      <c r="B909" s="72"/>
      <c r="E909" s="4"/>
      <c r="F909" s="4"/>
      <c r="G909" s="4"/>
      <c r="H909" s="4"/>
      <c r="I909" s="4"/>
      <c r="J909" s="4"/>
    </row>
    <row r="910" ht="12.75" customHeight="1">
      <c r="B910" s="72"/>
      <c r="E910" s="4"/>
      <c r="F910" s="4"/>
      <c r="G910" s="4"/>
      <c r="H910" s="4"/>
      <c r="I910" s="4"/>
      <c r="J910" s="4"/>
    </row>
    <row r="911" ht="12.75" customHeight="1">
      <c r="B911" s="72"/>
      <c r="E911" s="4"/>
      <c r="F911" s="4"/>
      <c r="G911" s="4"/>
      <c r="H911" s="4"/>
      <c r="I911" s="4"/>
      <c r="J911" s="4"/>
    </row>
    <row r="912" ht="12.75" customHeight="1">
      <c r="B912" s="72"/>
      <c r="E912" s="4"/>
      <c r="F912" s="4"/>
      <c r="G912" s="4"/>
      <c r="H912" s="4"/>
      <c r="I912" s="4"/>
      <c r="J912" s="4"/>
    </row>
    <row r="913" ht="12.75" customHeight="1">
      <c r="B913" s="72"/>
      <c r="E913" s="4"/>
      <c r="F913" s="4"/>
      <c r="G913" s="4"/>
      <c r="H913" s="4"/>
      <c r="I913" s="4"/>
      <c r="J913" s="4"/>
    </row>
    <row r="914" ht="12.75" customHeight="1">
      <c r="B914" s="72"/>
      <c r="E914" s="4"/>
      <c r="F914" s="4"/>
      <c r="G914" s="4"/>
      <c r="H914" s="4"/>
      <c r="I914" s="4"/>
      <c r="J914" s="4"/>
    </row>
    <row r="915" ht="12.75" customHeight="1">
      <c r="B915" s="72"/>
      <c r="E915" s="4"/>
      <c r="F915" s="4"/>
      <c r="G915" s="4"/>
      <c r="H915" s="4"/>
      <c r="I915" s="4"/>
      <c r="J915" s="4"/>
    </row>
    <row r="916" ht="12.75" customHeight="1">
      <c r="B916" s="72"/>
      <c r="E916" s="4"/>
      <c r="F916" s="4"/>
      <c r="G916" s="4"/>
      <c r="H916" s="4"/>
      <c r="I916" s="4"/>
      <c r="J916" s="4"/>
    </row>
    <row r="917" ht="12.75" customHeight="1">
      <c r="B917" s="72"/>
      <c r="E917" s="4"/>
      <c r="F917" s="4"/>
      <c r="G917" s="4"/>
      <c r="H917" s="4"/>
      <c r="I917" s="4"/>
      <c r="J917" s="4"/>
    </row>
    <row r="918" ht="12.75" customHeight="1">
      <c r="B918" s="72"/>
      <c r="E918" s="4"/>
      <c r="F918" s="4"/>
      <c r="G918" s="4"/>
      <c r="H918" s="4"/>
      <c r="I918" s="4"/>
      <c r="J918" s="4"/>
    </row>
    <row r="919" ht="12.75" customHeight="1">
      <c r="B919" s="72"/>
      <c r="E919" s="4"/>
      <c r="F919" s="4"/>
      <c r="G919" s="4"/>
      <c r="H919" s="4"/>
      <c r="I919" s="4"/>
      <c r="J919" s="4"/>
    </row>
    <row r="920" ht="12.75" customHeight="1">
      <c r="B920" s="72"/>
      <c r="E920" s="4"/>
      <c r="F920" s="4"/>
      <c r="G920" s="4"/>
      <c r="H920" s="4"/>
      <c r="I920" s="4"/>
      <c r="J920" s="4"/>
    </row>
    <row r="921" ht="12.75" customHeight="1">
      <c r="B921" s="72"/>
      <c r="E921" s="4"/>
      <c r="F921" s="4"/>
      <c r="G921" s="4"/>
      <c r="H921" s="4"/>
      <c r="I921" s="4"/>
      <c r="J921" s="4"/>
    </row>
    <row r="922" ht="12.75" customHeight="1">
      <c r="B922" s="72"/>
      <c r="E922" s="4"/>
      <c r="F922" s="4"/>
      <c r="G922" s="4"/>
      <c r="H922" s="4"/>
      <c r="I922" s="4"/>
      <c r="J922" s="4"/>
    </row>
    <row r="923" ht="12.75" customHeight="1">
      <c r="B923" s="72"/>
      <c r="E923" s="4"/>
      <c r="F923" s="4"/>
      <c r="G923" s="4"/>
      <c r="H923" s="4"/>
      <c r="I923" s="4"/>
      <c r="J923" s="4"/>
    </row>
    <row r="924" ht="12.75" customHeight="1">
      <c r="B924" s="72"/>
      <c r="E924" s="4"/>
      <c r="F924" s="4"/>
      <c r="G924" s="4"/>
      <c r="H924" s="4"/>
      <c r="I924" s="4"/>
      <c r="J924" s="4"/>
    </row>
    <row r="925" ht="12.75" customHeight="1">
      <c r="B925" s="72"/>
      <c r="E925" s="4"/>
      <c r="F925" s="4"/>
      <c r="G925" s="4"/>
      <c r="H925" s="4"/>
      <c r="I925" s="4"/>
      <c r="J925" s="4"/>
    </row>
    <row r="926" ht="12.75" customHeight="1">
      <c r="B926" s="72"/>
      <c r="E926" s="4"/>
      <c r="F926" s="4"/>
      <c r="G926" s="4"/>
      <c r="H926" s="4"/>
      <c r="I926" s="4"/>
      <c r="J926" s="4"/>
    </row>
    <row r="927" ht="12.75" customHeight="1">
      <c r="B927" s="72"/>
      <c r="E927" s="4"/>
      <c r="F927" s="4"/>
      <c r="G927" s="4"/>
      <c r="H927" s="4"/>
      <c r="I927" s="4"/>
      <c r="J927" s="4"/>
    </row>
    <row r="928" ht="12.75" customHeight="1">
      <c r="B928" s="72"/>
      <c r="E928" s="4"/>
      <c r="F928" s="4"/>
      <c r="G928" s="4"/>
      <c r="H928" s="4"/>
      <c r="I928" s="4"/>
      <c r="J928" s="4"/>
    </row>
    <row r="929" ht="12.75" customHeight="1">
      <c r="B929" s="72"/>
      <c r="E929" s="4"/>
      <c r="F929" s="4"/>
      <c r="G929" s="4"/>
      <c r="H929" s="4"/>
      <c r="I929" s="4"/>
      <c r="J929" s="4"/>
    </row>
    <row r="930" ht="12.75" customHeight="1">
      <c r="B930" s="72"/>
      <c r="E930" s="4"/>
      <c r="F930" s="4"/>
      <c r="G930" s="4"/>
      <c r="H930" s="4"/>
      <c r="I930" s="4"/>
      <c r="J930" s="4"/>
    </row>
    <row r="931" ht="12.75" customHeight="1">
      <c r="B931" s="72"/>
      <c r="E931" s="4"/>
      <c r="F931" s="4"/>
      <c r="G931" s="4"/>
      <c r="H931" s="4"/>
      <c r="I931" s="4"/>
      <c r="J931" s="4"/>
    </row>
    <row r="932" ht="12.75" customHeight="1">
      <c r="B932" s="72"/>
      <c r="E932" s="4"/>
      <c r="F932" s="4"/>
      <c r="G932" s="4"/>
      <c r="H932" s="4"/>
      <c r="I932" s="4"/>
      <c r="J932" s="4"/>
    </row>
    <row r="933" ht="12.75" customHeight="1">
      <c r="B933" s="72"/>
      <c r="E933" s="4"/>
      <c r="F933" s="4"/>
      <c r="G933" s="4"/>
      <c r="H933" s="4"/>
      <c r="I933" s="4"/>
      <c r="J933" s="4"/>
    </row>
    <row r="934" ht="12.75" customHeight="1">
      <c r="B934" s="72"/>
      <c r="E934" s="4"/>
      <c r="F934" s="4"/>
      <c r="G934" s="4"/>
      <c r="H934" s="4"/>
      <c r="I934" s="4"/>
      <c r="J934" s="4"/>
    </row>
    <row r="935" ht="12.75" customHeight="1">
      <c r="B935" s="72"/>
      <c r="E935" s="4"/>
      <c r="F935" s="4"/>
      <c r="G935" s="4"/>
      <c r="H935" s="4"/>
      <c r="I935" s="4"/>
      <c r="J935" s="4"/>
    </row>
    <row r="936" ht="12.75" customHeight="1">
      <c r="B936" s="72"/>
      <c r="E936" s="4"/>
      <c r="F936" s="4"/>
      <c r="G936" s="4"/>
      <c r="H936" s="4"/>
      <c r="I936" s="4"/>
      <c r="J936" s="4"/>
    </row>
    <row r="937" ht="12.75" customHeight="1">
      <c r="B937" s="72"/>
      <c r="E937" s="4"/>
      <c r="F937" s="4"/>
      <c r="G937" s="4"/>
      <c r="H937" s="4"/>
      <c r="I937" s="4"/>
      <c r="J937" s="4"/>
    </row>
    <row r="938" ht="12.75" customHeight="1">
      <c r="B938" s="72"/>
      <c r="E938" s="4"/>
      <c r="F938" s="4"/>
      <c r="G938" s="4"/>
      <c r="H938" s="4"/>
      <c r="I938" s="4"/>
      <c r="J938" s="4"/>
    </row>
    <row r="939" ht="12.75" customHeight="1">
      <c r="B939" s="72"/>
      <c r="E939" s="4"/>
      <c r="F939" s="4"/>
      <c r="G939" s="4"/>
      <c r="H939" s="4"/>
      <c r="I939" s="4"/>
      <c r="J939" s="4"/>
    </row>
    <row r="940" ht="12.75" customHeight="1">
      <c r="B940" s="72"/>
      <c r="E940" s="4"/>
      <c r="F940" s="4"/>
      <c r="G940" s="4"/>
      <c r="H940" s="4"/>
      <c r="I940" s="4"/>
      <c r="J940" s="4"/>
    </row>
    <row r="941" ht="12.75" customHeight="1">
      <c r="B941" s="72"/>
      <c r="E941" s="4"/>
      <c r="F941" s="4"/>
      <c r="G941" s="4"/>
      <c r="H941" s="4"/>
      <c r="I941" s="4"/>
      <c r="J941" s="4"/>
    </row>
    <row r="942" ht="12.75" customHeight="1">
      <c r="B942" s="72"/>
      <c r="E942" s="4"/>
      <c r="F942" s="4"/>
      <c r="G942" s="4"/>
      <c r="H942" s="4"/>
      <c r="I942" s="4"/>
      <c r="J942" s="4"/>
    </row>
    <row r="943" ht="12.75" customHeight="1">
      <c r="B943" s="72"/>
      <c r="E943" s="4"/>
      <c r="F943" s="4"/>
      <c r="G943" s="4"/>
      <c r="H943" s="4"/>
      <c r="I943" s="4"/>
      <c r="J943" s="4"/>
    </row>
    <row r="944" ht="12.75" customHeight="1">
      <c r="B944" s="72"/>
      <c r="E944" s="4"/>
      <c r="F944" s="4"/>
      <c r="G944" s="4"/>
      <c r="H944" s="4"/>
      <c r="I944" s="4"/>
      <c r="J944" s="4"/>
    </row>
    <row r="945" ht="12.75" customHeight="1">
      <c r="B945" s="72"/>
      <c r="E945" s="4"/>
      <c r="F945" s="4"/>
      <c r="G945" s="4"/>
      <c r="H945" s="4"/>
      <c r="I945" s="4"/>
      <c r="J945" s="4"/>
    </row>
    <row r="946" ht="12.75" customHeight="1">
      <c r="B946" s="72"/>
      <c r="E946" s="4"/>
      <c r="F946" s="4"/>
      <c r="G946" s="4"/>
      <c r="H946" s="4"/>
      <c r="I946" s="4"/>
      <c r="J946" s="4"/>
    </row>
    <row r="947" ht="12.75" customHeight="1">
      <c r="B947" s="72"/>
      <c r="E947" s="4"/>
      <c r="F947" s="4"/>
      <c r="G947" s="4"/>
      <c r="H947" s="4"/>
      <c r="I947" s="4"/>
      <c r="J947" s="4"/>
    </row>
    <row r="948" ht="12.75" customHeight="1">
      <c r="B948" s="72"/>
      <c r="E948" s="4"/>
      <c r="F948" s="4"/>
      <c r="G948" s="4"/>
      <c r="H948" s="4"/>
      <c r="I948" s="4"/>
      <c r="J948" s="4"/>
    </row>
    <row r="949" ht="12.75" customHeight="1">
      <c r="B949" s="72"/>
      <c r="E949" s="4"/>
      <c r="F949" s="4"/>
      <c r="G949" s="4"/>
      <c r="H949" s="4"/>
      <c r="I949" s="4"/>
      <c r="J949" s="4"/>
    </row>
    <row r="950" ht="12.75" customHeight="1">
      <c r="B950" s="72"/>
      <c r="E950" s="4"/>
      <c r="F950" s="4"/>
      <c r="G950" s="4"/>
      <c r="H950" s="4"/>
      <c r="I950" s="4"/>
      <c r="J950" s="4"/>
    </row>
    <row r="951" ht="12.75" customHeight="1">
      <c r="B951" s="72"/>
      <c r="E951" s="4"/>
      <c r="F951" s="4"/>
      <c r="G951" s="4"/>
      <c r="H951" s="4"/>
      <c r="I951" s="4"/>
      <c r="J951" s="4"/>
    </row>
    <row r="952" ht="12.75" customHeight="1">
      <c r="B952" s="72"/>
      <c r="E952" s="4"/>
      <c r="F952" s="4"/>
      <c r="G952" s="4"/>
      <c r="H952" s="4"/>
      <c r="I952" s="4"/>
      <c r="J952" s="4"/>
    </row>
    <row r="953" ht="12.75" customHeight="1">
      <c r="B953" s="72"/>
      <c r="E953" s="4"/>
      <c r="F953" s="4"/>
      <c r="G953" s="4"/>
      <c r="H953" s="4"/>
      <c r="I953" s="4"/>
      <c r="J953" s="4"/>
    </row>
    <row r="954" ht="12.75" customHeight="1">
      <c r="B954" s="72"/>
      <c r="E954" s="4"/>
      <c r="F954" s="4"/>
      <c r="G954" s="4"/>
      <c r="H954" s="4"/>
      <c r="I954" s="4"/>
      <c r="J954" s="4"/>
    </row>
    <row r="955" ht="12.75" customHeight="1">
      <c r="B955" s="72"/>
      <c r="E955" s="4"/>
      <c r="F955" s="4"/>
      <c r="G955" s="4"/>
      <c r="H955" s="4"/>
      <c r="I955" s="4"/>
      <c r="J955" s="4"/>
    </row>
    <row r="956" ht="12.75" customHeight="1">
      <c r="B956" s="72"/>
      <c r="E956" s="4"/>
      <c r="F956" s="4"/>
      <c r="G956" s="4"/>
      <c r="H956" s="4"/>
      <c r="I956" s="4"/>
      <c r="J956" s="4"/>
    </row>
    <row r="957" ht="12.75" customHeight="1">
      <c r="B957" s="72"/>
      <c r="E957" s="4"/>
      <c r="F957" s="4"/>
      <c r="G957" s="4"/>
      <c r="H957" s="4"/>
      <c r="I957" s="4"/>
      <c r="J957" s="4"/>
    </row>
    <row r="958" ht="12.75" customHeight="1">
      <c r="B958" s="72"/>
      <c r="E958" s="4"/>
      <c r="F958" s="4"/>
      <c r="G958" s="4"/>
      <c r="H958" s="4"/>
      <c r="I958" s="4"/>
      <c r="J958" s="4"/>
    </row>
    <row r="959" ht="12.75" customHeight="1">
      <c r="B959" s="72"/>
      <c r="E959" s="4"/>
      <c r="F959" s="4"/>
      <c r="G959" s="4"/>
      <c r="H959" s="4"/>
      <c r="I959" s="4"/>
      <c r="J959" s="4"/>
    </row>
    <row r="960" ht="12.75" customHeight="1">
      <c r="B960" s="72"/>
      <c r="E960" s="4"/>
      <c r="F960" s="4"/>
      <c r="G960" s="4"/>
      <c r="H960" s="4"/>
      <c r="I960" s="4"/>
      <c r="J960" s="4"/>
    </row>
    <row r="961" ht="12.75" customHeight="1">
      <c r="B961" s="72"/>
      <c r="E961" s="4"/>
      <c r="F961" s="4"/>
      <c r="G961" s="4"/>
      <c r="H961" s="4"/>
      <c r="I961" s="4"/>
      <c r="J961" s="4"/>
    </row>
    <row r="962" ht="12.75" customHeight="1">
      <c r="B962" s="72"/>
      <c r="E962" s="4"/>
      <c r="F962" s="4"/>
      <c r="G962" s="4"/>
      <c r="H962" s="4"/>
      <c r="I962" s="4"/>
      <c r="J962" s="4"/>
    </row>
    <row r="963" ht="12.75" customHeight="1">
      <c r="B963" s="72"/>
      <c r="E963" s="4"/>
      <c r="F963" s="4"/>
      <c r="G963" s="4"/>
      <c r="H963" s="4"/>
      <c r="I963" s="4"/>
      <c r="J963" s="4"/>
    </row>
    <row r="964" ht="12.75" customHeight="1">
      <c r="B964" s="72"/>
      <c r="E964" s="4"/>
      <c r="F964" s="4"/>
      <c r="G964" s="4"/>
      <c r="H964" s="4"/>
      <c r="I964" s="4"/>
      <c r="J964" s="4"/>
    </row>
    <row r="965" ht="12.75" customHeight="1">
      <c r="B965" s="72"/>
      <c r="E965" s="4"/>
      <c r="F965" s="4"/>
      <c r="G965" s="4"/>
      <c r="H965" s="4"/>
      <c r="I965" s="4"/>
      <c r="J965" s="4"/>
    </row>
    <row r="966" ht="12.75" customHeight="1">
      <c r="B966" s="72"/>
      <c r="E966" s="4"/>
      <c r="F966" s="4"/>
      <c r="G966" s="4"/>
      <c r="H966" s="4"/>
      <c r="I966" s="4"/>
      <c r="J966" s="4"/>
    </row>
    <row r="967" ht="12.75" customHeight="1">
      <c r="B967" s="72"/>
      <c r="E967" s="4"/>
      <c r="F967" s="4"/>
      <c r="G967" s="4"/>
      <c r="H967" s="4"/>
      <c r="I967" s="4"/>
      <c r="J967" s="4"/>
    </row>
    <row r="968" ht="12.75" customHeight="1">
      <c r="B968" s="72"/>
      <c r="E968" s="4"/>
      <c r="F968" s="4"/>
      <c r="G968" s="4"/>
      <c r="H968" s="4"/>
      <c r="I968" s="4"/>
      <c r="J968" s="4"/>
    </row>
    <row r="969" ht="12.75" customHeight="1">
      <c r="B969" s="72"/>
      <c r="E969" s="4"/>
      <c r="F969" s="4"/>
      <c r="G969" s="4"/>
      <c r="H969" s="4"/>
      <c r="I969" s="4"/>
      <c r="J969" s="4"/>
    </row>
    <row r="970" ht="12.75" customHeight="1">
      <c r="B970" s="72"/>
      <c r="E970" s="4"/>
      <c r="F970" s="4"/>
      <c r="G970" s="4"/>
      <c r="H970" s="4"/>
      <c r="I970" s="4"/>
      <c r="J970" s="4"/>
    </row>
    <row r="971" ht="12.75" customHeight="1">
      <c r="B971" s="72"/>
      <c r="E971" s="4"/>
      <c r="F971" s="4"/>
      <c r="G971" s="4"/>
      <c r="H971" s="4"/>
      <c r="I971" s="4"/>
      <c r="J971" s="4"/>
    </row>
    <row r="972" ht="12.75" customHeight="1">
      <c r="B972" s="72"/>
      <c r="E972" s="4"/>
      <c r="F972" s="4"/>
      <c r="G972" s="4"/>
      <c r="H972" s="4"/>
      <c r="I972" s="4"/>
      <c r="J972" s="4"/>
    </row>
    <row r="973" ht="12.75" customHeight="1">
      <c r="B973" s="72"/>
      <c r="E973" s="4"/>
      <c r="F973" s="4"/>
      <c r="G973" s="4"/>
      <c r="H973" s="4"/>
      <c r="I973" s="4"/>
      <c r="J973" s="4"/>
    </row>
    <row r="974" ht="12.75" customHeight="1">
      <c r="B974" s="72"/>
      <c r="E974" s="4"/>
      <c r="F974" s="4"/>
      <c r="G974" s="4"/>
      <c r="H974" s="4"/>
      <c r="I974" s="4"/>
      <c r="J974" s="4"/>
    </row>
    <row r="975" ht="12.75" customHeight="1">
      <c r="B975" s="72"/>
      <c r="E975" s="4"/>
      <c r="F975" s="4"/>
      <c r="G975" s="4"/>
      <c r="H975" s="4"/>
      <c r="I975" s="4"/>
      <c r="J975" s="4"/>
    </row>
    <row r="976" ht="12.75" customHeight="1">
      <c r="B976" s="72"/>
      <c r="E976" s="4"/>
      <c r="F976" s="4"/>
      <c r="G976" s="4"/>
      <c r="H976" s="4"/>
      <c r="I976" s="4"/>
      <c r="J976" s="4"/>
    </row>
    <row r="977" ht="12.75" customHeight="1">
      <c r="B977" s="72"/>
      <c r="E977" s="4"/>
      <c r="F977" s="4"/>
      <c r="G977" s="4"/>
      <c r="H977" s="4"/>
      <c r="I977" s="4"/>
      <c r="J977" s="4"/>
    </row>
    <row r="978" ht="12.75" customHeight="1">
      <c r="B978" s="72"/>
      <c r="E978" s="4"/>
      <c r="F978" s="4"/>
      <c r="G978" s="4"/>
      <c r="H978" s="4"/>
      <c r="I978" s="4"/>
      <c r="J978" s="4"/>
    </row>
    <row r="979" ht="12.75" customHeight="1">
      <c r="B979" s="72"/>
      <c r="E979" s="4"/>
      <c r="F979" s="4"/>
      <c r="G979" s="4"/>
      <c r="H979" s="4"/>
      <c r="I979" s="4"/>
      <c r="J979" s="4"/>
    </row>
    <row r="980" ht="12.75" customHeight="1">
      <c r="B980" s="72"/>
      <c r="E980" s="4"/>
      <c r="F980" s="4"/>
      <c r="G980" s="4"/>
      <c r="H980" s="4"/>
      <c r="I980" s="4"/>
      <c r="J980" s="4"/>
    </row>
    <row r="981" ht="12.75" customHeight="1">
      <c r="B981" s="72"/>
      <c r="E981" s="4"/>
      <c r="F981" s="4"/>
      <c r="G981" s="4"/>
      <c r="H981" s="4"/>
      <c r="I981" s="4"/>
      <c r="J981" s="4"/>
    </row>
    <row r="982" ht="12.75" customHeight="1">
      <c r="B982" s="72"/>
      <c r="E982" s="4"/>
      <c r="F982" s="4"/>
      <c r="G982" s="4"/>
      <c r="H982" s="4"/>
      <c r="I982" s="4"/>
      <c r="J982" s="4"/>
    </row>
    <row r="983" ht="12.75" customHeight="1">
      <c r="B983" s="72"/>
      <c r="E983" s="4"/>
      <c r="F983" s="4"/>
      <c r="G983" s="4"/>
      <c r="H983" s="4"/>
      <c r="I983" s="4"/>
      <c r="J983" s="4"/>
    </row>
    <row r="984" ht="12.75" customHeight="1">
      <c r="B984" s="72"/>
      <c r="E984" s="4"/>
      <c r="F984" s="4"/>
      <c r="G984" s="4"/>
      <c r="H984" s="4"/>
      <c r="I984" s="4"/>
      <c r="J984" s="4"/>
    </row>
    <row r="985" ht="12.75" customHeight="1">
      <c r="B985" s="72"/>
      <c r="E985" s="4"/>
      <c r="F985" s="4"/>
      <c r="G985" s="4"/>
      <c r="H985" s="4"/>
      <c r="I985" s="4"/>
      <c r="J985" s="4"/>
    </row>
    <row r="986" ht="12.75" customHeight="1">
      <c r="B986" s="72"/>
      <c r="E986" s="4"/>
      <c r="F986" s="4"/>
      <c r="G986" s="4"/>
      <c r="H986" s="4"/>
      <c r="I986" s="4"/>
      <c r="J986" s="4"/>
    </row>
    <row r="987" ht="12.75" customHeight="1">
      <c r="B987" s="72"/>
      <c r="E987" s="4"/>
      <c r="F987" s="4"/>
      <c r="G987" s="4"/>
      <c r="H987" s="4"/>
      <c r="I987" s="4"/>
      <c r="J987" s="4"/>
    </row>
    <row r="988" ht="12.75" customHeight="1">
      <c r="B988" s="72"/>
      <c r="E988" s="4"/>
      <c r="F988" s="4"/>
      <c r="G988" s="4"/>
      <c r="H988" s="4"/>
      <c r="I988" s="4"/>
      <c r="J988" s="4"/>
    </row>
    <row r="989" ht="12.75" customHeight="1">
      <c r="B989" s="72"/>
      <c r="E989" s="4"/>
      <c r="F989" s="4"/>
      <c r="G989" s="4"/>
      <c r="H989" s="4"/>
      <c r="I989" s="4"/>
      <c r="J989" s="4"/>
    </row>
    <row r="990" ht="12.75" customHeight="1">
      <c r="B990" s="72"/>
      <c r="E990" s="4"/>
      <c r="F990" s="4"/>
      <c r="G990" s="4"/>
      <c r="H990" s="4"/>
      <c r="I990" s="4"/>
      <c r="J990" s="4"/>
    </row>
    <row r="991" ht="12.75" customHeight="1">
      <c r="B991" s="72"/>
      <c r="E991" s="4"/>
      <c r="F991" s="4"/>
      <c r="G991" s="4"/>
      <c r="H991" s="4"/>
      <c r="I991" s="4"/>
      <c r="J991" s="4"/>
    </row>
    <row r="992" ht="12.75" customHeight="1">
      <c r="B992" s="72"/>
      <c r="E992" s="4"/>
      <c r="F992" s="4"/>
      <c r="G992" s="4"/>
      <c r="H992" s="4"/>
      <c r="I992" s="4"/>
      <c r="J992" s="4"/>
    </row>
    <row r="993" ht="12.75" customHeight="1">
      <c r="B993" s="72"/>
      <c r="E993" s="4"/>
      <c r="F993" s="4"/>
      <c r="G993" s="4"/>
      <c r="H993" s="4"/>
      <c r="I993" s="4"/>
      <c r="J993" s="4"/>
    </row>
    <row r="994" ht="12.75" customHeight="1">
      <c r="B994" s="72"/>
      <c r="E994" s="4"/>
      <c r="F994" s="4"/>
      <c r="G994" s="4"/>
      <c r="H994" s="4"/>
      <c r="I994" s="4"/>
      <c r="J994" s="4"/>
    </row>
    <row r="995" ht="12.75" customHeight="1">
      <c r="B995" s="72"/>
      <c r="E995" s="4"/>
      <c r="F995" s="4"/>
      <c r="G995" s="4"/>
      <c r="H995" s="4"/>
      <c r="I995" s="4"/>
      <c r="J995" s="4"/>
    </row>
    <row r="996" ht="12.75" customHeight="1">
      <c r="B996" s="72"/>
      <c r="E996" s="4"/>
      <c r="F996" s="4"/>
      <c r="G996" s="4"/>
      <c r="H996" s="4"/>
      <c r="I996" s="4"/>
      <c r="J996" s="4"/>
    </row>
    <row r="997" ht="12.75" customHeight="1">
      <c r="B997" s="72"/>
      <c r="E997" s="4"/>
      <c r="F997" s="4"/>
      <c r="G997" s="4"/>
      <c r="H997" s="4"/>
      <c r="I997" s="4"/>
      <c r="J997" s="4"/>
    </row>
    <row r="998" ht="12.75" customHeight="1">
      <c r="B998" s="72"/>
      <c r="E998" s="4"/>
      <c r="F998" s="4"/>
      <c r="G998" s="4"/>
      <c r="H998" s="4"/>
      <c r="I998" s="4"/>
      <c r="J998" s="4"/>
    </row>
    <row r="999" ht="12.75" customHeight="1">
      <c r="B999" s="72"/>
      <c r="E999" s="4"/>
      <c r="F999" s="4"/>
      <c r="G999" s="4"/>
      <c r="H999" s="4"/>
      <c r="I999" s="4"/>
      <c r="J999" s="4"/>
    </row>
    <row r="1000" ht="12.75" customHeight="1">
      <c r="B1000" s="72"/>
      <c r="E1000" s="4"/>
      <c r="F1000" s="4"/>
      <c r="G1000" s="4"/>
      <c r="H1000" s="4"/>
      <c r="I1000" s="4"/>
      <c r="J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2019-11-28T06:18:53Z</dcterms:created>
  <dc:creator>HoaNam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0x0101005C2BEBF8DD30DB479642DA69558D597A</vt:lpwstr>
  </property>
</Properties>
</file>