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3v1rf4-my.sharepoint.com/personal/khanhvo1592_3v1rf4_onmicrosoft_com/Documents/Desktop/"/>
    </mc:Choice>
  </mc:AlternateContent>
  <xr:revisionPtr revIDLastSave="2" documentId="11_3F0E864A6F8C50C050C379A1FA0BC318954E52F2" xr6:coauthVersionLast="47" xr6:coauthVersionMax="47" xr10:uidLastSave="{483E886C-C541-45B7-9A74-9E8B58DCA5BF}"/>
  <bookViews>
    <workbookView xWindow="-120" yWindow="-120" windowWidth="29040" windowHeight="15720" xr2:uid="{00000000-000D-0000-FFFF-FFFF00000000}"/>
  </bookViews>
  <sheets>
    <sheet name="bản tin khuyến công" sheetId="91" r:id="rId1"/>
    <sheet name="Pháp luật với công dân" sheetId="90" r:id="rId2"/>
    <sheet name="chuyên mục, chuyên đề (2)" sheetId="89" r:id="rId3"/>
    <sheet name="chuyên mục, chuyên đề" sheetId="88" r:id="rId4"/>
    <sheet name="Sắc màu văn học (2)" sheetId="87" r:id="rId5"/>
    <sheet name="Tạp chí văn hóa văn nghệ PT" sheetId="85" r:id="rId6"/>
    <sheet name="Câu chuyện pháp luật" sheetId="84" r:id="rId7"/>
    <sheet name="Thông điệp lịch sử" sheetId="83" r:id="rId8"/>
    <sheet name="Sắc màu văn học" sheetId="74" r:id="rId9"/>
    <sheet name="thiên tai" sheetId="80" r:id="rId10"/>
    <sheet name="điều con muốn" sheetId="82" r:id="rId11"/>
    <sheet name="phụ nữ và cuộc sống" sheetId="77" r:id="rId12"/>
    <sheet name="TTPN" sheetId="78" r:id="rId13"/>
    <sheet name="TTMV" sheetId="76" r:id="rId14"/>
    <sheet name="Nam giới ngày nay" sheetId="72" r:id="rId15"/>
    <sheet name="lãng đãng dấu xưa" sheetId="71" r:id="rId16"/>
    <sheet name="An ninh 896" sheetId="70" r:id="rId17"/>
    <sheet name="Giới thiệu chương trình" sheetId="56" r:id="rId18"/>
    <sheet name="Tam nông" sheetId="69" r:id="rId19"/>
    <sheet name=" gương sáng (2)" sheetId="68" r:id="rId20"/>
    <sheet name="tuổi cao gương sáng" sheetId="67" r:id="rId21"/>
    <sheet name="Ca cổ" sheetId="66" r:id="rId22"/>
    <sheet name="Rubic âm nhạc" sheetId="65" r:id="rId23"/>
    <sheet name="ký ức hào hùng" sheetId="64" r:id="rId24"/>
    <sheet name="sân khấu" sheetId="63" r:id="rId25"/>
    <sheet name="cẩm nang mua sắm" sheetId="61" r:id="rId26"/>
    <sheet name="Thong tin thiết yêu" sheetId="60" r:id="rId27"/>
    <sheet name="Thiếu nhi" sheetId="5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80" l="1"/>
  <c r="F29" i="80"/>
  <c r="E32" i="69"/>
  <c r="E31" i="69"/>
  <c r="E30" i="69"/>
  <c r="E29" i="69"/>
  <c r="E16" i="71"/>
  <c r="E23" i="70"/>
  <c r="F23" i="70" s="1"/>
  <c r="F17" i="70"/>
  <c r="F18" i="70"/>
  <c r="F27" i="76"/>
  <c r="F23" i="76"/>
  <c r="F18" i="76"/>
  <c r="F19" i="76"/>
  <c r="F20" i="76"/>
  <c r="F19" i="66"/>
  <c r="F23" i="82"/>
  <c r="F18" i="82"/>
  <c r="F19" i="84" l="1"/>
  <c r="F18" i="83"/>
  <c r="F19" i="83"/>
  <c r="F30" i="69"/>
  <c r="F31" i="69"/>
  <c r="F32" i="69"/>
  <c r="F23" i="69"/>
  <c r="F20" i="57"/>
  <c r="F14" i="67"/>
  <c r="F17" i="71"/>
  <c r="F16" i="68"/>
  <c r="F19" i="82" l="1"/>
  <c r="F20" i="82"/>
  <c r="F21" i="82"/>
  <c r="F22" i="82"/>
  <c r="F17" i="74"/>
  <c r="F18" i="87"/>
  <c r="F21" i="76"/>
  <c r="F22" i="76"/>
  <c r="F19" i="91"/>
  <c r="F18" i="91"/>
  <c r="F17" i="91"/>
  <c r="E16" i="91"/>
  <c r="F16" i="91" s="1"/>
  <c r="E15" i="91"/>
  <c r="F15" i="91" s="1"/>
  <c r="E14" i="91"/>
  <c r="F14" i="91" s="1"/>
  <c r="F13" i="91"/>
  <c r="F20" i="91" l="1"/>
  <c r="F17" i="67"/>
  <c r="F19" i="89"/>
  <c r="F20" i="89"/>
  <c r="F21" i="89"/>
  <c r="F22" i="89"/>
  <c r="F23" i="89"/>
  <c r="F19" i="90" l="1"/>
  <c r="F18" i="90"/>
  <c r="F17" i="90"/>
  <c r="E16" i="90"/>
  <c r="F16" i="90" s="1"/>
  <c r="E15" i="90"/>
  <c r="F15" i="90" s="1"/>
  <c r="E14" i="90"/>
  <c r="F14" i="90" s="1"/>
  <c r="F13" i="90"/>
  <c r="F18" i="89"/>
  <c r="F17" i="89"/>
  <c r="F16" i="89"/>
  <c r="F15" i="89"/>
  <c r="F14" i="89"/>
  <c r="F13" i="89"/>
  <c r="F19" i="88"/>
  <c r="F18" i="88"/>
  <c r="F17" i="88"/>
  <c r="F16" i="88"/>
  <c r="F15" i="88"/>
  <c r="F14" i="88"/>
  <c r="F13" i="88"/>
  <c r="F20" i="88" l="1"/>
  <c r="F20" i="90"/>
  <c r="F24" i="89"/>
  <c r="F14" i="83" l="1"/>
  <c r="F15" i="83"/>
  <c r="F16" i="83"/>
  <c r="F17" i="83"/>
  <c r="F14" i="85"/>
  <c r="F15" i="85"/>
  <c r="F16" i="85"/>
  <c r="F17" i="85"/>
  <c r="F18" i="85"/>
  <c r="F19" i="85"/>
  <c r="F20" i="85"/>
  <c r="F20" i="77" l="1"/>
  <c r="E21" i="70"/>
  <c r="F21" i="70" s="1"/>
  <c r="E22" i="70"/>
  <c r="F22" i="70" s="1"/>
  <c r="E19" i="57"/>
  <c r="F19" i="57" s="1"/>
  <c r="E18" i="57"/>
  <c r="F20" i="80" l="1"/>
  <c r="F28" i="69"/>
  <c r="F22" i="69"/>
  <c r="F19" i="87" l="1"/>
  <c r="F17" i="87"/>
  <c r="F16" i="87"/>
  <c r="E15" i="87"/>
  <c r="F15" i="87" s="1"/>
  <c r="E14" i="87"/>
  <c r="F14" i="87" s="1"/>
  <c r="E13" i="87"/>
  <c r="F13" i="87" s="1"/>
  <c r="F20" i="87" l="1"/>
  <c r="F27" i="69"/>
  <c r="F21" i="85" l="1"/>
  <c r="F24" i="82" l="1"/>
  <c r="F18" i="68"/>
  <c r="F19" i="67"/>
  <c r="F18" i="74"/>
  <c r="F21" i="77"/>
  <c r="F18" i="67"/>
  <c r="F17" i="68"/>
  <c r="F13" i="85" l="1"/>
  <c r="E16" i="84"/>
  <c r="E15" i="84"/>
  <c r="E14" i="84"/>
  <c r="E20" i="70"/>
  <c r="E19" i="70"/>
  <c r="F22" i="85" l="1"/>
  <c r="F18" i="84"/>
  <c r="F17" i="84"/>
  <c r="F16" i="84"/>
  <c r="F15" i="84"/>
  <c r="F14" i="84"/>
  <c r="F13" i="84"/>
  <c r="F13" i="83"/>
  <c r="F20" i="83" s="1"/>
  <c r="E14" i="80"/>
  <c r="F14" i="80" s="1"/>
  <c r="E15" i="80"/>
  <c r="F15" i="80" s="1"/>
  <c r="E16" i="80"/>
  <c r="F16" i="80" s="1"/>
  <c r="F25" i="82"/>
  <c r="F17" i="82"/>
  <c r="E16" i="82"/>
  <c r="F16" i="82" s="1"/>
  <c r="E15" i="82"/>
  <c r="F15" i="82" s="1"/>
  <c r="E14" i="82"/>
  <c r="F14" i="82" s="1"/>
  <c r="F13" i="82"/>
  <c r="F22" i="77"/>
  <c r="E16" i="77"/>
  <c r="E15" i="77"/>
  <c r="E14" i="77"/>
  <c r="F26" i="80"/>
  <c r="F27" i="80"/>
  <c r="F25" i="80"/>
  <c r="F24" i="80"/>
  <c r="F23" i="80"/>
  <c r="F22" i="80"/>
  <c r="F21" i="80"/>
  <c r="F19" i="80"/>
  <c r="F18" i="80"/>
  <c r="F17" i="80"/>
  <c r="F13" i="80"/>
  <c r="F19" i="74"/>
  <c r="E15" i="74"/>
  <c r="E14" i="74"/>
  <c r="E13" i="74"/>
  <c r="F25" i="78"/>
  <c r="F30" i="76"/>
  <c r="F26" i="69"/>
  <c r="F25" i="69"/>
  <c r="F24" i="69"/>
  <c r="F26" i="82" l="1"/>
  <c r="F30" i="80"/>
  <c r="F20" i="84"/>
  <c r="F24" i="78" l="1"/>
  <c r="F23" i="78"/>
  <c r="F22" i="78"/>
  <c r="F21" i="78"/>
  <c r="F20" i="78"/>
  <c r="F19" i="78"/>
  <c r="F18" i="78"/>
  <c r="F17" i="78"/>
  <c r="E16" i="78"/>
  <c r="F16" i="78" s="1"/>
  <c r="E15" i="78"/>
  <c r="F15" i="78" s="1"/>
  <c r="E14" i="78"/>
  <c r="F14" i="78" s="1"/>
  <c r="F13" i="78"/>
  <c r="F14" i="77"/>
  <c r="F15" i="77"/>
  <c r="F16" i="77"/>
  <c r="F17" i="77"/>
  <c r="F18" i="77"/>
  <c r="F19" i="77"/>
  <c r="F13" i="77"/>
  <c r="F26" i="76"/>
  <c r="F25" i="76"/>
  <c r="F29" i="76"/>
  <c r="F28" i="76"/>
  <c r="F24" i="76"/>
  <c r="F17" i="76"/>
  <c r="E16" i="76"/>
  <c r="F16" i="76" s="1"/>
  <c r="E15" i="76"/>
  <c r="F15" i="76" s="1"/>
  <c r="E14" i="76"/>
  <c r="F14" i="76" s="1"/>
  <c r="F13" i="76"/>
  <c r="F13" i="74"/>
  <c r="F16" i="74"/>
  <c r="F15" i="74"/>
  <c r="F14" i="74"/>
  <c r="F16" i="72"/>
  <c r="F15" i="72"/>
  <c r="F14" i="72"/>
  <c r="F13" i="72"/>
  <c r="F16" i="71"/>
  <c r="F15" i="71"/>
  <c r="F14" i="71"/>
  <c r="F13" i="71"/>
  <c r="F20" i="70"/>
  <c r="F19" i="70"/>
  <c r="F14" i="70"/>
  <c r="F15" i="70"/>
  <c r="F16" i="70"/>
  <c r="F13" i="70"/>
  <c r="F29" i="69"/>
  <c r="F17" i="69"/>
  <c r="F18" i="69"/>
  <c r="F19" i="69"/>
  <c r="F20" i="69"/>
  <c r="F21" i="69"/>
  <c r="E15" i="69"/>
  <c r="F15" i="69" s="1"/>
  <c r="E16" i="69"/>
  <c r="F16" i="69" s="1"/>
  <c r="E14" i="69"/>
  <c r="F14" i="69" s="1"/>
  <c r="F13" i="69"/>
  <c r="F33" i="69" l="1"/>
  <c r="F18" i="71"/>
  <c r="F17" i="72"/>
  <c r="F31" i="76"/>
  <c r="F20" i="74"/>
  <c r="F23" i="77"/>
  <c r="F26" i="78"/>
  <c r="F24" i="70"/>
  <c r="F15" i="68" l="1"/>
  <c r="F14" i="68"/>
  <c r="F13" i="68"/>
  <c r="F15" i="67"/>
  <c r="F16" i="67"/>
  <c r="F13" i="67"/>
  <c r="E16" i="66"/>
  <c r="F16" i="66" s="1"/>
  <c r="E15" i="66"/>
  <c r="F15" i="66" s="1"/>
  <c r="E14" i="66"/>
  <c r="F14" i="66" s="1"/>
  <c r="F18" i="66"/>
  <c r="F17" i="66"/>
  <c r="F13" i="66"/>
  <c r="F18" i="65"/>
  <c r="F17" i="65"/>
  <c r="E16" i="65"/>
  <c r="F16" i="65" s="1"/>
  <c r="E15" i="65"/>
  <c r="F15" i="65" s="1"/>
  <c r="E14" i="65"/>
  <c r="F14" i="65" s="1"/>
  <c r="F13" i="65"/>
  <c r="E14" i="64"/>
  <c r="F14" i="64" s="1"/>
  <c r="F18" i="64"/>
  <c r="F17" i="64"/>
  <c r="E16" i="64"/>
  <c r="F16" i="64" s="1"/>
  <c r="E15" i="64"/>
  <c r="F15" i="64" s="1"/>
  <c r="F13" i="64"/>
  <c r="E16" i="63"/>
  <c r="F16" i="63" s="1"/>
  <c r="E15" i="63"/>
  <c r="F15" i="63" s="1"/>
  <c r="E14" i="63"/>
  <c r="F14" i="63" s="1"/>
  <c r="F18" i="63"/>
  <c r="F17" i="63"/>
  <c r="F13" i="63"/>
  <c r="F14" i="61"/>
  <c r="F15" i="61"/>
  <c r="F13" i="61"/>
  <c r="F15" i="60"/>
  <c r="F14" i="60"/>
  <c r="F13" i="60"/>
  <c r="E14" i="57"/>
  <c r="F14" i="57" s="1"/>
  <c r="E16" i="57"/>
  <c r="F16" i="57" s="1"/>
  <c r="E15" i="57"/>
  <c r="F15" i="57" s="1"/>
  <c r="F14" i="56"/>
  <c r="F18" i="57"/>
  <c r="F17" i="57"/>
  <c r="F13" i="57"/>
  <c r="F13" i="56"/>
  <c r="F21" i="57" l="1"/>
  <c r="F20" i="66"/>
  <c r="F19" i="65"/>
  <c r="F19" i="68"/>
  <c r="F20" i="67"/>
  <c r="F15" i="56"/>
  <c r="F16" i="61"/>
  <c r="F16" i="60"/>
  <c r="F19" i="63"/>
  <c r="F19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GoodM</author>
  </authors>
  <commentList>
    <comment ref="A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GoodM: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<sst xmlns="http://schemas.openxmlformats.org/spreadsheetml/2006/main" count="828" uniqueCount="99">
  <si>
    <t>STT</t>
  </si>
  <si>
    <t>CHỨC DANH</t>
  </si>
  <si>
    <t>NGƯỜI THỰC HIỆN</t>
  </si>
  <si>
    <t>Thái Hoàng Hinh</t>
  </si>
  <si>
    <t>Biên tập</t>
  </si>
  <si>
    <t>Tổ chức sản xuất</t>
  </si>
  <si>
    <t>Mộng Mơ</t>
  </si>
  <si>
    <t>Tường Vi</t>
  </si>
  <si>
    <t>Nhật Thi</t>
  </si>
  <si>
    <t>Minh Mẫn</t>
  </si>
  <si>
    <t>Kim Chi</t>
  </si>
  <si>
    <t>Phát thanh viên</t>
  </si>
  <si>
    <t>ĐƠN GIÁ</t>
  </si>
  <si>
    <t>THÀNH TIỀN</t>
  </si>
  <si>
    <t>Cẩm Nguyên</t>
  </si>
  <si>
    <t>Minh Thiện</t>
  </si>
  <si>
    <t>Tuyết Nhung</t>
  </si>
  <si>
    <t>PTV</t>
  </si>
  <si>
    <t>Ngọc Như</t>
  </si>
  <si>
    <t>Anh Thư</t>
  </si>
  <si>
    <t>Tố Chi</t>
  </si>
  <si>
    <t>Sơn Hiền</t>
  </si>
  <si>
    <r>
      <t xml:space="preserve">ĐÀI </t>
    </r>
    <r>
      <rPr>
        <b/>
        <u/>
        <sz val="12"/>
        <color theme="1"/>
        <rFont val="Times New Roman"/>
        <family val="1"/>
      </rPr>
      <t xml:space="preserve">PHÁT THANH VÀ TRUYỀN </t>
    </r>
    <r>
      <rPr>
        <b/>
        <sz val="12"/>
        <color theme="1"/>
        <rFont val="Times New Roman"/>
        <family val="1"/>
      </rPr>
      <t>HÌNH</t>
    </r>
  </si>
  <si>
    <t>Chi nhuận bút chương trình phát thanh</t>
  </si>
  <si>
    <t>Thời lượng 15 phút</t>
  </si>
  <si>
    <t>SỐ KỲ</t>
  </si>
  <si>
    <t>Huỳnh Nga</t>
  </si>
  <si>
    <t>Duy Ân</t>
  </si>
  <si>
    <t>Tuyết Nhung PT</t>
  </si>
  <si>
    <t xml:space="preserve">CỘNG </t>
  </si>
  <si>
    <r>
      <t xml:space="preserve">            UBND TỈNH HẬU GIANG          </t>
    </r>
    <r>
      <rPr>
        <b/>
        <sz val="12"/>
        <color theme="1"/>
        <rFont val="Times New Roman"/>
        <family val="1"/>
      </rPr>
      <t>CỘNG HÒA XÃ HỘI CHỦ NGHĨA VIỆT NAM</t>
    </r>
  </si>
  <si>
    <r>
      <t xml:space="preserve"> </t>
    </r>
    <r>
      <rPr>
        <b/>
        <u/>
        <sz val="12"/>
        <color theme="1"/>
        <rFont val="Times New Roman"/>
        <family val="1"/>
      </rPr>
      <t>Độc lập - Tự do - Hạnh phúc</t>
    </r>
  </si>
  <si>
    <t>Chỉ đạo thực hiện</t>
  </si>
  <si>
    <t>DUYỆT</t>
  </si>
  <si>
    <t>Người lập</t>
  </si>
  <si>
    <t>GIỚI THIỆU CHƯƠNG TRÌNH</t>
  </si>
  <si>
    <t>THIẾU NHI</t>
  </si>
  <si>
    <t>Thời lượng 30 phút</t>
  </si>
  <si>
    <t>CẨM NANG MUA SẮM</t>
  </si>
  <si>
    <t>SÂN KHẤU</t>
  </si>
  <si>
    <t>Thời lượng 60 phút</t>
  </si>
  <si>
    <t>Dựng</t>
  </si>
  <si>
    <t>RUBIC ÂM NHẠC</t>
  </si>
  <si>
    <t>CA CỔ</t>
  </si>
  <si>
    <t>TUỔI CAO GƯƠNG SÁNG</t>
  </si>
  <si>
    <t>NOI THEO GƯƠNG SÁNG BÁC HỒ</t>
  </si>
  <si>
    <t>TAM NÔNG</t>
  </si>
  <si>
    <t>AN NINH 896</t>
  </si>
  <si>
    <t>LÃNG ĐÃNG DẤU XƯA</t>
  </si>
  <si>
    <t xml:space="preserve">Tiết mục </t>
  </si>
  <si>
    <t>NAM GIỚI NGÀY NAY</t>
  </si>
  <si>
    <t>DCT</t>
  </si>
  <si>
    <t>Thư ký</t>
  </si>
  <si>
    <t>Ban Thẩm định</t>
  </si>
  <si>
    <t>ban tương tác, kiểm soát</t>
  </si>
  <si>
    <t>KT Live</t>
  </si>
  <si>
    <t>KT</t>
  </si>
  <si>
    <t>TTS</t>
  </si>
  <si>
    <t>TÀI TỬ MIỆT VƯỜN</t>
  </si>
  <si>
    <t>Văn Út</t>
  </si>
  <si>
    <t>PHỤ NỮ VÀ CUỘC SỐNG</t>
  </si>
  <si>
    <t>Thời lượng 20 phút</t>
  </si>
  <si>
    <t>TÀI TỬ PHƯƠNG NAM</t>
  </si>
  <si>
    <t>Thanh Phong</t>
  </si>
  <si>
    <t>Thời lượng 5 phút</t>
  </si>
  <si>
    <t>KÝ ỨC HÀO HÙNG</t>
  </si>
  <si>
    <t>Tổ chức thực hiện</t>
  </si>
  <si>
    <t>HC&amp;QC</t>
  </si>
  <si>
    <t>HC &amp; QC</t>
  </si>
  <si>
    <t>BẢN TIN PHÒNG CHỐNG THIÊN TAI DỊCH BỆNH</t>
  </si>
  <si>
    <t>Ngọc Trân</t>
  </si>
  <si>
    <t>ĐIỀU CON MUỐN</t>
  </si>
  <si>
    <t>THÔNG ĐIỆP LỊCH SỬ</t>
  </si>
  <si>
    <t>CÂU CHUYỆN PHÁP LUẬT</t>
  </si>
  <si>
    <t>TẠP CHÍ VĂN HÓA VĂN NGHỆ PHÁT THANH</t>
  </si>
  <si>
    <t>KT FM</t>
  </si>
  <si>
    <t>TCTH</t>
  </si>
  <si>
    <t>BT &amp; QT mạng</t>
  </si>
  <si>
    <t>THÔNG TIN THIẾT YẾU</t>
  </si>
  <si>
    <t xml:space="preserve">Tiểu phẩm </t>
  </si>
  <si>
    <t>Gia Phát</t>
  </si>
  <si>
    <t>Thời gian: từ 1/6 -30/6/2023</t>
  </si>
  <si>
    <t>Duy Anh</t>
  </si>
  <si>
    <t>Khung 9h - Thời lượng 15 phút</t>
  </si>
  <si>
    <t>Khung 10h15 - Thời lượng 15 phút</t>
  </si>
  <si>
    <t>PHÁP LUẬT VỚI CÔNG DÂN</t>
  </si>
  <si>
    <t>Thời lượng 10 phút</t>
  </si>
  <si>
    <t>bản tin phòng chống thiên tai dịch bệnh</t>
  </si>
  <si>
    <t>BẢN TIN KHUYẾN CÔNG</t>
  </si>
  <si>
    <t>CHUYÊN MỤC, CHUYÊN ĐỀ KHUNG 10h15</t>
  </si>
  <si>
    <t>CHUYÊN MỤC, CHUYÊN ĐỀ KHUNG 9h</t>
  </si>
  <si>
    <t>SẮC MÀU VĂN HỌC 1 KHUNG 20h</t>
  </si>
  <si>
    <t>SẮC MÀU VĂN HỌC 2 KHUNG 22h30</t>
  </si>
  <si>
    <t>Thời gian: từ 1/9 -30/9/2023</t>
  </si>
  <si>
    <t>NGọc Trân</t>
  </si>
  <si>
    <t xml:space="preserve">Minh Mẫn </t>
  </si>
  <si>
    <t>Vân Anh</t>
  </si>
  <si>
    <t>Thời gian: từ 1/10 -31/10/2023</t>
  </si>
  <si>
    <t>Thời gian: từ 1/10-31/10/2023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</si>
</sst>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3" fontId="9" fillId="0" borderId="2" xfId="0" applyNumberFormat="1" applyFont="1" applyBorder="1"/>
    <xf numFmtId="0" fontId="9" fillId="0" borderId="1" xfId="0" applyFont="1" applyBorder="1"/>
    <xf numFmtId="164" fontId="3" fillId="0" borderId="2" xfId="1" applyNumberFormat="1" applyFont="1" applyFill="1" applyBorder="1"/>
    <xf numFmtId="0" fontId="2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0" borderId="2" xfId="1" applyNumberFormat="1" applyFont="1" applyFill="1" applyBorder="1"/>
    <xf numFmtId="0" fontId="3" fillId="0" borderId="0" xfId="0" applyFont="1"/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3" fontId="5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H66"/>
  <sheetViews>
    <sheetView tabSelected="1" topLeftCell="A4" zoomScale="110" zoomScaleNormal="110" workbookViewId="0">
      <selection activeCell="E14" sqref="E14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8" ht="15.75" x14ac:dyDescent="0.25">
      <c r="A3" s="6" t="s">
        <v>30</v>
      </c>
      <c r="B3" s="6"/>
      <c r="C3" s="6"/>
      <c r="D3" s="12"/>
      <c r="F3" s="6"/>
    </row>
    <row r="4" spans="1:8" ht="15.75" x14ac:dyDescent="0.25">
      <c r="A4" s="12" t="s">
        <v>22</v>
      </c>
      <c r="B4" s="6"/>
      <c r="C4" s="6"/>
      <c r="D4" s="12" t="s">
        <v>31</v>
      </c>
      <c r="F4" s="1"/>
    </row>
    <row r="5" spans="1:8" ht="15.75" x14ac:dyDescent="0.25">
      <c r="A5" s="6"/>
      <c r="B5" s="6"/>
      <c r="C5" s="6"/>
      <c r="D5" s="6"/>
      <c r="E5" s="6"/>
      <c r="F5" s="6"/>
    </row>
    <row r="6" spans="1:8" ht="15.75" x14ac:dyDescent="0.25">
      <c r="A6" s="6"/>
      <c r="B6" s="6"/>
      <c r="C6" s="6"/>
      <c r="D6" s="6"/>
      <c r="E6" s="6"/>
      <c r="F6" s="6"/>
    </row>
    <row r="7" spans="1:8" ht="15.75" x14ac:dyDescent="0.25">
      <c r="B7" s="21" t="s">
        <v>23</v>
      </c>
      <c r="C7" s="1"/>
      <c r="D7" s="1"/>
      <c r="E7" s="1"/>
      <c r="F7" s="1"/>
    </row>
    <row r="8" spans="1:8" s="20" customFormat="1" ht="26.25" customHeight="1" x14ac:dyDescent="0.25">
      <c r="B8" s="19" t="s">
        <v>88</v>
      </c>
      <c r="C8" s="19"/>
      <c r="D8" s="19"/>
      <c r="E8" s="19"/>
      <c r="F8" s="19"/>
    </row>
    <row r="9" spans="1:8" ht="16.5" customHeight="1" x14ac:dyDescent="0.3">
      <c r="A9" s="1"/>
      <c r="B9" s="1" t="s">
        <v>93</v>
      </c>
      <c r="C9" s="7"/>
      <c r="D9" s="7"/>
      <c r="E9" s="7"/>
      <c r="F9" s="7"/>
    </row>
    <row r="10" spans="1:8" ht="16.5" customHeight="1" x14ac:dyDescent="0.25">
      <c r="B10" s="1" t="s">
        <v>86</v>
      </c>
      <c r="C10" s="1"/>
      <c r="D10" s="1"/>
      <c r="E10" s="1"/>
      <c r="F10" s="1"/>
    </row>
    <row r="11" spans="1:8" x14ac:dyDescent="0.25">
      <c r="A11" s="22"/>
      <c r="B11" s="22"/>
      <c r="C11" s="22"/>
      <c r="D11" s="22"/>
      <c r="E11" s="22"/>
      <c r="F11" s="22"/>
    </row>
    <row r="12" spans="1:8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  <c r="H12" s="17" t="s">
        <v>87</v>
      </c>
    </row>
    <row r="13" spans="1:8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4</v>
      </c>
      <c r="E13" s="11">
        <v>10000</v>
      </c>
      <c r="F13" s="11">
        <f>E13*D13</f>
        <v>40000</v>
      </c>
    </row>
    <row r="14" spans="1:8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4</v>
      </c>
      <c r="E14" s="11">
        <f>60%*20000</f>
        <v>12000</v>
      </c>
      <c r="F14" s="11">
        <f t="shared" ref="F14:F19" si="0">E14*D14</f>
        <v>48000</v>
      </c>
    </row>
    <row r="15" spans="1:8" s="1" customFormat="1" ht="22.5" customHeight="1" x14ac:dyDescent="0.25">
      <c r="A15" s="9"/>
      <c r="B15" s="10" t="s">
        <v>5</v>
      </c>
      <c r="C15" s="13" t="s">
        <v>20</v>
      </c>
      <c r="D15" s="16">
        <v>4</v>
      </c>
      <c r="E15" s="11">
        <f>20%*20000</f>
        <v>4000</v>
      </c>
      <c r="F15" s="11">
        <f t="shared" si="0"/>
        <v>16000</v>
      </c>
    </row>
    <row r="16" spans="1:8" s="1" customFormat="1" ht="22.5" customHeight="1" x14ac:dyDescent="0.25">
      <c r="A16" s="9"/>
      <c r="B16" s="10" t="s">
        <v>5</v>
      </c>
      <c r="C16" s="13" t="s">
        <v>26</v>
      </c>
      <c r="D16" s="16">
        <v>4</v>
      </c>
      <c r="E16" s="11">
        <f>20%*20000</f>
        <v>4000</v>
      </c>
      <c r="F16" s="11">
        <f t="shared" si="0"/>
        <v>16000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8</v>
      </c>
      <c r="D17" s="16">
        <v>4</v>
      </c>
      <c r="E17" s="11">
        <v>60000</v>
      </c>
      <c r="F17" s="11">
        <f t="shared" si="0"/>
        <v>240000</v>
      </c>
    </row>
    <row r="18" spans="1:6" s="1" customFormat="1" ht="22.5" customHeight="1" x14ac:dyDescent="0.25">
      <c r="A18" s="9">
        <v>4</v>
      </c>
      <c r="B18" s="10" t="s">
        <v>17</v>
      </c>
      <c r="C18" s="13" t="s">
        <v>14</v>
      </c>
      <c r="D18" s="16">
        <v>4</v>
      </c>
      <c r="E18" s="11">
        <v>10000</v>
      </c>
      <c r="F18" s="11">
        <f t="shared" si="0"/>
        <v>40000</v>
      </c>
    </row>
    <row r="19" spans="1:6" s="1" customFormat="1" ht="22.5" customHeight="1" x14ac:dyDescent="0.25">
      <c r="A19" s="9"/>
      <c r="B19" s="10" t="s">
        <v>17</v>
      </c>
      <c r="C19" s="13" t="s">
        <v>27</v>
      </c>
      <c r="D19" s="16">
        <v>4</v>
      </c>
      <c r="E19" s="11">
        <v>10000</v>
      </c>
      <c r="F19" s="11">
        <f t="shared" si="0"/>
        <v>40000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SUM(F13:F19)</f>
        <v>440000</v>
      </c>
    </row>
    <row r="22" spans="1:6" x14ac:dyDescent="0.25">
      <c r="B22" s="25" t="s">
        <v>34</v>
      </c>
      <c r="E22" s="18" t="s">
        <v>33</v>
      </c>
    </row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F61"/>
  <sheetViews>
    <sheetView topLeftCell="A4" zoomScale="110" zoomScaleNormal="110" workbookViewId="0">
      <selection activeCell="I35" sqref="I35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69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31</v>
      </c>
      <c r="E13" s="11">
        <v>50000</v>
      </c>
      <c r="F13" s="11">
        <f>E13*D13</f>
        <v>1550000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31</v>
      </c>
      <c r="E14" s="11">
        <f>60%*20000</f>
        <v>12000</v>
      </c>
      <c r="F14" s="11">
        <f t="shared" ref="F14:F27" si="0">E14*D14</f>
        <v>372000</v>
      </c>
    </row>
    <row r="15" spans="1:6" s="1" customFormat="1" ht="22.5" customHeight="1" x14ac:dyDescent="0.25">
      <c r="A15" s="9"/>
      <c r="B15" s="10"/>
      <c r="C15" s="13" t="s">
        <v>20</v>
      </c>
      <c r="D15" s="16">
        <v>31</v>
      </c>
      <c r="E15" s="11">
        <f>20%*20000</f>
        <v>4000</v>
      </c>
      <c r="F15" s="11">
        <f t="shared" si="0"/>
        <v>124000</v>
      </c>
    </row>
    <row r="16" spans="1:6" s="1" customFormat="1" ht="22.5" customHeight="1" x14ac:dyDescent="0.25">
      <c r="A16" s="9"/>
      <c r="B16" s="10"/>
      <c r="C16" s="13" t="s">
        <v>26</v>
      </c>
      <c r="D16" s="16">
        <v>31</v>
      </c>
      <c r="E16" s="11">
        <f>20%*20000</f>
        <v>4000</v>
      </c>
      <c r="F16" s="11">
        <f t="shared" si="0"/>
        <v>124000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26</v>
      </c>
      <c r="D17" s="16">
        <v>2</v>
      </c>
      <c r="E17" s="11">
        <v>60000</v>
      </c>
      <c r="F17" s="11">
        <f t="shared" si="0"/>
        <v>120000</v>
      </c>
    </row>
    <row r="18" spans="1:6" s="1" customFormat="1" ht="22.5" customHeight="1" x14ac:dyDescent="0.25">
      <c r="A18" s="9"/>
      <c r="B18" s="10"/>
      <c r="C18" s="13" t="s">
        <v>9</v>
      </c>
      <c r="D18" s="16">
        <v>10</v>
      </c>
      <c r="E18" s="11">
        <v>60000</v>
      </c>
      <c r="F18" s="11">
        <f t="shared" si="0"/>
        <v>600000</v>
      </c>
    </row>
    <row r="19" spans="1:6" s="1" customFormat="1" ht="22.5" customHeight="1" x14ac:dyDescent="0.25">
      <c r="A19" s="9"/>
      <c r="B19" s="10"/>
      <c r="C19" s="13" t="s">
        <v>70</v>
      </c>
      <c r="D19" s="16">
        <v>12</v>
      </c>
      <c r="E19" s="11">
        <v>60000</v>
      </c>
      <c r="F19" s="11">
        <f t="shared" si="0"/>
        <v>720000</v>
      </c>
    </row>
    <row r="20" spans="1:6" s="1" customFormat="1" ht="22.5" customHeight="1" x14ac:dyDescent="0.25">
      <c r="A20" s="9"/>
      <c r="B20" s="10"/>
      <c r="C20" s="13" t="s">
        <v>10</v>
      </c>
      <c r="D20" s="16">
        <v>7</v>
      </c>
      <c r="E20" s="11">
        <v>60000</v>
      </c>
      <c r="F20" s="11">
        <f t="shared" si="0"/>
        <v>420000</v>
      </c>
    </row>
    <row r="21" spans="1:6" s="1" customFormat="1" ht="22.5" customHeight="1" x14ac:dyDescent="0.25">
      <c r="A21" s="9">
        <v>4</v>
      </c>
      <c r="B21" s="10" t="s">
        <v>17</v>
      </c>
      <c r="C21" s="13" t="s">
        <v>28</v>
      </c>
      <c r="D21" s="16">
        <v>6</v>
      </c>
      <c r="E21" s="11">
        <v>10000</v>
      </c>
      <c r="F21" s="11">
        <f t="shared" si="0"/>
        <v>60000</v>
      </c>
    </row>
    <row r="22" spans="1:6" s="1" customFormat="1" ht="22.5" customHeight="1" x14ac:dyDescent="0.25">
      <c r="A22" s="9"/>
      <c r="B22" s="10"/>
      <c r="C22" s="13" t="s">
        <v>14</v>
      </c>
      <c r="D22" s="16">
        <v>3</v>
      </c>
      <c r="E22" s="11">
        <v>10000</v>
      </c>
      <c r="F22" s="11">
        <f t="shared" si="0"/>
        <v>30000</v>
      </c>
    </row>
    <row r="23" spans="1:6" s="1" customFormat="1" ht="22.5" customHeight="1" x14ac:dyDescent="0.25">
      <c r="A23" s="9"/>
      <c r="B23" s="10"/>
      <c r="C23" s="13" t="s">
        <v>9</v>
      </c>
      <c r="D23" s="16">
        <v>15</v>
      </c>
      <c r="E23" s="11">
        <v>10000</v>
      </c>
      <c r="F23" s="11">
        <f t="shared" si="0"/>
        <v>150000</v>
      </c>
    </row>
    <row r="24" spans="1:6" s="1" customFormat="1" ht="22.5" customHeight="1" x14ac:dyDescent="0.25">
      <c r="A24" s="9"/>
      <c r="B24" s="10"/>
      <c r="C24" s="13" t="s">
        <v>10</v>
      </c>
      <c r="D24" s="16">
        <v>13</v>
      </c>
      <c r="E24" s="11">
        <v>10000</v>
      </c>
      <c r="F24" s="11">
        <f t="shared" si="0"/>
        <v>130000</v>
      </c>
    </row>
    <row r="25" spans="1:6" s="1" customFormat="1" ht="22.5" customHeight="1" x14ac:dyDescent="0.25">
      <c r="A25" s="9"/>
      <c r="B25" s="10"/>
      <c r="C25" s="13" t="s">
        <v>27</v>
      </c>
      <c r="D25" s="16">
        <v>2</v>
      </c>
      <c r="E25" s="11">
        <v>10000</v>
      </c>
      <c r="F25" s="11">
        <f t="shared" si="0"/>
        <v>20000</v>
      </c>
    </row>
    <row r="26" spans="1:6" s="1" customFormat="1" ht="22.5" customHeight="1" x14ac:dyDescent="0.25">
      <c r="A26" s="9"/>
      <c r="B26" s="10"/>
      <c r="C26" s="13" t="s">
        <v>26</v>
      </c>
      <c r="D26" s="16">
        <v>10</v>
      </c>
      <c r="E26" s="11">
        <v>10000</v>
      </c>
      <c r="F26" s="11">
        <f t="shared" si="0"/>
        <v>100000</v>
      </c>
    </row>
    <row r="27" spans="1:6" s="1" customFormat="1" ht="22.5" customHeight="1" x14ac:dyDescent="0.25">
      <c r="A27" s="9"/>
      <c r="B27" s="10"/>
      <c r="C27" s="13" t="s">
        <v>70</v>
      </c>
      <c r="D27" s="16">
        <v>11</v>
      </c>
      <c r="E27" s="11">
        <v>10000</v>
      </c>
      <c r="F27" s="11">
        <f t="shared" si="0"/>
        <v>110000</v>
      </c>
    </row>
    <row r="28" spans="1:6" s="1" customFormat="1" ht="22.5" customHeight="1" x14ac:dyDescent="0.25">
      <c r="A28" s="9"/>
      <c r="B28" s="10"/>
      <c r="C28" s="13" t="s">
        <v>18</v>
      </c>
      <c r="D28" s="16">
        <v>1</v>
      </c>
      <c r="E28" s="11">
        <v>10000</v>
      </c>
      <c r="F28" s="11">
        <f t="shared" ref="F28:F29" si="1">E28*D28</f>
        <v>10000</v>
      </c>
    </row>
    <row r="29" spans="1:6" s="1" customFormat="1" ht="22.5" customHeight="1" x14ac:dyDescent="0.25">
      <c r="A29" s="9"/>
      <c r="B29" s="10"/>
      <c r="C29" s="13" t="s">
        <v>20</v>
      </c>
      <c r="D29" s="16">
        <v>1</v>
      </c>
      <c r="E29" s="11">
        <v>10000</v>
      </c>
      <c r="F29" s="11">
        <f t="shared" si="1"/>
        <v>10000</v>
      </c>
    </row>
    <row r="30" spans="1:6" s="2" customFormat="1" ht="22.5" customHeight="1" x14ac:dyDescent="0.25">
      <c r="A30" s="3"/>
      <c r="B30" s="4" t="s">
        <v>29</v>
      </c>
      <c r="C30" s="15"/>
      <c r="D30" s="5"/>
      <c r="E30" s="5"/>
      <c r="F30" s="5">
        <f>SUM(F13:F27)</f>
        <v>4630000</v>
      </c>
    </row>
    <row r="32" spans="1:6" x14ac:dyDescent="0.25">
      <c r="B32" s="25" t="s">
        <v>34</v>
      </c>
      <c r="E32" s="18" t="s">
        <v>33</v>
      </c>
    </row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70"/>
  <sheetViews>
    <sheetView zoomScale="110" zoomScaleNormal="110" workbookViewId="0">
      <selection activeCell="A62" sqref="A62:XFD89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A7" s="6"/>
      <c r="B7" s="21" t="s">
        <v>23</v>
      </c>
      <c r="C7" s="6"/>
      <c r="D7" s="6"/>
      <c r="E7" s="6"/>
      <c r="F7" s="6"/>
    </row>
    <row r="8" spans="1:6" ht="20.25" x14ac:dyDescent="0.25">
      <c r="B8" s="19" t="s">
        <v>71</v>
      </c>
      <c r="C8" s="1"/>
      <c r="D8" s="1"/>
      <c r="E8" s="1"/>
      <c r="F8" s="1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3">
      <c r="A10" s="1"/>
      <c r="B10" s="1" t="s">
        <v>61</v>
      </c>
      <c r="C10" s="7"/>
      <c r="D10" s="7"/>
      <c r="E10" s="7"/>
      <c r="F10" s="7"/>
    </row>
    <row r="11" spans="1:6" ht="16.5" customHeight="1" x14ac:dyDescent="0.25">
      <c r="C11" s="1"/>
      <c r="D11" s="1"/>
      <c r="E11" s="1"/>
      <c r="F11" s="1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4</v>
      </c>
      <c r="E13" s="11">
        <v>30000</v>
      </c>
      <c r="F13" s="11">
        <f>E13*D13</f>
        <v>120000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4</v>
      </c>
      <c r="E14" s="11">
        <f>50%*30000</f>
        <v>15000</v>
      </c>
      <c r="F14" s="11">
        <f t="shared" ref="F14:F25" si="0">E14*D14</f>
        <v>60000</v>
      </c>
    </row>
    <row r="15" spans="1:6" s="1" customFormat="1" ht="22.5" customHeight="1" x14ac:dyDescent="0.25">
      <c r="A15" s="9"/>
      <c r="B15" s="10"/>
      <c r="C15" s="13" t="s">
        <v>20</v>
      </c>
      <c r="D15" s="16">
        <v>4</v>
      </c>
      <c r="E15" s="11">
        <f>25%*30000</f>
        <v>7500</v>
      </c>
      <c r="F15" s="11">
        <f t="shared" si="0"/>
        <v>30000</v>
      </c>
    </row>
    <row r="16" spans="1:6" s="1" customFormat="1" ht="22.5" customHeight="1" x14ac:dyDescent="0.25">
      <c r="A16" s="9"/>
      <c r="B16" s="10"/>
      <c r="C16" s="13" t="s">
        <v>26</v>
      </c>
      <c r="D16" s="16">
        <v>4</v>
      </c>
      <c r="E16" s="11">
        <f>25%*30000</f>
        <v>7500</v>
      </c>
      <c r="F16" s="11">
        <f t="shared" si="0"/>
        <v>30000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14</v>
      </c>
      <c r="D17" s="16">
        <v>3</v>
      </c>
      <c r="E17" s="11">
        <v>60000</v>
      </c>
      <c r="F17" s="11">
        <f t="shared" si="0"/>
        <v>180000</v>
      </c>
    </row>
    <row r="18" spans="1:6" s="1" customFormat="1" ht="22.5" customHeight="1" x14ac:dyDescent="0.25">
      <c r="A18" s="9"/>
      <c r="B18" s="10"/>
      <c r="C18" s="13" t="s">
        <v>16</v>
      </c>
      <c r="D18" s="16">
        <v>1</v>
      </c>
      <c r="E18" s="11">
        <v>60000</v>
      </c>
      <c r="F18" s="11">
        <f t="shared" ref="F18" si="1">E18*D18</f>
        <v>60000</v>
      </c>
    </row>
    <row r="19" spans="1:6" s="1" customFormat="1" ht="22.5" customHeight="1" x14ac:dyDescent="0.25">
      <c r="A19" s="9">
        <v>4</v>
      </c>
      <c r="B19" s="10" t="s">
        <v>17</v>
      </c>
      <c r="C19" s="13" t="s">
        <v>26</v>
      </c>
      <c r="D19" s="16">
        <v>1</v>
      </c>
      <c r="E19" s="11">
        <v>20000</v>
      </c>
      <c r="F19" s="11">
        <f t="shared" si="0"/>
        <v>20000</v>
      </c>
    </row>
    <row r="20" spans="1:6" s="1" customFormat="1" ht="22.5" customHeight="1" x14ac:dyDescent="0.25">
      <c r="A20" s="9"/>
      <c r="B20" s="10"/>
      <c r="C20" s="13" t="s">
        <v>14</v>
      </c>
      <c r="D20" s="16">
        <v>3</v>
      </c>
      <c r="E20" s="11">
        <v>20000</v>
      </c>
      <c r="F20" s="11">
        <f t="shared" si="0"/>
        <v>60000</v>
      </c>
    </row>
    <row r="21" spans="1:6" s="1" customFormat="1" ht="22.5" customHeight="1" x14ac:dyDescent="0.25">
      <c r="A21" s="9"/>
      <c r="B21" s="10"/>
      <c r="C21" s="13" t="s">
        <v>27</v>
      </c>
      <c r="D21" s="16">
        <v>2</v>
      </c>
      <c r="E21" s="11">
        <v>20000</v>
      </c>
      <c r="F21" s="11">
        <f t="shared" si="0"/>
        <v>40000</v>
      </c>
    </row>
    <row r="22" spans="1:6" s="1" customFormat="1" ht="22.5" customHeight="1" x14ac:dyDescent="0.25">
      <c r="A22" s="9"/>
      <c r="B22" s="10"/>
      <c r="C22" s="13" t="s">
        <v>16</v>
      </c>
      <c r="D22" s="16">
        <v>1</v>
      </c>
      <c r="E22" s="11">
        <v>20000</v>
      </c>
      <c r="F22" s="11">
        <f t="shared" si="0"/>
        <v>20000</v>
      </c>
    </row>
    <row r="23" spans="1:6" s="1" customFormat="1" ht="22.5" customHeight="1" x14ac:dyDescent="0.25">
      <c r="A23" s="9"/>
      <c r="B23" s="10"/>
      <c r="C23" s="13" t="s">
        <v>70</v>
      </c>
      <c r="D23" s="16">
        <v>1</v>
      </c>
      <c r="E23" s="11">
        <v>20000</v>
      </c>
      <c r="F23" s="11">
        <f t="shared" ref="F23" si="2">E23*D23</f>
        <v>20000</v>
      </c>
    </row>
    <row r="24" spans="1:6" s="1" customFormat="1" ht="22.5" customHeight="1" x14ac:dyDescent="0.25">
      <c r="A24" s="9">
        <v>7</v>
      </c>
      <c r="B24" s="10" t="s">
        <v>77</v>
      </c>
      <c r="C24" s="13" t="s">
        <v>57</v>
      </c>
      <c r="D24" s="16">
        <v>4</v>
      </c>
      <c r="E24" s="11">
        <v>19000</v>
      </c>
      <c r="F24" s="11">
        <f t="shared" si="0"/>
        <v>76000</v>
      </c>
    </row>
    <row r="25" spans="1:6" s="1" customFormat="1" ht="22.5" customHeight="1" x14ac:dyDescent="0.25">
      <c r="A25" s="9">
        <v>8</v>
      </c>
      <c r="B25" s="10" t="s">
        <v>66</v>
      </c>
      <c r="C25" s="13" t="s">
        <v>67</v>
      </c>
      <c r="D25" s="16">
        <v>4</v>
      </c>
      <c r="E25" s="11">
        <v>32000</v>
      </c>
      <c r="F25" s="11">
        <f t="shared" si="0"/>
        <v>128000</v>
      </c>
    </row>
    <row r="26" spans="1:6" s="2" customFormat="1" ht="22.5" customHeight="1" x14ac:dyDescent="0.25">
      <c r="A26" s="3"/>
      <c r="B26" s="4" t="s">
        <v>29</v>
      </c>
      <c r="C26" s="15"/>
      <c r="D26" s="5"/>
      <c r="E26" s="5"/>
      <c r="F26" s="5">
        <f>SUM(F13:F25)</f>
        <v>844000</v>
      </c>
    </row>
    <row r="28" spans="1:6" x14ac:dyDescent="0.25">
      <c r="B28" s="25" t="s">
        <v>34</v>
      </c>
      <c r="E28" s="18" t="s">
        <v>33</v>
      </c>
    </row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F72"/>
  <sheetViews>
    <sheetView zoomScale="110" zoomScaleNormal="110" workbookViewId="0">
      <selection activeCell="A59" sqref="A59:XFD81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60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5</v>
      </c>
      <c r="E13" s="11">
        <v>30000</v>
      </c>
      <c r="F13" s="11">
        <f>E13*D13</f>
        <v>150000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5</v>
      </c>
      <c r="E14" s="11">
        <f>50%*30000</f>
        <v>15000</v>
      </c>
      <c r="F14" s="11">
        <f t="shared" ref="F14:F22" si="0">E14*D14</f>
        <v>75000</v>
      </c>
    </row>
    <row r="15" spans="1:6" s="1" customFormat="1" ht="22.5" customHeight="1" x14ac:dyDescent="0.25">
      <c r="A15" s="9"/>
      <c r="B15" s="10"/>
      <c r="C15" s="13" t="s">
        <v>20</v>
      </c>
      <c r="D15" s="16">
        <v>5</v>
      </c>
      <c r="E15" s="11">
        <f>25%*30000</f>
        <v>7500</v>
      </c>
      <c r="F15" s="11">
        <f t="shared" si="0"/>
        <v>37500</v>
      </c>
    </row>
    <row r="16" spans="1:6" s="1" customFormat="1" ht="22.5" customHeight="1" x14ac:dyDescent="0.25">
      <c r="A16" s="9"/>
      <c r="B16" s="10"/>
      <c r="C16" s="13" t="s">
        <v>26</v>
      </c>
      <c r="D16" s="16">
        <v>5</v>
      </c>
      <c r="E16" s="11">
        <f>25%*30000</f>
        <v>7500</v>
      </c>
      <c r="F16" s="11">
        <f t="shared" si="0"/>
        <v>37500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70</v>
      </c>
      <c r="D17" s="16">
        <v>5</v>
      </c>
      <c r="E17" s="11">
        <v>60000</v>
      </c>
      <c r="F17" s="11">
        <f t="shared" si="0"/>
        <v>300000</v>
      </c>
    </row>
    <row r="18" spans="1:6" s="1" customFormat="1" ht="22.5" customHeight="1" x14ac:dyDescent="0.25">
      <c r="A18" s="9">
        <v>4</v>
      </c>
      <c r="B18" s="10" t="s">
        <v>17</v>
      </c>
      <c r="C18" s="13" t="s">
        <v>9</v>
      </c>
      <c r="D18" s="16">
        <v>2</v>
      </c>
      <c r="E18" s="11">
        <v>20000</v>
      </c>
      <c r="F18" s="11">
        <f t="shared" si="0"/>
        <v>40000</v>
      </c>
    </row>
    <row r="19" spans="1:6" s="1" customFormat="1" ht="22.5" customHeight="1" x14ac:dyDescent="0.25">
      <c r="A19" s="9"/>
      <c r="B19" s="10"/>
      <c r="C19" s="13" t="s">
        <v>70</v>
      </c>
      <c r="D19" s="16">
        <v>5</v>
      </c>
      <c r="E19" s="11">
        <v>20000</v>
      </c>
      <c r="F19" s="11">
        <f t="shared" si="0"/>
        <v>100000</v>
      </c>
    </row>
    <row r="20" spans="1:6" s="1" customFormat="1" ht="22.5" customHeight="1" x14ac:dyDescent="0.25">
      <c r="A20" s="9"/>
      <c r="B20" s="10"/>
      <c r="C20" s="13" t="s">
        <v>10</v>
      </c>
      <c r="D20" s="16">
        <v>3</v>
      </c>
      <c r="E20" s="11">
        <v>20000</v>
      </c>
      <c r="F20" s="11">
        <f t="shared" si="0"/>
        <v>60000</v>
      </c>
    </row>
    <row r="21" spans="1:6" s="1" customFormat="1" ht="22.5" customHeight="1" x14ac:dyDescent="0.25">
      <c r="A21" s="9">
        <v>7</v>
      </c>
      <c r="B21" s="10" t="s">
        <v>77</v>
      </c>
      <c r="C21" s="13" t="s">
        <v>57</v>
      </c>
      <c r="D21" s="16">
        <v>5</v>
      </c>
      <c r="E21" s="11">
        <v>19000</v>
      </c>
      <c r="F21" s="11">
        <f t="shared" si="0"/>
        <v>95000</v>
      </c>
    </row>
    <row r="22" spans="1:6" s="1" customFormat="1" ht="22.5" customHeight="1" x14ac:dyDescent="0.25">
      <c r="A22" s="9">
        <v>8</v>
      </c>
      <c r="B22" s="10" t="s">
        <v>66</v>
      </c>
      <c r="C22" s="13" t="s">
        <v>67</v>
      </c>
      <c r="D22" s="16">
        <v>5</v>
      </c>
      <c r="E22" s="11">
        <v>32000</v>
      </c>
      <c r="F22" s="11">
        <f t="shared" si="0"/>
        <v>160000</v>
      </c>
    </row>
    <row r="23" spans="1:6" s="2" customFormat="1" ht="22.5" customHeight="1" x14ac:dyDescent="0.25">
      <c r="A23" s="3"/>
      <c r="B23" s="4" t="s">
        <v>29</v>
      </c>
      <c r="C23" s="15"/>
      <c r="D23" s="5"/>
      <c r="E23" s="5"/>
      <c r="F23" s="5">
        <f>SUM(F13:F22)</f>
        <v>1055000</v>
      </c>
    </row>
    <row r="25" spans="1:6" x14ac:dyDescent="0.25">
      <c r="B25" s="25" t="s">
        <v>34</v>
      </c>
      <c r="E25" s="18" t="s">
        <v>33</v>
      </c>
    </row>
    <row r="59" spans="1:6" x14ac:dyDescent="0.25">
      <c r="A59" s="2"/>
      <c r="B59" s="2"/>
      <c r="C59" s="2"/>
      <c r="D59" s="2"/>
      <c r="E59" s="2"/>
      <c r="F59" s="2"/>
    </row>
    <row r="60" spans="1:6" x14ac:dyDescent="0.25">
      <c r="A60" s="1"/>
      <c r="B60" s="1"/>
      <c r="C60" s="1"/>
      <c r="D60" s="1"/>
      <c r="E60" s="1"/>
      <c r="F60" s="1"/>
    </row>
    <row r="61" spans="1:6" ht="17.25" customHeight="1" x14ac:dyDescent="0.25">
      <c r="A61" s="1"/>
      <c r="B61" s="1"/>
      <c r="C61" s="1"/>
      <c r="D61" s="1"/>
      <c r="E61" s="1"/>
      <c r="F61" s="1"/>
    </row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60"/>
  <sheetViews>
    <sheetView zoomScale="110" zoomScaleNormal="110" workbookViewId="0">
      <selection activeCell="A49" sqref="A49:XFD73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62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40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3.2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3.25" customHeight="1" x14ac:dyDescent="0.25">
      <c r="A13" s="9">
        <v>1</v>
      </c>
      <c r="B13" s="10" t="s">
        <v>32</v>
      </c>
      <c r="C13" s="13" t="s">
        <v>3</v>
      </c>
      <c r="D13" s="16">
        <v>4</v>
      </c>
      <c r="E13" s="11">
        <v>60000</v>
      </c>
      <c r="F13" s="11">
        <f>E13*D13</f>
        <v>240000</v>
      </c>
    </row>
    <row r="14" spans="1:6" s="1" customFormat="1" ht="23.25" customHeight="1" x14ac:dyDescent="0.25">
      <c r="A14" s="9">
        <v>2</v>
      </c>
      <c r="B14" s="10" t="s">
        <v>5</v>
      </c>
      <c r="C14" s="13" t="s">
        <v>10</v>
      </c>
      <c r="D14" s="16">
        <v>4</v>
      </c>
      <c r="E14" s="11">
        <f>60%*40000</f>
        <v>24000</v>
      </c>
      <c r="F14" s="11">
        <f t="shared" ref="F14:F25" si="0">E14*D14</f>
        <v>96000</v>
      </c>
    </row>
    <row r="15" spans="1:6" s="1" customFormat="1" ht="23.25" customHeight="1" x14ac:dyDescent="0.25">
      <c r="A15" s="9"/>
      <c r="B15" s="10"/>
      <c r="C15" s="13" t="s">
        <v>20</v>
      </c>
      <c r="D15" s="16">
        <v>4</v>
      </c>
      <c r="E15" s="11">
        <f>20%*40000</f>
        <v>8000</v>
      </c>
      <c r="F15" s="11">
        <f t="shared" si="0"/>
        <v>32000</v>
      </c>
    </row>
    <row r="16" spans="1:6" s="1" customFormat="1" ht="23.25" customHeight="1" x14ac:dyDescent="0.25">
      <c r="A16" s="9"/>
      <c r="B16" s="10"/>
      <c r="C16" s="13" t="s">
        <v>26</v>
      </c>
      <c r="D16" s="16">
        <v>4</v>
      </c>
      <c r="E16" s="11">
        <f>20%*40000</f>
        <v>8000</v>
      </c>
      <c r="F16" s="11">
        <f t="shared" si="0"/>
        <v>32000</v>
      </c>
    </row>
    <row r="17" spans="1:6" s="1" customFormat="1" ht="23.25" customHeight="1" x14ac:dyDescent="0.25">
      <c r="A17" s="9">
        <v>3</v>
      </c>
      <c r="B17" s="10" t="s">
        <v>4</v>
      </c>
      <c r="C17" s="13" t="s">
        <v>9</v>
      </c>
      <c r="D17" s="16">
        <v>2</v>
      </c>
      <c r="E17" s="11">
        <v>50000</v>
      </c>
      <c r="F17" s="11">
        <f t="shared" si="0"/>
        <v>100000</v>
      </c>
    </row>
    <row r="18" spans="1:6" s="1" customFormat="1" ht="23.25" customHeight="1" x14ac:dyDescent="0.25">
      <c r="A18" s="9">
        <v>4</v>
      </c>
      <c r="B18" s="10" t="s">
        <v>51</v>
      </c>
      <c r="C18" s="13" t="s">
        <v>9</v>
      </c>
      <c r="D18" s="16">
        <v>4</v>
      </c>
      <c r="E18" s="11">
        <v>50000</v>
      </c>
      <c r="F18" s="11">
        <f t="shared" si="0"/>
        <v>200000</v>
      </c>
    </row>
    <row r="19" spans="1:6" s="1" customFormat="1" ht="23.25" customHeight="1" x14ac:dyDescent="0.25">
      <c r="A19" s="9">
        <v>5</v>
      </c>
      <c r="B19" s="10" t="s">
        <v>52</v>
      </c>
      <c r="C19" s="13" t="s">
        <v>28</v>
      </c>
      <c r="D19" s="16">
        <v>4</v>
      </c>
      <c r="E19" s="11">
        <v>20000</v>
      </c>
      <c r="F19" s="11">
        <f t="shared" si="0"/>
        <v>80000</v>
      </c>
    </row>
    <row r="20" spans="1:6" s="1" customFormat="1" ht="23.25" customHeight="1" x14ac:dyDescent="0.25">
      <c r="A20" s="9">
        <v>6</v>
      </c>
      <c r="B20" s="10" t="s">
        <v>53</v>
      </c>
      <c r="C20" s="13" t="s">
        <v>9</v>
      </c>
      <c r="D20" s="16">
        <v>4</v>
      </c>
      <c r="E20" s="11">
        <v>30000</v>
      </c>
      <c r="F20" s="11">
        <f t="shared" si="0"/>
        <v>120000</v>
      </c>
    </row>
    <row r="21" spans="1:6" s="1" customFormat="1" ht="23.25" customHeight="1" x14ac:dyDescent="0.25">
      <c r="A21" s="9"/>
      <c r="B21" s="10"/>
      <c r="C21" s="13" t="s">
        <v>59</v>
      </c>
      <c r="D21" s="16">
        <v>4</v>
      </c>
      <c r="E21" s="11">
        <v>30000</v>
      </c>
      <c r="F21" s="11">
        <f t="shared" si="0"/>
        <v>120000</v>
      </c>
    </row>
    <row r="22" spans="1:6" s="1" customFormat="1" ht="23.25" customHeight="1" x14ac:dyDescent="0.25">
      <c r="A22" s="9"/>
      <c r="B22" s="10"/>
      <c r="C22" s="13" t="s">
        <v>63</v>
      </c>
      <c r="D22" s="16">
        <v>4</v>
      </c>
      <c r="E22" s="11">
        <v>30000</v>
      </c>
      <c r="F22" s="11">
        <f t="shared" si="0"/>
        <v>120000</v>
      </c>
    </row>
    <row r="23" spans="1:6" s="1" customFormat="1" ht="30" customHeight="1" x14ac:dyDescent="0.25">
      <c r="A23" s="9">
        <v>7</v>
      </c>
      <c r="B23" s="26" t="s">
        <v>54</v>
      </c>
      <c r="C23" s="13" t="s">
        <v>57</v>
      </c>
      <c r="D23" s="16">
        <v>4</v>
      </c>
      <c r="E23" s="11">
        <v>30000</v>
      </c>
      <c r="F23" s="11">
        <f t="shared" si="0"/>
        <v>120000</v>
      </c>
    </row>
    <row r="24" spans="1:6" s="1" customFormat="1" ht="23.25" customHeight="1" x14ac:dyDescent="0.25">
      <c r="A24" s="9">
        <v>8</v>
      </c>
      <c r="B24" s="26" t="s">
        <v>55</v>
      </c>
      <c r="C24" s="13" t="s">
        <v>57</v>
      </c>
      <c r="D24" s="16">
        <v>4</v>
      </c>
      <c r="E24" s="11">
        <v>30000</v>
      </c>
      <c r="F24" s="11">
        <f t="shared" si="0"/>
        <v>120000</v>
      </c>
    </row>
    <row r="25" spans="1:6" s="1" customFormat="1" ht="23.25" customHeight="1" x14ac:dyDescent="0.25">
      <c r="A25" s="9">
        <v>10</v>
      </c>
      <c r="B25" s="26" t="s">
        <v>66</v>
      </c>
      <c r="C25" s="13" t="s">
        <v>68</v>
      </c>
      <c r="D25" s="16">
        <v>4</v>
      </c>
      <c r="E25" s="11">
        <v>30000</v>
      </c>
      <c r="F25" s="11">
        <f t="shared" si="0"/>
        <v>120000</v>
      </c>
    </row>
    <row r="26" spans="1:6" s="2" customFormat="1" ht="23.25" customHeight="1" x14ac:dyDescent="0.25">
      <c r="A26" s="3"/>
      <c r="B26" s="4" t="s">
        <v>29</v>
      </c>
      <c r="C26" s="15"/>
      <c r="D26" s="5"/>
      <c r="E26" s="5"/>
      <c r="F26" s="5">
        <f>SUM(F13:F25)</f>
        <v>1500000</v>
      </c>
    </row>
    <row r="28" spans="1:6" x14ac:dyDescent="0.25">
      <c r="B28" s="25" t="s">
        <v>34</v>
      </c>
      <c r="E28" s="18" t="s">
        <v>33</v>
      </c>
    </row>
    <row r="49" spans="1:6" ht="17.25" customHeight="1" x14ac:dyDescent="0.25">
      <c r="A49" s="1"/>
      <c r="B49" s="1"/>
      <c r="C49" s="1"/>
      <c r="D49" s="1"/>
      <c r="E49" s="1"/>
      <c r="F49" s="1"/>
    </row>
    <row r="50" spans="1:6" ht="17.25" customHeight="1" x14ac:dyDescent="0.25"/>
    <row r="51" spans="1:6" ht="17.25" customHeight="1" x14ac:dyDescent="0.25"/>
    <row r="52" spans="1:6" ht="17.25" customHeight="1" x14ac:dyDescent="0.25"/>
    <row r="53" spans="1:6" ht="17.25" customHeight="1" x14ac:dyDescent="0.25"/>
    <row r="54" spans="1:6" ht="17.25" customHeight="1" x14ac:dyDescent="0.25"/>
    <row r="55" spans="1:6" ht="17.25" customHeight="1" x14ac:dyDescent="0.25"/>
    <row r="56" spans="1:6" ht="17.25" customHeight="1" x14ac:dyDescent="0.25"/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F64"/>
  <sheetViews>
    <sheetView topLeftCell="A4" zoomScale="110" zoomScaleNormal="110" workbookViewId="0">
      <selection activeCell="A53" sqref="A53:XFD77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58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40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3.2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3.25" customHeight="1" x14ac:dyDescent="0.25">
      <c r="A13" s="9">
        <v>1</v>
      </c>
      <c r="B13" s="10" t="s">
        <v>32</v>
      </c>
      <c r="C13" s="13" t="s">
        <v>3</v>
      </c>
      <c r="D13" s="16">
        <v>10</v>
      </c>
      <c r="E13" s="11">
        <v>60000</v>
      </c>
      <c r="F13" s="11">
        <f>E13*D13</f>
        <v>600000</v>
      </c>
    </row>
    <row r="14" spans="1:6" s="1" customFormat="1" ht="23.25" customHeight="1" x14ac:dyDescent="0.25">
      <c r="A14" s="9">
        <v>2</v>
      </c>
      <c r="B14" s="10" t="s">
        <v>5</v>
      </c>
      <c r="C14" s="13" t="s">
        <v>10</v>
      </c>
      <c r="D14" s="16">
        <v>10</v>
      </c>
      <c r="E14" s="11">
        <f>60%*40000</f>
        <v>24000</v>
      </c>
      <c r="F14" s="11">
        <f t="shared" ref="F14:F30" si="0">E14*D14</f>
        <v>240000</v>
      </c>
    </row>
    <row r="15" spans="1:6" s="1" customFormat="1" ht="23.25" customHeight="1" x14ac:dyDescent="0.25">
      <c r="A15" s="9"/>
      <c r="B15" s="10"/>
      <c r="C15" s="13" t="s">
        <v>20</v>
      </c>
      <c r="D15" s="16">
        <v>10</v>
      </c>
      <c r="E15" s="11">
        <f>20%*40000</f>
        <v>8000</v>
      </c>
      <c r="F15" s="11">
        <f t="shared" si="0"/>
        <v>80000</v>
      </c>
    </row>
    <row r="16" spans="1:6" s="1" customFormat="1" ht="23.25" customHeight="1" x14ac:dyDescent="0.25">
      <c r="A16" s="9"/>
      <c r="B16" s="10"/>
      <c r="C16" s="13" t="s">
        <v>26</v>
      </c>
      <c r="D16" s="16">
        <v>10</v>
      </c>
      <c r="E16" s="11">
        <f>20%*40000</f>
        <v>8000</v>
      </c>
      <c r="F16" s="11">
        <f t="shared" si="0"/>
        <v>80000</v>
      </c>
    </row>
    <row r="17" spans="1:6" s="1" customFormat="1" ht="23.25" customHeight="1" x14ac:dyDescent="0.25">
      <c r="A17" s="9">
        <v>3</v>
      </c>
      <c r="B17" s="10" t="s">
        <v>4</v>
      </c>
      <c r="C17" s="13" t="s">
        <v>14</v>
      </c>
      <c r="D17" s="16">
        <v>9</v>
      </c>
      <c r="E17" s="11">
        <v>50000</v>
      </c>
      <c r="F17" s="11">
        <f t="shared" si="0"/>
        <v>450000</v>
      </c>
    </row>
    <row r="18" spans="1:6" s="1" customFormat="1" ht="23.25" customHeight="1" x14ac:dyDescent="0.25">
      <c r="A18" s="9"/>
      <c r="B18" s="10"/>
      <c r="C18" s="13" t="s">
        <v>9</v>
      </c>
      <c r="D18" s="16">
        <v>1</v>
      </c>
      <c r="E18" s="11">
        <v>50000</v>
      </c>
      <c r="F18" s="11">
        <f t="shared" si="0"/>
        <v>50000</v>
      </c>
    </row>
    <row r="19" spans="1:6" s="1" customFormat="1" ht="23.25" customHeight="1" x14ac:dyDescent="0.25">
      <c r="A19" s="9">
        <v>4</v>
      </c>
      <c r="B19" s="10" t="s">
        <v>51</v>
      </c>
      <c r="C19" s="13" t="s">
        <v>14</v>
      </c>
      <c r="D19" s="16">
        <v>9</v>
      </c>
      <c r="E19" s="11">
        <v>50000</v>
      </c>
      <c r="F19" s="11">
        <f t="shared" si="0"/>
        <v>450000</v>
      </c>
    </row>
    <row r="20" spans="1:6" s="1" customFormat="1" ht="23.25" customHeight="1" x14ac:dyDescent="0.25">
      <c r="A20" s="9"/>
      <c r="B20" s="10"/>
      <c r="C20" s="13" t="s">
        <v>9</v>
      </c>
      <c r="D20" s="16">
        <v>1</v>
      </c>
      <c r="E20" s="11">
        <v>50000</v>
      </c>
      <c r="F20" s="11">
        <f t="shared" si="0"/>
        <v>50000</v>
      </c>
    </row>
    <row r="21" spans="1:6" s="1" customFormat="1" ht="23.25" customHeight="1" x14ac:dyDescent="0.25">
      <c r="A21" s="9">
        <v>5</v>
      </c>
      <c r="B21" s="10" t="s">
        <v>52</v>
      </c>
      <c r="C21" s="13" t="s">
        <v>28</v>
      </c>
      <c r="D21" s="16">
        <v>8</v>
      </c>
      <c r="E21" s="11">
        <v>20000</v>
      </c>
      <c r="F21" s="11">
        <f t="shared" si="0"/>
        <v>160000</v>
      </c>
    </row>
    <row r="22" spans="1:6" s="1" customFormat="1" ht="23.25" customHeight="1" x14ac:dyDescent="0.25">
      <c r="A22" s="9"/>
      <c r="B22" s="10"/>
      <c r="C22" s="13" t="s">
        <v>7</v>
      </c>
      <c r="D22" s="16">
        <v>1</v>
      </c>
      <c r="E22" s="11">
        <v>20000</v>
      </c>
      <c r="F22" s="11">
        <f t="shared" si="0"/>
        <v>20000</v>
      </c>
    </row>
    <row r="23" spans="1:6" s="1" customFormat="1" ht="23.25" customHeight="1" x14ac:dyDescent="0.25">
      <c r="A23" s="9"/>
      <c r="B23" s="10"/>
      <c r="C23" s="13" t="s">
        <v>10</v>
      </c>
      <c r="D23" s="16">
        <v>1</v>
      </c>
      <c r="E23" s="11">
        <v>20000</v>
      </c>
      <c r="F23" s="11">
        <f t="shared" ref="F23" si="1">E23*D23</f>
        <v>20000</v>
      </c>
    </row>
    <row r="24" spans="1:6" s="1" customFormat="1" ht="23.25" customHeight="1" x14ac:dyDescent="0.25">
      <c r="A24" s="9">
        <v>6</v>
      </c>
      <c r="B24" s="10" t="s">
        <v>53</v>
      </c>
      <c r="C24" s="13" t="s">
        <v>10</v>
      </c>
      <c r="D24" s="16">
        <v>10</v>
      </c>
      <c r="E24" s="11">
        <v>30000</v>
      </c>
      <c r="F24" s="11">
        <f t="shared" si="0"/>
        <v>300000</v>
      </c>
    </row>
    <row r="25" spans="1:6" s="1" customFormat="1" ht="23.25" customHeight="1" x14ac:dyDescent="0.25">
      <c r="A25" s="9"/>
      <c r="B25" s="10"/>
      <c r="C25" s="13" t="s">
        <v>59</v>
      </c>
      <c r="D25" s="16">
        <v>10</v>
      </c>
      <c r="E25" s="11">
        <v>30000</v>
      </c>
      <c r="F25" s="11">
        <f t="shared" si="0"/>
        <v>300000</v>
      </c>
    </row>
    <row r="26" spans="1:6" s="1" customFormat="1" ht="23.25" customHeight="1" x14ac:dyDescent="0.25">
      <c r="A26" s="9"/>
      <c r="B26" s="10"/>
      <c r="C26" s="13" t="s">
        <v>14</v>
      </c>
      <c r="D26" s="16">
        <v>9</v>
      </c>
      <c r="E26" s="11">
        <v>30000</v>
      </c>
      <c r="F26" s="11">
        <f t="shared" si="0"/>
        <v>270000</v>
      </c>
    </row>
    <row r="27" spans="1:6" s="1" customFormat="1" ht="23.25" customHeight="1" x14ac:dyDescent="0.25">
      <c r="A27" s="9"/>
      <c r="B27" s="10"/>
      <c r="C27" s="13" t="s">
        <v>9</v>
      </c>
      <c r="D27" s="16">
        <v>1</v>
      </c>
      <c r="E27" s="11">
        <v>30000</v>
      </c>
      <c r="F27" s="11">
        <f t="shared" si="0"/>
        <v>30000</v>
      </c>
    </row>
    <row r="28" spans="1:6" s="1" customFormat="1" ht="30" customHeight="1" x14ac:dyDescent="0.25">
      <c r="A28" s="9">
        <v>7</v>
      </c>
      <c r="B28" s="26" t="s">
        <v>54</v>
      </c>
      <c r="C28" s="13" t="s">
        <v>57</v>
      </c>
      <c r="D28" s="16">
        <v>10</v>
      </c>
      <c r="E28" s="11">
        <v>30000</v>
      </c>
      <c r="F28" s="11">
        <f t="shared" si="0"/>
        <v>300000</v>
      </c>
    </row>
    <row r="29" spans="1:6" s="1" customFormat="1" ht="23.25" customHeight="1" x14ac:dyDescent="0.25">
      <c r="A29" s="9">
        <v>8</v>
      </c>
      <c r="B29" s="26" t="s">
        <v>55</v>
      </c>
      <c r="C29" s="13" t="s">
        <v>57</v>
      </c>
      <c r="D29" s="16">
        <v>10</v>
      </c>
      <c r="E29" s="11">
        <v>30000</v>
      </c>
      <c r="F29" s="11">
        <f t="shared" si="0"/>
        <v>300000</v>
      </c>
    </row>
    <row r="30" spans="1:6" s="1" customFormat="1" ht="23.25" customHeight="1" x14ac:dyDescent="0.25">
      <c r="A30" s="9">
        <v>10</v>
      </c>
      <c r="B30" s="26" t="s">
        <v>66</v>
      </c>
      <c r="C30" s="13" t="s">
        <v>68</v>
      </c>
      <c r="D30" s="16">
        <v>10</v>
      </c>
      <c r="E30" s="11">
        <v>30000</v>
      </c>
      <c r="F30" s="11">
        <f t="shared" si="0"/>
        <v>300000</v>
      </c>
    </row>
    <row r="31" spans="1:6" s="2" customFormat="1" ht="23.25" customHeight="1" x14ac:dyDescent="0.25">
      <c r="A31" s="3"/>
      <c r="B31" s="4" t="s">
        <v>29</v>
      </c>
      <c r="C31" s="15"/>
      <c r="D31" s="5"/>
      <c r="E31" s="5"/>
      <c r="F31" s="5">
        <f>SUM(F13:F30)</f>
        <v>4000000</v>
      </c>
    </row>
    <row r="33" spans="2:5" x14ac:dyDescent="0.25">
      <c r="B33" s="25" t="s">
        <v>34</v>
      </c>
      <c r="E33" s="18" t="s">
        <v>33</v>
      </c>
    </row>
    <row r="53" spans="1:6" ht="17.25" customHeight="1" x14ac:dyDescent="0.25">
      <c r="A53" s="1"/>
      <c r="B53" s="1"/>
      <c r="C53" s="1"/>
      <c r="D53" s="1"/>
      <c r="E53" s="1"/>
      <c r="F53" s="1"/>
    </row>
    <row r="54" spans="1:6" ht="17.25" customHeight="1" x14ac:dyDescent="0.25"/>
    <row r="55" spans="1:6" ht="17.25" customHeight="1" x14ac:dyDescent="0.25"/>
    <row r="56" spans="1:6" ht="17.25" customHeight="1" x14ac:dyDescent="0.25"/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F77"/>
  <sheetViews>
    <sheetView zoomScale="110" zoomScaleNormal="110" workbookViewId="0">
      <selection activeCell="A67" sqref="A67:XFD92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50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9</v>
      </c>
      <c r="D13" s="16">
        <v>4</v>
      </c>
      <c r="E13" s="11">
        <v>60000</v>
      </c>
      <c r="F13" s="11">
        <f>E13*D13</f>
        <v>240000</v>
      </c>
    </row>
    <row r="14" spans="1:6" s="1" customFormat="1" ht="22.5" customHeight="1" x14ac:dyDescent="0.25">
      <c r="A14" s="9">
        <v>2</v>
      </c>
      <c r="B14" s="10" t="s">
        <v>11</v>
      </c>
      <c r="C14" s="13" t="s">
        <v>28</v>
      </c>
      <c r="D14" s="16">
        <v>4</v>
      </c>
      <c r="E14" s="11">
        <v>15000</v>
      </c>
      <c r="F14" s="11">
        <f>E14*D14</f>
        <v>60000</v>
      </c>
    </row>
    <row r="15" spans="1:6" s="1" customFormat="1" ht="22.5" customHeight="1" x14ac:dyDescent="0.25">
      <c r="A15" s="9"/>
      <c r="B15" s="10"/>
      <c r="C15" s="13" t="s">
        <v>27</v>
      </c>
      <c r="D15" s="16">
        <v>4</v>
      </c>
      <c r="E15" s="11">
        <v>15000</v>
      </c>
      <c r="F15" s="11">
        <f>E15*D15</f>
        <v>60000</v>
      </c>
    </row>
    <row r="16" spans="1:6" s="1" customFormat="1" ht="22.5" customHeight="1" x14ac:dyDescent="0.25">
      <c r="A16" s="9">
        <v>3</v>
      </c>
      <c r="B16" s="10" t="s">
        <v>49</v>
      </c>
      <c r="C16" s="13" t="s">
        <v>9</v>
      </c>
      <c r="D16" s="16">
        <v>8</v>
      </c>
      <c r="E16" s="11">
        <v>74000</v>
      </c>
      <c r="F16" s="11">
        <f>E16*D16</f>
        <v>592000</v>
      </c>
    </row>
    <row r="17" spans="1:6" s="2" customFormat="1" ht="22.5" customHeight="1" x14ac:dyDescent="0.25">
      <c r="A17" s="3"/>
      <c r="B17" s="4" t="s">
        <v>29</v>
      </c>
      <c r="C17" s="15"/>
      <c r="D17" s="5"/>
      <c r="E17" s="5"/>
      <c r="F17" s="5">
        <f>SUM(F13:F16)</f>
        <v>952000</v>
      </c>
    </row>
    <row r="19" spans="1:6" x14ac:dyDescent="0.25">
      <c r="B19" s="25" t="s">
        <v>34</v>
      </c>
      <c r="E19" s="18" t="s">
        <v>33</v>
      </c>
    </row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F66"/>
  <sheetViews>
    <sheetView topLeftCell="A5" zoomScale="110" zoomScaleNormal="110" workbookViewId="0">
      <selection activeCell="A56" sqref="A56:XFD81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48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9</v>
      </c>
      <c r="D13" s="16">
        <v>4</v>
      </c>
      <c r="E13" s="11">
        <v>60000</v>
      </c>
      <c r="F13" s="11">
        <f>E13*D13</f>
        <v>240000</v>
      </c>
    </row>
    <row r="14" spans="1:6" s="1" customFormat="1" ht="22.5" customHeight="1" x14ac:dyDescent="0.25">
      <c r="A14" s="9">
        <v>2</v>
      </c>
      <c r="B14" s="10" t="s">
        <v>11</v>
      </c>
      <c r="C14" s="13" t="s">
        <v>28</v>
      </c>
      <c r="D14" s="16">
        <v>4</v>
      </c>
      <c r="E14" s="11">
        <v>15000</v>
      </c>
      <c r="F14" s="11">
        <f>E14*D14</f>
        <v>60000</v>
      </c>
    </row>
    <row r="15" spans="1:6" s="1" customFormat="1" ht="22.5" customHeight="1" x14ac:dyDescent="0.25">
      <c r="A15" s="9"/>
      <c r="B15" s="10"/>
      <c r="C15" s="13" t="s">
        <v>27</v>
      </c>
      <c r="D15" s="16">
        <v>4</v>
      </c>
      <c r="E15" s="11">
        <v>15000</v>
      </c>
      <c r="F15" s="11">
        <f>E15*D15</f>
        <v>60000</v>
      </c>
    </row>
    <row r="16" spans="1:6" s="1" customFormat="1" ht="22.5" customHeight="1" x14ac:dyDescent="0.25">
      <c r="A16" s="9">
        <v>3</v>
      </c>
      <c r="B16" s="10" t="s">
        <v>49</v>
      </c>
      <c r="C16" s="13" t="s">
        <v>9</v>
      </c>
      <c r="D16" s="16">
        <v>7</v>
      </c>
      <c r="E16" s="11">
        <f>74000</f>
        <v>74000</v>
      </c>
      <c r="F16" s="11">
        <f>E16*D16</f>
        <v>518000</v>
      </c>
    </row>
    <row r="17" spans="1:6" s="1" customFormat="1" ht="22.5" customHeight="1" x14ac:dyDescent="0.25">
      <c r="A17" s="9"/>
      <c r="B17" s="10"/>
      <c r="C17" s="13" t="s">
        <v>9</v>
      </c>
      <c r="D17" s="16">
        <v>1</v>
      </c>
      <c r="E17" s="11">
        <v>89000</v>
      </c>
      <c r="F17" s="11">
        <f>E17*D17</f>
        <v>89000</v>
      </c>
    </row>
    <row r="18" spans="1:6" s="2" customFormat="1" ht="22.5" customHeight="1" x14ac:dyDescent="0.25">
      <c r="A18" s="3"/>
      <c r="B18" s="4" t="s">
        <v>29</v>
      </c>
      <c r="C18" s="15"/>
      <c r="D18" s="5"/>
      <c r="E18" s="5"/>
      <c r="F18" s="5">
        <f>SUM(F13:F17)</f>
        <v>967000</v>
      </c>
    </row>
    <row r="20" spans="1:6" x14ac:dyDescent="0.25">
      <c r="B20" s="25" t="s">
        <v>34</v>
      </c>
      <c r="E20" s="18" t="s">
        <v>33</v>
      </c>
    </row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68"/>
  <sheetViews>
    <sheetView zoomScale="110" zoomScaleNormal="110" workbookViewId="0">
      <selection activeCell="A58" sqref="A58:XFD83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47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" customHeight="1" x14ac:dyDescent="0.25">
      <c r="A13" s="9">
        <v>1</v>
      </c>
      <c r="B13" s="10" t="s">
        <v>4</v>
      </c>
      <c r="C13" s="13" t="s">
        <v>20</v>
      </c>
      <c r="D13" s="16">
        <v>4</v>
      </c>
      <c r="E13" s="11">
        <v>60000</v>
      </c>
      <c r="F13" s="11">
        <f t="shared" ref="F13:F22" si="0">E13*D13</f>
        <v>240000</v>
      </c>
    </row>
    <row r="14" spans="1:6" s="1" customFormat="1" ht="21" customHeight="1" x14ac:dyDescent="0.25">
      <c r="A14" s="9">
        <v>2</v>
      </c>
      <c r="B14" s="10" t="s">
        <v>11</v>
      </c>
      <c r="C14" s="13" t="s">
        <v>10</v>
      </c>
      <c r="D14" s="16">
        <v>2</v>
      </c>
      <c r="E14" s="11">
        <v>10000</v>
      </c>
      <c r="F14" s="11">
        <f t="shared" si="0"/>
        <v>20000</v>
      </c>
    </row>
    <row r="15" spans="1:6" s="1" customFormat="1" ht="21" customHeight="1" x14ac:dyDescent="0.25">
      <c r="A15" s="9"/>
      <c r="B15" s="10"/>
      <c r="C15" s="13" t="s">
        <v>27</v>
      </c>
      <c r="D15" s="16">
        <v>1</v>
      </c>
      <c r="E15" s="11">
        <v>10000</v>
      </c>
      <c r="F15" s="11">
        <f t="shared" si="0"/>
        <v>10000</v>
      </c>
    </row>
    <row r="16" spans="1:6" s="1" customFormat="1" ht="21" customHeight="1" x14ac:dyDescent="0.25">
      <c r="A16" s="9"/>
      <c r="B16" s="10"/>
      <c r="C16" s="13" t="s">
        <v>9</v>
      </c>
      <c r="D16" s="16">
        <v>3</v>
      </c>
      <c r="E16" s="11">
        <v>10000</v>
      </c>
      <c r="F16" s="11">
        <f t="shared" si="0"/>
        <v>30000</v>
      </c>
    </row>
    <row r="17" spans="1:6" s="1" customFormat="1" ht="21" customHeight="1" x14ac:dyDescent="0.25">
      <c r="A17" s="9"/>
      <c r="B17" s="10"/>
      <c r="C17" s="13" t="s">
        <v>14</v>
      </c>
      <c r="D17" s="16">
        <v>1</v>
      </c>
      <c r="E17" s="11">
        <v>10000</v>
      </c>
      <c r="F17" s="11">
        <f t="shared" ref="F17:F18" si="1">E17*D17</f>
        <v>10000</v>
      </c>
    </row>
    <row r="18" spans="1:6" s="1" customFormat="1" ht="21" customHeight="1" x14ac:dyDescent="0.25">
      <c r="A18" s="9"/>
      <c r="B18" s="10"/>
      <c r="C18" s="13" t="s">
        <v>20</v>
      </c>
      <c r="D18" s="16">
        <v>1</v>
      </c>
      <c r="E18" s="11">
        <v>10000</v>
      </c>
      <c r="F18" s="11">
        <f t="shared" si="1"/>
        <v>10000</v>
      </c>
    </row>
    <row r="19" spans="1:6" s="1" customFormat="1" ht="21" customHeight="1" x14ac:dyDescent="0.25">
      <c r="A19" s="9"/>
      <c r="B19" s="10" t="s">
        <v>49</v>
      </c>
      <c r="C19" s="13" t="s">
        <v>20</v>
      </c>
      <c r="D19" s="16">
        <v>4</v>
      </c>
      <c r="E19" s="11">
        <f>100000*60%</f>
        <v>60000</v>
      </c>
      <c r="F19" s="11">
        <f t="shared" si="0"/>
        <v>240000</v>
      </c>
    </row>
    <row r="20" spans="1:6" s="1" customFormat="1" ht="21" customHeight="1" x14ac:dyDescent="0.25">
      <c r="A20" s="9"/>
      <c r="B20" s="10"/>
      <c r="C20" s="13" t="s">
        <v>28</v>
      </c>
      <c r="D20" s="16">
        <v>2</v>
      </c>
      <c r="E20" s="11">
        <f>100000*20%</f>
        <v>20000</v>
      </c>
      <c r="F20" s="11">
        <f t="shared" si="0"/>
        <v>40000</v>
      </c>
    </row>
    <row r="21" spans="1:6" s="1" customFormat="1" ht="21" customHeight="1" x14ac:dyDescent="0.25">
      <c r="A21" s="9"/>
      <c r="B21" s="10"/>
      <c r="C21" s="13" t="s">
        <v>27</v>
      </c>
      <c r="D21" s="16">
        <v>1</v>
      </c>
      <c r="E21" s="11">
        <f t="shared" ref="E21:E23" si="2">100000*20%</f>
        <v>20000</v>
      </c>
      <c r="F21" s="11">
        <f t="shared" si="0"/>
        <v>20000</v>
      </c>
    </row>
    <row r="22" spans="1:6" s="1" customFormat="1" ht="21" customHeight="1" x14ac:dyDescent="0.25">
      <c r="A22" s="9"/>
      <c r="B22" s="10"/>
      <c r="C22" s="13" t="s">
        <v>14</v>
      </c>
      <c r="D22" s="16">
        <v>3</v>
      </c>
      <c r="E22" s="11">
        <f t="shared" si="2"/>
        <v>20000</v>
      </c>
      <c r="F22" s="11">
        <f t="shared" si="0"/>
        <v>60000</v>
      </c>
    </row>
    <row r="23" spans="1:6" s="1" customFormat="1" ht="21" customHeight="1" x14ac:dyDescent="0.25">
      <c r="A23" s="9"/>
      <c r="B23" s="10"/>
      <c r="C23" s="13" t="s">
        <v>9</v>
      </c>
      <c r="D23" s="16">
        <v>2</v>
      </c>
      <c r="E23" s="11">
        <f t="shared" si="2"/>
        <v>20000</v>
      </c>
      <c r="F23" s="11">
        <f t="shared" ref="F23" si="3">E23*D23</f>
        <v>40000</v>
      </c>
    </row>
    <row r="24" spans="1:6" s="2" customFormat="1" ht="21" customHeight="1" x14ac:dyDescent="0.25">
      <c r="A24" s="3"/>
      <c r="B24" s="4" t="s">
        <v>29</v>
      </c>
      <c r="C24" s="15"/>
      <c r="D24" s="5"/>
      <c r="E24" s="5"/>
      <c r="F24" s="5">
        <f>SUM(F13:F22)</f>
        <v>680000</v>
      </c>
    </row>
    <row r="26" spans="1:6" x14ac:dyDescent="0.25">
      <c r="B26" s="25" t="s">
        <v>34</v>
      </c>
      <c r="E26" s="18" t="s">
        <v>33</v>
      </c>
    </row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F68"/>
  <sheetViews>
    <sheetView zoomScale="110" zoomScaleNormal="110" workbookViewId="0">
      <selection activeCell="A56" sqref="A56:XFD79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35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/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2</v>
      </c>
      <c r="B13" s="10" t="s">
        <v>4</v>
      </c>
      <c r="C13" s="13" t="s">
        <v>28</v>
      </c>
      <c r="D13" s="16">
        <v>31</v>
      </c>
      <c r="E13" s="11">
        <v>12000</v>
      </c>
      <c r="F13" s="11">
        <f>E13*D13</f>
        <v>372000</v>
      </c>
    </row>
    <row r="14" spans="1:6" s="1" customFormat="1" ht="21.75" customHeight="1" x14ac:dyDescent="0.25">
      <c r="A14" s="9">
        <v>3</v>
      </c>
      <c r="B14" s="10" t="s">
        <v>11</v>
      </c>
      <c r="C14" s="13" t="s">
        <v>28</v>
      </c>
      <c r="D14" s="16">
        <v>31</v>
      </c>
      <c r="E14" s="11">
        <v>8000</v>
      </c>
      <c r="F14" s="11">
        <f>E14*D14</f>
        <v>248000</v>
      </c>
    </row>
    <row r="15" spans="1:6" s="2" customFormat="1" ht="21.75" customHeight="1" x14ac:dyDescent="0.25">
      <c r="A15" s="3"/>
      <c r="B15" s="4" t="s">
        <v>29</v>
      </c>
      <c r="C15" s="15"/>
      <c r="D15" s="5"/>
      <c r="E15" s="5"/>
      <c r="F15" s="5">
        <f>SUM(F13:F14)</f>
        <v>620000</v>
      </c>
    </row>
    <row r="17" spans="2:5" x14ac:dyDescent="0.25">
      <c r="B17" s="25" t="s">
        <v>34</v>
      </c>
      <c r="E17" s="18" t="s">
        <v>33</v>
      </c>
    </row>
    <row r="56" spans="1:6" x14ac:dyDescent="0.25">
      <c r="A56" s="1"/>
      <c r="B56" s="1"/>
      <c r="C56" s="1"/>
      <c r="D56" s="1"/>
      <c r="E56" s="1"/>
      <c r="F56" s="1"/>
    </row>
    <row r="57" spans="1:6" ht="17.25" customHeight="1" x14ac:dyDescent="0.25">
      <c r="A57" s="1"/>
      <c r="B57" s="1"/>
      <c r="C57" s="1"/>
      <c r="D57" s="1"/>
      <c r="E57" s="1"/>
      <c r="F57" s="1"/>
    </row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66"/>
  <sheetViews>
    <sheetView topLeftCell="A3" zoomScale="110" zoomScaleNormal="110" workbookViewId="0">
      <selection activeCell="A55" sqref="A55:XFD79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46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" customHeight="1" x14ac:dyDescent="0.25">
      <c r="A13" s="9">
        <v>1</v>
      </c>
      <c r="B13" s="10" t="s">
        <v>32</v>
      </c>
      <c r="C13" s="13" t="s">
        <v>3</v>
      </c>
      <c r="D13" s="16">
        <v>31</v>
      </c>
      <c r="E13" s="11">
        <v>40000</v>
      </c>
      <c r="F13" s="11">
        <f>E13*D13</f>
        <v>1240000</v>
      </c>
    </row>
    <row r="14" spans="1:6" s="1" customFormat="1" ht="21" customHeight="1" x14ac:dyDescent="0.25">
      <c r="A14" s="9">
        <v>2</v>
      </c>
      <c r="B14" s="10" t="s">
        <v>5</v>
      </c>
      <c r="C14" s="13" t="s">
        <v>10</v>
      </c>
      <c r="D14" s="16">
        <v>31</v>
      </c>
      <c r="E14" s="11">
        <f>60%*20000</f>
        <v>12000</v>
      </c>
      <c r="F14" s="11">
        <f t="shared" ref="F14:F32" si="0">E14*D14</f>
        <v>372000</v>
      </c>
    </row>
    <row r="15" spans="1:6" s="1" customFormat="1" ht="21" customHeight="1" x14ac:dyDescent="0.25">
      <c r="A15" s="9"/>
      <c r="B15" s="10" t="s">
        <v>5</v>
      </c>
      <c r="C15" s="13" t="s">
        <v>20</v>
      </c>
      <c r="D15" s="16">
        <v>31</v>
      </c>
      <c r="E15" s="11">
        <f>20%*20000</f>
        <v>4000</v>
      </c>
      <c r="F15" s="11">
        <f t="shared" si="0"/>
        <v>124000</v>
      </c>
    </row>
    <row r="16" spans="1:6" s="1" customFormat="1" ht="21" customHeight="1" x14ac:dyDescent="0.25">
      <c r="A16" s="9"/>
      <c r="B16" s="10" t="s">
        <v>5</v>
      </c>
      <c r="C16" s="13" t="s">
        <v>26</v>
      </c>
      <c r="D16" s="16">
        <v>31</v>
      </c>
      <c r="E16" s="11">
        <f>20%*20000</f>
        <v>4000</v>
      </c>
      <c r="F16" s="11">
        <f t="shared" si="0"/>
        <v>124000</v>
      </c>
    </row>
    <row r="17" spans="1:6" s="1" customFormat="1" ht="21" customHeight="1" x14ac:dyDescent="0.25">
      <c r="A17" s="9">
        <v>3</v>
      </c>
      <c r="B17" s="10" t="s">
        <v>4</v>
      </c>
      <c r="C17" s="13" t="s">
        <v>8</v>
      </c>
      <c r="D17" s="16">
        <v>31</v>
      </c>
      <c r="E17" s="11">
        <v>60000</v>
      </c>
      <c r="F17" s="11">
        <f t="shared" si="0"/>
        <v>1860000</v>
      </c>
    </row>
    <row r="18" spans="1:6" s="1" customFormat="1" ht="21" customHeight="1" x14ac:dyDescent="0.25">
      <c r="A18" s="9">
        <v>4</v>
      </c>
      <c r="B18" s="10" t="s">
        <v>51</v>
      </c>
      <c r="C18" s="13" t="s">
        <v>26</v>
      </c>
      <c r="D18" s="16">
        <v>4</v>
      </c>
      <c r="E18" s="11">
        <v>30000</v>
      </c>
      <c r="F18" s="11">
        <f t="shared" si="0"/>
        <v>120000</v>
      </c>
    </row>
    <row r="19" spans="1:6" s="1" customFormat="1" ht="21" customHeight="1" x14ac:dyDescent="0.25">
      <c r="A19" s="9"/>
      <c r="B19" s="10" t="s">
        <v>51</v>
      </c>
      <c r="C19" s="13" t="s">
        <v>14</v>
      </c>
      <c r="D19" s="16">
        <v>9</v>
      </c>
      <c r="E19" s="11">
        <v>30000</v>
      </c>
      <c r="F19" s="11">
        <f t="shared" si="0"/>
        <v>270000</v>
      </c>
    </row>
    <row r="20" spans="1:6" s="1" customFormat="1" ht="21" customHeight="1" x14ac:dyDescent="0.25">
      <c r="A20" s="9"/>
      <c r="B20" s="10" t="s">
        <v>51</v>
      </c>
      <c r="C20" s="13" t="s">
        <v>9</v>
      </c>
      <c r="D20" s="16">
        <v>6</v>
      </c>
      <c r="E20" s="11">
        <v>30000</v>
      </c>
      <c r="F20" s="11">
        <f t="shared" si="0"/>
        <v>180000</v>
      </c>
    </row>
    <row r="21" spans="1:6" s="1" customFormat="1" ht="21" customHeight="1" x14ac:dyDescent="0.25">
      <c r="A21" s="9"/>
      <c r="B21" s="10" t="s">
        <v>51</v>
      </c>
      <c r="C21" s="13" t="s">
        <v>10</v>
      </c>
      <c r="D21" s="16">
        <v>5</v>
      </c>
      <c r="E21" s="11">
        <v>30000</v>
      </c>
      <c r="F21" s="11">
        <f t="shared" si="0"/>
        <v>150000</v>
      </c>
    </row>
    <row r="22" spans="1:6" s="1" customFormat="1" ht="21" customHeight="1" x14ac:dyDescent="0.25">
      <c r="A22" s="9"/>
      <c r="B22" s="10" t="s">
        <v>51</v>
      </c>
      <c r="C22" s="13" t="s">
        <v>70</v>
      </c>
      <c r="D22" s="16">
        <v>5</v>
      </c>
      <c r="E22" s="11">
        <v>30000</v>
      </c>
      <c r="F22" s="11">
        <f>E22*D22</f>
        <v>150000</v>
      </c>
    </row>
    <row r="23" spans="1:6" s="1" customFormat="1" ht="21" customHeight="1" x14ac:dyDescent="0.25">
      <c r="A23" s="9"/>
      <c r="B23" s="10" t="s">
        <v>51</v>
      </c>
      <c r="C23" s="13" t="s">
        <v>28</v>
      </c>
      <c r="D23" s="16">
        <v>2</v>
      </c>
      <c r="E23" s="11">
        <v>30000</v>
      </c>
      <c r="F23" s="11">
        <f>E23*D23</f>
        <v>60000</v>
      </c>
    </row>
    <row r="24" spans="1:6" s="1" customFormat="1" ht="21" customHeight="1" x14ac:dyDescent="0.25">
      <c r="A24" s="9">
        <v>5</v>
      </c>
      <c r="B24" s="10" t="s">
        <v>17</v>
      </c>
      <c r="C24" s="13" t="s">
        <v>14</v>
      </c>
      <c r="D24" s="16">
        <v>7</v>
      </c>
      <c r="E24" s="11">
        <v>20000</v>
      </c>
      <c r="F24" s="11">
        <f t="shared" ref="F24:F28" si="1">E24*D24</f>
        <v>140000</v>
      </c>
    </row>
    <row r="25" spans="1:6" s="1" customFormat="1" ht="21" customHeight="1" x14ac:dyDescent="0.25">
      <c r="A25" s="9"/>
      <c r="B25" s="10" t="s">
        <v>17</v>
      </c>
      <c r="C25" s="13" t="s">
        <v>70</v>
      </c>
      <c r="D25" s="16">
        <v>5</v>
      </c>
      <c r="E25" s="11">
        <v>20000</v>
      </c>
      <c r="F25" s="11">
        <f t="shared" si="1"/>
        <v>100000</v>
      </c>
    </row>
    <row r="26" spans="1:6" s="1" customFormat="1" ht="21" customHeight="1" x14ac:dyDescent="0.25">
      <c r="A26" s="9"/>
      <c r="B26" s="10" t="s">
        <v>17</v>
      </c>
      <c r="C26" s="13" t="s">
        <v>27</v>
      </c>
      <c r="D26" s="16">
        <v>5</v>
      </c>
      <c r="E26" s="11">
        <v>20000</v>
      </c>
      <c r="F26" s="11">
        <f t="shared" si="1"/>
        <v>100000</v>
      </c>
    </row>
    <row r="27" spans="1:6" s="1" customFormat="1" ht="21" customHeight="1" x14ac:dyDescent="0.25">
      <c r="A27" s="9"/>
      <c r="B27" s="10" t="s">
        <v>17</v>
      </c>
      <c r="C27" s="13" t="s">
        <v>28</v>
      </c>
      <c r="D27" s="16">
        <v>12</v>
      </c>
      <c r="E27" s="11">
        <v>20000</v>
      </c>
      <c r="F27" s="11">
        <f t="shared" si="1"/>
        <v>240000</v>
      </c>
    </row>
    <row r="28" spans="1:6" s="1" customFormat="1" ht="22.5" customHeight="1" x14ac:dyDescent="0.25">
      <c r="A28" s="9"/>
      <c r="B28" s="10" t="s">
        <v>17</v>
      </c>
      <c r="C28" s="13" t="s">
        <v>26</v>
      </c>
      <c r="D28" s="16">
        <v>2</v>
      </c>
      <c r="E28" s="11">
        <v>20000</v>
      </c>
      <c r="F28" s="11">
        <f t="shared" si="1"/>
        <v>40000</v>
      </c>
    </row>
    <row r="29" spans="1:6" s="1" customFormat="1" ht="22.5" customHeight="1" x14ac:dyDescent="0.25">
      <c r="A29" s="9">
        <v>6</v>
      </c>
      <c r="B29" s="26" t="s">
        <v>79</v>
      </c>
      <c r="C29" s="13" t="s">
        <v>9</v>
      </c>
      <c r="D29" s="16">
        <v>4</v>
      </c>
      <c r="E29" s="28">
        <f>80%*87000*1.2</f>
        <v>83520</v>
      </c>
      <c r="F29" s="28">
        <f t="shared" si="0"/>
        <v>334080</v>
      </c>
    </row>
    <row r="30" spans="1:6" s="1" customFormat="1" ht="22.5" customHeight="1" x14ac:dyDescent="0.25">
      <c r="A30" s="9"/>
      <c r="B30" s="26" t="s">
        <v>79</v>
      </c>
      <c r="C30" s="13" t="s">
        <v>9</v>
      </c>
      <c r="D30" s="16">
        <v>1</v>
      </c>
      <c r="E30" s="28">
        <f>40%*87000*1.2</f>
        <v>41760</v>
      </c>
      <c r="F30" s="28">
        <f t="shared" si="0"/>
        <v>41760</v>
      </c>
    </row>
    <row r="31" spans="1:6" s="1" customFormat="1" ht="21" customHeight="1" x14ac:dyDescent="0.25">
      <c r="A31" s="27"/>
      <c r="B31" s="26" t="s">
        <v>79</v>
      </c>
      <c r="C31" s="13" t="s">
        <v>16</v>
      </c>
      <c r="D31" s="16">
        <v>1</v>
      </c>
      <c r="E31" s="28">
        <f>20%*87000*1.2</f>
        <v>20880</v>
      </c>
      <c r="F31" s="28">
        <f t="shared" si="0"/>
        <v>20880</v>
      </c>
    </row>
    <row r="32" spans="1:6" s="1" customFormat="1" ht="21" customHeight="1" x14ac:dyDescent="0.25">
      <c r="A32" s="27"/>
      <c r="B32" s="26" t="s">
        <v>79</v>
      </c>
      <c r="C32" s="13" t="s">
        <v>27</v>
      </c>
      <c r="D32" s="16">
        <v>4</v>
      </c>
      <c r="E32" s="28">
        <f>20%*87000*1.2</f>
        <v>20880</v>
      </c>
      <c r="F32" s="28">
        <f t="shared" si="0"/>
        <v>83520</v>
      </c>
    </row>
    <row r="33" spans="1:6" s="2" customFormat="1" ht="21" customHeight="1" x14ac:dyDescent="0.25">
      <c r="A33" s="3"/>
      <c r="B33" s="4" t="s">
        <v>29</v>
      </c>
      <c r="C33" s="15"/>
      <c r="D33" s="5"/>
      <c r="E33" s="5"/>
      <c r="F33" s="5">
        <f>SUM(F13:F32)</f>
        <v>5750240</v>
      </c>
    </row>
    <row r="35" spans="1:6" x14ac:dyDescent="0.25">
      <c r="B35" s="25" t="s">
        <v>34</v>
      </c>
      <c r="E35" s="18" t="s">
        <v>33</v>
      </c>
    </row>
    <row r="55" spans="1:6" ht="17.25" customHeight="1" x14ac:dyDescent="0.25">
      <c r="A55" s="1"/>
      <c r="B55" s="1"/>
      <c r="C55" s="1"/>
      <c r="D55" s="1"/>
      <c r="E55" s="1"/>
      <c r="F55" s="1"/>
    </row>
    <row r="56" spans="1:6" ht="17.25" customHeight="1" x14ac:dyDescent="0.25"/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67"/>
  <sheetViews>
    <sheetView zoomScale="110" zoomScaleNormal="110" workbookViewId="0">
      <selection activeCell="A56" sqref="A56:XFD80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8" ht="15.75" x14ac:dyDescent="0.25">
      <c r="A3" s="6" t="s">
        <v>30</v>
      </c>
      <c r="B3" s="6"/>
      <c r="C3" s="6"/>
      <c r="D3" s="12"/>
      <c r="F3" s="6"/>
    </row>
    <row r="4" spans="1:8" ht="15.75" x14ac:dyDescent="0.25">
      <c r="A4" s="12" t="s">
        <v>22</v>
      </c>
      <c r="B4" s="6"/>
      <c r="C4" s="6"/>
      <c r="D4" s="12" t="s">
        <v>31</v>
      </c>
      <c r="F4" s="1"/>
    </row>
    <row r="5" spans="1:8" ht="15.75" x14ac:dyDescent="0.25">
      <c r="A5" s="6"/>
      <c r="B5" s="6"/>
      <c r="C5" s="6"/>
      <c r="D5" s="6"/>
      <c r="E5" s="6"/>
      <c r="F5" s="6"/>
    </row>
    <row r="6" spans="1:8" ht="15.75" x14ac:dyDescent="0.25">
      <c r="A6" s="6"/>
      <c r="B6" s="6"/>
      <c r="C6" s="6"/>
      <c r="D6" s="6"/>
      <c r="E6" s="6"/>
      <c r="F6" s="6"/>
    </row>
    <row r="7" spans="1:8" ht="15.75" x14ac:dyDescent="0.25">
      <c r="B7" s="21" t="s">
        <v>23</v>
      </c>
      <c r="C7" s="1"/>
      <c r="D7" s="1"/>
      <c r="E7" s="1"/>
      <c r="F7" s="1"/>
    </row>
    <row r="8" spans="1:8" s="20" customFormat="1" ht="26.25" customHeight="1" x14ac:dyDescent="0.25">
      <c r="B8" s="19" t="s">
        <v>85</v>
      </c>
      <c r="C8" s="19"/>
      <c r="D8" s="19"/>
      <c r="E8" s="19"/>
      <c r="F8" s="19"/>
    </row>
    <row r="9" spans="1:8" ht="16.5" customHeight="1" x14ac:dyDescent="0.3">
      <c r="A9" s="1"/>
      <c r="B9" s="1" t="s">
        <v>97</v>
      </c>
      <c r="C9" s="7"/>
      <c r="D9" s="7"/>
      <c r="E9" s="7"/>
      <c r="F9" s="7"/>
    </row>
    <row r="10" spans="1:8" ht="16.5" customHeight="1" x14ac:dyDescent="0.25">
      <c r="B10" s="1" t="s">
        <v>86</v>
      </c>
      <c r="C10" s="1"/>
      <c r="D10" s="1"/>
      <c r="E10" s="1"/>
      <c r="F10" s="1"/>
    </row>
    <row r="11" spans="1:8" x14ac:dyDescent="0.25">
      <c r="A11" s="22"/>
      <c r="B11" s="22"/>
      <c r="C11" s="22"/>
      <c r="D11" s="22"/>
      <c r="E11" s="22"/>
      <c r="F11" s="22"/>
    </row>
    <row r="12" spans="1:8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  <c r="H12" s="17" t="s">
        <v>87</v>
      </c>
    </row>
    <row r="13" spans="1:8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5</v>
      </c>
      <c r="E13" s="11">
        <v>30000</v>
      </c>
      <c r="F13" s="11">
        <f>E13*D13</f>
        <v>150000</v>
      </c>
    </row>
    <row r="14" spans="1:8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5</v>
      </c>
      <c r="E14" s="11">
        <f>60%*20000</f>
        <v>12000</v>
      </c>
      <c r="F14" s="11">
        <f t="shared" ref="F14:F19" si="0">E14*D14</f>
        <v>60000</v>
      </c>
    </row>
    <row r="15" spans="1:8" s="1" customFormat="1" ht="22.5" customHeight="1" x14ac:dyDescent="0.25">
      <c r="A15" s="9"/>
      <c r="B15" s="10"/>
      <c r="C15" s="13" t="s">
        <v>20</v>
      </c>
      <c r="D15" s="16">
        <v>5</v>
      </c>
      <c r="E15" s="11">
        <f>20%*20000</f>
        <v>4000</v>
      </c>
      <c r="F15" s="11">
        <f t="shared" si="0"/>
        <v>20000</v>
      </c>
    </row>
    <row r="16" spans="1:8" s="1" customFormat="1" ht="22.5" customHeight="1" x14ac:dyDescent="0.25">
      <c r="A16" s="9"/>
      <c r="B16" s="10"/>
      <c r="C16" s="13" t="s">
        <v>26</v>
      </c>
      <c r="D16" s="16">
        <v>5</v>
      </c>
      <c r="E16" s="11">
        <f>20%*20000</f>
        <v>4000</v>
      </c>
      <c r="F16" s="11">
        <f t="shared" si="0"/>
        <v>20000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9</v>
      </c>
      <c r="D17" s="16">
        <v>5</v>
      </c>
      <c r="E17" s="11">
        <v>60000</v>
      </c>
      <c r="F17" s="11">
        <f t="shared" si="0"/>
        <v>300000</v>
      </c>
    </row>
    <row r="18" spans="1:6" s="1" customFormat="1" ht="22.5" customHeight="1" x14ac:dyDescent="0.25">
      <c r="A18" s="9">
        <v>4</v>
      </c>
      <c r="B18" s="10" t="s">
        <v>17</v>
      </c>
      <c r="C18" s="13" t="s">
        <v>82</v>
      </c>
      <c r="D18" s="16">
        <v>5</v>
      </c>
      <c r="E18" s="11">
        <v>20000</v>
      </c>
      <c r="F18" s="11">
        <f t="shared" si="0"/>
        <v>100000</v>
      </c>
    </row>
    <row r="19" spans="1:6" s="1" customFormat="1" ht="22.5" customHeight="1" x14ac:dyDescent="0.25">
      <c r="A19" s="9"/>
      <c r="B19" s="10"/>
      <c r="C19" s="13" t="s">
        <v>28</v>
      </c>
      <c r="D19" s="16">
        <v>5</v>
      </c>
      <c r="E19" s="11">
        <v>20000</v>
      </c>
      <c r="F19" s="11">
        <f t="shared" si="0"/>
        <v>100000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SUM(F13:F19)</f>
        <v>750000</v>
      </c>
    </row>
    <row r="22" spans="1:6" x14ac:dyDescent="0.25">
      <c r="B22" s="25" t="s">
        <v>34</v>
      </c>
      <c r="E22" s="18" t="s">
        <v>33</v>
      </c>
    </row>
    <row r="56" spans="1:6" ht="17.25" customHeight="1" x14ac:dyDescent="0.25">
      <c r="A56" s="1"/>
      <c r="B56" s="1"/>
      <c r="C56" s="1"/>
      <c r="D56" s="1"/>
      <c r="E56" s="1"/>
      <c r="F56" s="1"/>
    </row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F84"/>
  <sheetViews>
    <sheetView topLeftCell="A2" zoomScale="110" zoomScaleNormal="110" workbookViewId="0">
      <selection activeCell="A71" sqref="A71:XFD93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45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10</v>
      </c>
      <c r="D13" s="16">
        <v>5</v>
      </c>
      <c r="E13" s="11">
        <v>30000</v>
      </c>
      <c r="F13" s="11">
        <f t="shared" ref="F13:F18" si="0">E13*D13</f>
        <v>150000</v>
      </c>
    </row>
    <row r="14" spans="1:6" s="1" customFormat="1" ht="22.5" customHeight="1" x14ac:dyDescent="0.25">
      <c r="A14" s="9">
        <v>2</v>
      </c>
      <c r="B14" s="10" t="s">
        <v>11</v>
      </c>
      <c r="C14" s="13" t="s">
        <v>10</v>
      </c>
      <c r="D14" s="16">
        <v>3</v>
      </c>
      <c r="E14" s="11">
        <v>20000</v>
      </c>
      <c r="F14" s="11">
        <f t="shared" si="0"/>
        <v>60000</v>
      </c>
    </row>
    <row r="15" spans="1:6" s="1" customFormat="1" ht="22.5" customHeight="1" x14ac:dyDescent="0.25">
      <c r="A15" s="9"/>
      <c r="B15" s="10"/>
      <c r="C15" s="13" t="s">
        <v>94</v>
      </c>
      <c r="D15" s="16">
        <v>1</v>
      </c>
      <c r="E15" s="11">
        <v>20000</v>
      </c>
      <c r="F15" s="11">
        <f t="shared" si="0"/>
        <v>20000</v>
      </c>
    </row>
    <row r="16" spans="1:6" s="1" customFormat="1" ht="22.5" customHeight="1" x14ac:dyDescent="0.25">
      <c r="A16" s="9"/>
      <c r="B16" s="10"/>
      <c r="C16" s="13" t="s">
        <v>95</v>
      </c>
      <c r="D16" s="16">
        <v>1</v>
      </c>
      <c r="E16" s="11">
        <v>20000</v>
      </c>
      <c r="F16" s="11">
        <f t="shared" ref="F16" si="1">E16*D16</f>
        <v>20000</v>
      </c>
    </row>
    <row r="17" spans="1:6" s="1" customFormat="1" ht="22.5" customHeight="1" x14ac:dyDescent="0.25">
      <c r="A17" s="9">
        <v>5</v>
      </c>
      <c r="B17" s="10" t="s">
        <v>77</v>
      </c>
      <c r="C17" s="13" t="s">
        <v>57</v>
      </c>
      <c r="D17" s="16">
        <v>5</v>
      </c>
      <c r="E17" s="11">
        <v>9000</v>
      </c>
      <c r="F17" s="11">
        <f t="shared" si="0"/>
        <v>45000</v>
      </c>
    </row>
    <row r="18" spans="1:6" s="1" customFormat="1" ht="22.5" customHeight="1" x14ac:dyDescent="0.25">
      <c r="A18" s="9">
        <v>6</v>
      </c>
      <c r="B18" s="10" t="s">
        <v>76</v>
      </c>
      <c r="C18" s="13" t="s">
        <v>68</v>
      </c>
      <c r="D18" s="16">
        <v>5</v>
      </c>
      <c r="E18" s="11">
        <v>10000</v>
      </c>
      <c r="F18" s="11">
        <f t="shared" si="0"/>
        <v>50000</v>
      </c>
    </row>
    <row r="19" spans="1:6" s="2" customFormat="1" ht="22.5" customHeight="1" x14ac:dyDescent="0.25">
      <c r="A19" s="3"/>
      <c r="B19" s="4" t="s">
        <v>29</v>
      </c>
      <c r="C19" s="15"/>
      <c r="D19" s="5"/>
      <c r="E19" s="5"/>
      <c r="F19" s="5">
        <f>SUM(F13:F18)</f>
        <v>345000</v>
      </c>
    </row>
    <row r="21" spans="1:6" x14ac:dyDescent="0.25">
      <c r="B21" s="25" t="s">
        <v>34</v>
      </c>
      <c r="E21" s="18" t="s">
        <v>33</v>
      </c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1"/>
      <c r="B72" s="1"/>
      <c r="C72" s="1"/>
      <c r="D72" s="1"/>
      <c r="E72" s="1"/>
      <c r="F72" s="1"/>
    </row>
    <row r="73" spans="1:6" ht="17.25" customHeight="1" x14ac:dyDescent="0.25">
      <c r="A73" s="1"/>
      <c r="B73" s="1"/>
      <c r="C73" s="1"/>
      <c r="D73" s="1"/>
      <c r="E73" s="1"/>
      <c r="F73" s="1"/>
    </row>
    <row r="74" spans="1:6" ht="17.25" customHeight="1" x14ac:dyDescent="0.25"/>
    <row r="75" spans="1:6" ht="17.25" customHeight="1" x14ac:dyDescent="0.25"/>
    <row r="76" spans="1:6" ht="17.25" customHeight="1" x14ac:dyDescent="0.25"/>
    <row r="77" spans="1:6" ht="17.25" customHeight="1" x14ac:dyDescent="0.25"/>
    <row r="78" spans="1:6" ht="17.25" customHeight="1" x14ac:dyDescent="0.25"/>
    <row r="79" spans="1:6" ht="17.25" customHeight="1" x14ac:dyDescent="0.25"/>
    <row r="80" spans="1:6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F75"/>
  <sheetViews>
    <sheetView zoomScale="110" zoomScaleNormal="110" workbookViewId="0">
      <selection activeCell="A66" sqref="A66:XFD92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44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61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8</v>
      </c>
      <c r="D13" s="16">
        <v>1</v>
      </c>
      <c r="E13" s="11">
        <v>30000</v>
      </c>
      <c r="F13" s="11">
        <f t="shared" ref="F13:F19" si="0">E13*D13</f>
        <v>30000</v>
      </c>
    </row>
    <row r="14" spans="1:6" s="1" customFormat="1" ht="22.5" customHeight="1" x14ac:dyDescent="0.25">
      <c r="A14" s="9"/>
      <c r="B14" s="10"/>
      <c r="C14" s="13" t="s">
        <v>10</v>
      </c>
      <c r="D14" s="16">
        <v>4</v>
      </c>
      <c r="E14" s="11">
        <v>30000</v>
      </c>
      <c r="F14" s="11">
        <f t="shared" si="0"/>
        <v>120000</v>
      </c>
    </row>
    <row r="15" spans="1:6" s="1" customFormat="1" ht="22.5" customHeight="1" x14ac:dyDescent="0.25">
      <c r="A15" s="9">
        <v>2</v>
      </c>
      <c r="B15" s="10" t="s">
        <v>11</v>
      </c>
      <c r="C15" s="13" t="s">
        <v>10</v>
      </c>
      <c r="D15" s="16">
        <v>3</v>
      </c>
      <c r="E15" s="11">
        <v>10000</v>
      </c>
      <c r="F15" s="11">
        <f t="shared" si="0"/>
        <v>30000</v>
      </c>
    </row>
    <row r="16" spans="1:6" s="1" customFormat="1" ht="22.5" customHeight="1" x14ac:dyDescent="0.25">
      <c r="A16" s="9"/>
      <c r="B16" s="10" t="s">
        <v>11</v>
      </c>
      <c r="C16" s="13" t="s">
        <v>27</v>
      </c>
      <c r="D16" s="16">
        <v>1</v>
      </c>
      <c r="E16" s="11">
        <v>10000</v>
      </c>
      <c r="F16" s="11">
        <f t="shared" si="0"/>
        <v>10000</v>
      </c>
    </row>
    <row r="17" spans="1:6" s="1" customFormat="1" ht="22.5" customHeight="1" x14ac:dyDescent="0.25">
      <c r="A17" s="9"/>
      <c r="B17" s="10" t="s">
        <v>11</v>
      </c>
      <c r="C17" s="13" t="s">
        <v>70</v>
      </c>
      <c r="D17" s="16">
        <v>1</v>
      </c>
      <c r="E17" s="11">
        <v>10000</v>
      </c>
      <c r="F17" s="11">
        <f t="shared" si="0"/>
        <v>10000</v>
      </c>
    </row>
    <row r="18" spans="1:6" s="1" customFormat="1" ht="22.5" customHeight="1" x14ac:dyDescent="0.25">
      <c r="A18" s="9">
        <v>3</v>
      </c>
      <c r="B18" s="10" t="s">
        <v>77</v>
      </c>
      <c r="C18" s="13" t="s">
        <v>57</v>
      </c>
      <c r="D18" s="16">
        <v>5</v>
      </c>
      <c r="E18" s="11">
        <v>9000</v>
      </c>
      <c r="F18" s="11">
        <f t="shared" si="0"/>
        <v>45000</v>
      </c>
    </row>
    <row r="19" spans="1:6" s="1" customFormat="1" ht="22.5" customHeight="1" x14ac:dyDescent="0.25">
      <c r="A19" s="9">
        <v>4</v>
      </c>
      <c r="B19" s="10" t="s">
        <v>76</v>
      </c>
      <c r="C19" s="13" t="s">
        <v>68</v>
      </c>
      <c r="D19" s="16">
        <v>5</v>
      </c>
      <c r="E19" s="11">
        <v>10000</v>
      </c>
      <c r="F19" s="11">
        <f t="shared" si="0"/>
        <v>50000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SUM(F13:F19)</f>
        <v>295000</v>
      </c>
    </row>
    <row r="22" spans="1:6" x14ac:dyDescent="0.25">
      <c r="B22" s="25" t="s">
        <v>34</v>
      </c>
      <c r="E22" s="18" t="s">
        <v>33</v>
      </c>
    </row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F73"/>
  <sheetViews>
    <sheetView zoomScale="110" zoomScaleNormal="110" workbookViewId="0">
      <selection activeCell="A60" sqref="A60:XFD82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43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31</v>
      </c>
      <c r="E13" s="11">
        <v>2400</v>
      </c>
      <c r="F13" s="11">
        <f>E13*D13</f>
        <v>74400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31</v>
      </c>
      <c r="E14" s="11">
        <f>60%*2400</f>
        <v>1440</v>
      </c>
      <c r="F14" s="11">
        <f t="shared" ref="F14:F19" si="0">E14*D14</f>
        <v>44640</v>
      </c>
    </row>
    <row r="15" spans="1:6" s="1" customFormat="1" ht="22.5" customHeight="1" x14ac:dyDescent="0.25">
      <c r="A15" s="9"/>
      <c r="B15" s="10" t="s">
        <v>5</v>
      </c>
      <c r="C15" s="13" t="s">
        <v>20</v>
      </c>
      <c r="D15" s="16">
        <v>31</v>
      </c>
      <c r="E15" s="11">
        <f>20%*2400</f>
        <v>480</v>
      </c>
      <c r="F15" s="11">
        <f t="shared" si="0"/>
        <v>14880</v>
      </c>
    </row>
    <row r="16" spans="1:6" s="1" customFormat="1" ht="22.5" customHeight="1" x14ac:dyDescent="0.25">
      <c r="A16" s="9"/>
      <c r="B16" s="10" t="s">
        <v>5</v>
      </c>
      <c r="C16" s="13" t="s">
        <v>26</v>
      </c>
      <c r="D16" s="16">
        <v>31</v>
      </c>
      <c r="E16" s="11">
        <f>20%*2400</f>
        <v>480</v>
      </c>
      <c r="F16" s="11">
        <f t="shared" si="0"/>
        <v>14880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14</v>
      </c>
      <c r="D17" s="16">
        <v>31</v>
      </c>
      <c r="E17" s="11">
        <v>19000</v>
      </c>
      <c r="F17" s="11">
        <f t="shared" si="0"/>
        <v>589000</v>
      </c>
    </row>
    <row r="18" spans="1:6" s="1" customFormat="1" ht="22.5" customHeight="1" x14ac:dyDescent="0.25">
      <c r="A18" s="9">
        <v>4</v>
      </c>
      <c r="B18" s="10" t="s">
        <v>17</v>
      </c>
      <c r="C18" s="13" t="s">
        <v>14</v>
      </c>
      <c r="D18" s="16">
        <v>29</v>
      </c>
      <c r="E18" s="11">
        <v>5000</v>
      </c>
      <c r="F18" s="11">
        <f t="shared" si="0"/>
        <v>145000</v>
      </c>
    </row>
    <row r="19" spans="1:6" s="1" customFormat="1" ht="22.5" customHeight="1" x14ac:dyDescent="0.25">
      <c r="A19" s="9"/>
      <c r="B19" s="10"/>
      <c r="C19" s="13" t="s">
        <v>16</v>
      </c>
      <c r="D19" s="16">
        <v>2</v>
      </c>
      <c r="E19" s="11">
        <v>5000</v>
      </c>
      <c r="F19" s="11">
        <f t="shared" si="0"/>
        <v>10000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SUM(F13:F18)</f>
        <v>882800</v>
      </c>
    </row>
    <row r="22" spans="1:6" x14ac:dyDescent="0.25">
      <c r="B22" s="25" t="s">
        <v>34</v>
      </c>
      <c r="E22" s="18" t="s">
        <v>33</v>
      </c>
    </row>
    <row r="60" spans="1:6" x14ac:dyDescent="0.25">
      <c r="A60" s="2"/>
      <c r="B60" s="2"/>
      <c r="C60" s="2"/>
      <c r="D60" s="2"/>
      <c r="E60" s="2"/>
      <c r="F60" s="2"/>
    </row>
    <row r="61" spans="1:6" x14ac:dyDescent="0.25">
      <c r="A61" s="1"/>
      <c r="B61" s="1"/>
      <c r="C61" s="1"/>
      <c r="D61" s="1"/>
      <c r="E61" s="1"/>
      <c r="F61" s="1"/>
    </row>
    <row r="62" spans="1:6" ht="17.25" customHeight="1" x14ac:dyDescent="0.25">
      <c r="A62" s="1"/>
      <c r="B62" s="1"/>
      <c r="C62" s="1"/>
      <c r="D62" s="1"/>
      <c r="E62" s="1"/>
      <c r="F62" s="1"/>
    </row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3:F66"/>
  <sheetViews>
    <sheetView zoomScale="110" zoomScaleNormal="110" workbookViewId="0">
      <selection activeCell="K58" sqref="K55:L5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42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1</v>
      </c>
      <c r="B13" s="10" t="s">
        <v>32</v>
      </c>
      <c r="C13" s="13" t="s">
        <v>3</v>
      </c>
      <c r="D13" s="16">
        <v>12</v>
      </c>
      <c r="E13" s="11">
        <v>5000</v>
      </c>
      <c r="F13" s="11">
        <f t="shared" ref="F13:F18" si="0">E13*D13</f>
        <v>60000</v>
      </c>
    </row>
    <row r="14" spans="1:6" s="1" customFormat="1" ht="21.75" customHeight="1" x14ac:dyDescent="0.25">
      <c r="A14" s="9">
        <v>2</v>
      </c>
      <c r="B14" s="10" t="s">
        <v>5</v>
      </c>
      <c r="C14" s="13" t="s">
        <v>10</v>
      </c>
      <c r="D14" s="16">
        <v>12</v>
      </c>
      <c r="E14" s="11">
        <f>60%*5000</f>
        <v>3000</v>
      </c>
      <c r="F14" s="11">
        <f t="shared" si="0"/>
        <v>36000</v>
      </c>
    </row>
    <row r="15" spans="1:6" s="1" customFormat="1" ht="21.75" customHeight="1" x14ac:dyDescent="0.25">
      <c r="A15" s="9"/>
      <c r="B15" s="10" t="s">
        <v>5</v>
      </c>
      <c r="C15" s="13" t="s">
        <v>20</v>
      </c>
      <c r="D15" s="16">
        <v>12</v>
      </c>
      <c r="E15" s="11">
        <f>20%*5000</f>
        <v>1000</v>
      </c>
      <c r="F15" s="11">
        <f t="shared" si="0"/>
        <v>12000</v>
      </c>
    </row>
    <row r="16" spans="1:6" s="1" customFormat="1" ht="21.75" customHeight="1" x14ac:dyDescent="0.25">
      <c r="A16" s="9"/>
      <c r="B16" s="10" t="s">
        <v>5</v>
      </c>
      <c r="C16" s="13" t="s">
        <v>26</v>
      </c>
      <c r="D16" s="16">
        <v>12</v>
      </c>
      <c r="E16" s="11">
        <f>20%*5000</f>
        <v>1000</v>
      </c>
      <c r="F16" s="11">
        <f t="shared" si="0"/>
        <v>12000</v>
      </c>
    </row>
    <row r="17" spans="1:6" s="1" customFormat="1" ht="21.75" customHeight="1" x14ac:dyDescent="0.25">
      <c r="A17" s="9">
        <v>3</v>
      </c>
      <c r="B17" s="10" t="s">
        <v>4</v>
      </c>
      <c r="C17" s="13" t="s">
        <v>14</v>
      </c>
      <c r="D17" s="16">
        <v>12</v>
      </c>
      <c r="E17" s="11">
        <v>30000</v>
      </c>
      <c r="F17" s="11">
        <f t="shared" si="0"/>
        <v>360000</v>
      </c>
    </row>
    <row r="18" spans="1:6" s="1" customFormat="1" ht="21.75" customHeight="1" x14ac:dyDescent="0.25">
      <c r="A18" s="9">
        <v>4</v>
      </c>
      <c r="B18" s="10" t="s">
        <v>17</v>
      </c>
      <c r="C18" s="13" t="s">
        <v>14</v>
      </c>
      <c r="D18" s="16">
        <v>12</v>
      </c>
      <c r="E18" s="11">
        <v>20000</v>
      </c>
      <c r="F18" s="11">
        <f t="shared" si="0"/>
        <v>240000</v>
      </c>
    </row>
    <row r="19" spans="1:6" s="2" customFormat="1" ht="21.75" customHeight="1" x14ac:dyDescent="0.25">
      <c r="A19" s="3"/>
      <c r="B19" s="4" t="s">
        <v>29</v>
      </c>
      <c r="C19" s="15"/>
      <c r="D19" s="5"/>
      <c r="E19" s="5"/>
      <c r="F19" s="5">
        <f>SUM(F13:F18)</f>
        <v>720000</v>
      </c>
    </row>
    <row r="21" spans="1:6" x14ac:dyDescent="0.25">
      <c r="B21" s="25" t="s">
        <v>34</v>
      </c>
      <c r="E21" s="18" t="s">
        <v>33</v>
      </c>
    </row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3:F66"/>
  <sheetViews>
    <sheetView zoomScale="110" zoomScaleNormal="110" workbookViewId="0">
      <selection activeCell="A56" sqref="A56:XFD81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65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3.2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3.25" customHeight="1" x14ac:dyDescent="0.25">
      <c r="A13" s="9">
        <v>1</v>
      </c>
      <c r="B13" s="10" t="s">
        <v>32</v>
      </c>
      <c r="C13" s="13" t="s">
        <v>3</v>
      </c>
      <c r="D13" s="16">
        <v>13</v>
      </c>
      <c r="E13" s="11">
        <v>5000</v>
      </c>
      <c r="F13" s="11">
        <f t="shared" ref="F13:F18" si="0">E13*D13</f>
        <v>65000</v>
      </c>
    </row>
    <row r="14" spans="1:6" s="1" customFormat="1" ht="23.25" customHeight="1" x14ac:dyDescent="0.25">
      <c r="A14" s="9"/>
      <c r="B14" s="10" t="s">
        <v>5</v>
      </c>
      <c r="C14" s="13" t="s">
        <v>10</v>
      </c>
      <c r="D14" s="16">
        <v>13</v>
      </c>
      <c r="E14" s="11">
        <f>60%*5000</f>
        <v>3000</v>
      </c>
      <c r="F14" s="11">
        <f t="shared" si="0"/>
        <v>39000</v>
      </c>
    </row>
    <row r="15" spans="1:6" s="1" customFormat="1" ht="23.25" customHeight="1" x14ac:dyDescent="0.25">
      <c r="A15" s="9"/>
      <c r="B15" s="10"/>
      <c r="C15" s="13" t="s">
        <v>20</v>
      </c>
      <c r="D15" s="16">
        <v>13</v>
      </c>
      <c r="E15" s="11">
        <f>20%*5000</f>
        <v>1000</v>
      </c>
      <c r="F15" s="11">
        <f t="shared" si="0"/>
        <v>13000</v>
      </c>
    </row>
    <row r="16" spans="1:6" s="1" customFormat="1" ht="23.25" customHeight="1" x14ac:dyDescent="0.25">
      <c r="A16" s="9"/>
      <c r="B16" s="10"/>
      <c r="C16" s="13" t="s">
        <v>26</v>
      </c>
      <c r="D16" s="16">
        <v>13</v>
      </c>
      <c r="E16" s="11">
        <f>20%*5000</f>
        <v>1000</v>
      </c>
      <c r="F16" s="11">
        <f t="shared" si="0"/>
        <v>13000</v>
      </c>
    </row>
    <row r="17" spans="1:6" s="1" customFormat="1" ht="23.25" customHeight="1" x14ac:dyDescent="0.25">
      <c r="A17" s="9">
        <v>2</v>
      </c>
      <c r="B17" s="10" t="s">
        <v>4</v>
      </c>
      <c r="C17" s="13" t="s">
        <v>14</v>
      </c>
      <c r="D17" s="16">
        <v>13</v>
      </c>
      <c r="E17" s="11">
        <v>30000</v>
      </c>
      <c r="F17" s="11">
        <f t="shared" si="0"/>
        <v>390000</v>
      </c>
    </row>
    <row r="18" spans="1:6" s="1" customFormat="1" ht="23.25" customHeight="1" x14ac:dyDescent="0.25">
      <c r="A18" s="9">
        <v>3</v>
      </c>
      <c r="B18" s="10" t="s">
        <v>17</v>
      </c>
      <c r="C18" s="13" t="s">
        <v>14</v>
      </c>
      <c r="D18" s="16">
        <v>13</v>
      </c>
      <c r="E18" s="11">
        <v>20000</v>
      </c>
      <c r="F18" s="11">
        <f t="shared" si="0"/>
        <v>260000</v>
      </c>
    </row>
    <row r="19" spans="1:6" s="2" customFormat="1" ht="23.25" customHeight="1" x14ac:dyDescent="0.25">
      <c r="A19" s="3"/>
      <c r="B19" s="4" t="s">
        <v>29</v>
      </c>
      <c r="C19" s="15"/>
      <c r="D19" s="5"/>
      <c r="E19" s="5"/>
      <c r="F19" s="5">
        <f>SUM(F13:F18)</f>
        <v>780000</v>
      </c>
    </row>
    <row r="21" spans="1:6" x14ac:dyDescent="0.25">
      <c r="B21" s="25" t="s">
        <v>34</v>
      </c>
      <c r="E21" s="18" t="s">
        <v>33</v>
      </c>
    </row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3:F69"/>
  <sheetViews>
    <sheetView topLeftCell="A2" zoomScale="110" zoomScaleNormal="110" workbookViewId="0">
      <selection activeCell="A56" sqref="A56:XFD7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39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40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1</v>
      </c>
      <c r="B13" s="10" t="s">
        <v>32</v>
      </c>
      <c r="C13" s="13" t="s">
        <v>3</v>
      </c>
      <c r="D13" s="16">
        <v>17</v>
      </c>
      <c r="E13" s="11">
        <v>2500</v>
      </c>
      <c r="F13" s="11">
        <f t="shared" ref="F13:F18" si="0">E13*D13</f>
        <v>42500</v>
      </c>
    </row>
    <row r="14" spans="1:6" s="1" customFormat="1" ht="21.75" customHeight="1" x14ac:dyDescent="0.25">
      <c r="A14" s="9">
        <v>2</v>
      </c>
      <c r="B14" s="10" t="s">
        <v>5</v>
      </c>
      <c r="C14" s="13" t="s">
        <v>10</v>
      </c>
      <c r="D14" s="16">
        <v>17</v>
      </c>
      <c r="E14" s="11">
        <f>60%*2500</f>
        <v>1500</v>
      </c>
      <c r="F14" s="11">
        <f t="shared" si="0"/>
        <v>25500</v>
      </c>
    </row>
    <row r="15" spans="1:6" s="1" customFormat="1" ht="21.75" customHeight="1" x14ac:dyDescent="0.25">
      <c r="A15" s="9"/>
      <c r="B15" s="10" t="s">
        <v>5</v>
      </c>
      <c r="C15" s="13" t="s">
        <v>20</v>
      </c>
      <c r="D15" s="16">
        <v>17</v>
      </c>
      <c r="E15" s="11">
        <f>20%*2500</f>
        <v>500</v>
      </c>
      <c r="F15" s="11">
        <f t="shared" si="0"/>
        <v>8500</v>
      </c>
    </row>
    <row r="16" spans="1:6" s="1" customFormat="1" ht="21.75" customHeight="1" x14ac:dyDescent="0.25">
      <c r="A16" s="9"/>
      <c r="B16" s="10" t="s">
        <v>5</v>
      </c>
      <c r="C16" s="13" t="s">
        <v>26</v>
      </c>
      <c r="D16" s="16">
        <v>17</v>
      </c>
      <c r="E16" s="11">
        <f>20%*2500</f>
        <v>500</v>
      </c>
      <c r="F16" s="11">
        <f t="shared" si="0"/>
        <v>8500</v>
      </c>
    </row>
    <row r="17" spans="1:6" s="1" customFormat="1" ht="21.75" customHeight="1" x14ac:dyDescent="0.25">
      <c r="A17" s="9">
        <v>3</v>
      </c>
      <c r="B17" s="10" t="s">
        <v>4</v>
      </c>
      <c r="C17" s="13" t="s">
        <v>14</v>
      </c>
      <c r="D17" s="16">
        <v>17</v>
      </c>
      <c r="E17" s="11">
        <v>21000</v>
      </c>
      <c r="F17" s="11">
        <f t="shared" si="0"/>
        <v>357000</v>
      </c>
    </row>
    <row r="18" spans="1:6" s="1" customFormat="1" ht="21.75" customHeight="1" x14ac:dyDescent="0.25">
      <c r="A18" s="9">
        <v>4</v>
      </c>
      <c r="B18" s="10" t="s">
        <v>17</v>
      </c>
      <c r="C18" s="13" t="s">
        <v>14</v>
      </c>
      <c r="D18" s="16">
        <v>17</v>
      </c>
      <c r="E18" s="11">
        <v>4000</v>
      </c>
      <c r="F18" s="11">
        <f t="shared" si="0"/>
        <v>68000</v>
      </c>
    </row>
    <row r="19" spans="1:6" s="2" customFormat="1" ht="21.75" customHeight="1" x14ac:dyDescent="0.25">
      <c r="A19" s="3"/>
      <c r="B19" s="4" t="s">
        <v>29</v>
      </c>
      <c r="C19" s="15"/>
      <c r="D19" s="5"/>
      <c r="E19" s="5"/>
      <c r="F19" s="5">
        <f>SUM(F13:F18)</f>
        <v>510000</v>
      </c>
    </row>
    <row r="21" spans="1:6" x14ac:dyDescent="0.25">
      <c r="B21" s="25" t="s">
        <v>34</v>
      </c>
      <c r="E21" s="18" t="s">
        <v>33</v>
      </c>
    </row>
    <row r="56" spans="1:6" x14ac:dyDescent="0.25">
      <c r="A56" s="2"/>
      <c r="B56" s="2"/>
      <c r="C56" s="2"/>
      <c r="D56" s="2"/>
      <c r="E56" s="2"/>
      <c r="F56" s="2"/>
    </row>
    <row r="57" spans="1:6" x14ac:dyDescent="0.25">
      <c r="A57" s="1"/>
      <c r="B57" s="1"/>
      <c r="C57" s="1"/>
      <c r="D57" s="1"/>
      <c r="E57" s="1"/>
      <c r="F57" s="1"/>
    </row>
    <row r="58" spans="1:6" ht="17.25" customHeight="1" x14ac:dyDescent="0.25">
      <c r="A58" s="1"/>
      <c r="B58" s="1"/>
      <c r="C58" s="1"/>
      <c r="D58" s="1"/>
      <c r="E58" s="1"/>
      <c r="F58" s="1"/>
    </row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F71"/>
  <sheetViews>
    <sheetView zoomScale="110" zoomScaleNormal="110" workbookViewId="0">
      <selection activeCell="A62" sqref="A62:XFD8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38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1</v>
      </c>
      <c r="B13" s="10" t="s">
        <v>4</v>
      </c>
      <c r="C13" s="13" t="s">
        <v>28</v>
      </c>
      <c r="D13" s="16">
        <v>26</v>
      </c>
      <c r="E13" s="11">
        <v>15000</v>
      </c>
      <c r="F13" s="11">
        <f>E13*D13</f>
        <v>390000</v>
      </c>
    </row>
    <row r="14" spans="1:6" s="1" customFormat="1" ht="21.75" customHeight="1" x14ac:dyDescent="0.25">
      <c r="A14" s="9">
        <v>2</v>
      </c>
      <c r="B14" s="10" t="s">
        <v>11</v>
      </c>
      <c r="C14" s="13" t="s">
        <v>28</v>
      </c>
      <c r="D14" s="16">
        <v>26</v>
      </c>
      <c r="E14" s="11">
        <v>5000</v>
      </c>
      <c r="F14" s="11">
        <f>E14*D14</f>
        <v>130000</v>
      </c>
    </row>
    <row r="15" spans="1:6" s="1" customFormat="1" ht="21.75" customHeight="1" x14ac:dyDescent="0.25">
      <c r="A15" s="9">
        <v>3</v>
      </c>
      <c r="B15" s="10" t="s">
        <v>41</v>
      </c>
      <c r="C15" s="13" t="s">
        <v>28</v>
      </c>
      <c r="D15" s="16">
        <v>26</v>
      </c>
      <c r="E15" s="11">
        <v>2000</v>
      </c>
      <c r="F15" s="11">
        <f>E15*D15</f>
        <v>52000</v>
      </c>
    </row>
    <row r="16" spans="1:6" s="2" customFormat="1" ht="21.75" customHeight="1" x14ac:dyDescent="0.25">
      <c r="A16" s="3"/>
      <c r="B16" s="4" t="s">
        <v>29</v>
      </c>
      <c r="C16" s="15"/>
      <c r="D16" s="5"/>
      <c r="E16" s="5"/>
      <c r="F16" s="5">
        <f>SUM(F13:F15)</f>
        <v>572000</v>
      </c>
    </row>
    <row r="18" spans="2:5" x14ac:dyDescent="0.25">
      <c r="B18" s="25" t="s">
        <v>34</v>
      </c>
      <c r="E18" s="18" t="s">
        <v>33</v>
      </c>
    </row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F76"/>
  <sheetViews>
    <sheetView zoomScale="110" zoomScaleNormal="110" workbookViewId="0">
      <selection activeCell="A66" sqref="A66:XFD91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78</v>
      </c>
      <c r="C8" s="19"/>
      <c r="D8" s="19"/>
      <c r="E8" s="19"/>
      <c r="F8" s="19"/>
    </row>
    <row r="9" spans="1:6" ht="16.5" customHeight="1" x14ac:dyDescent="0.3">
      <c r="A9" s="1"/>
      <c r="B9" s="1" t="s">
        <v>98</v>
      </c>
      <c r="C9" s="7"/>
      <c r="D9" s="7"/>
      <c r="E9" s="7"/>
      <c r="F9" s="7"/>
    </row>
    <row r="10" spans="1:6" ht="16.5" customHeight="1" x14ac:dyDescent="0.25">
      <c r="B10" s="1" t="s">
        <v>64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4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4.75" customHeight="1" x14ac:dyDescent="0.25">
      <c r="A13" s="9">
        <v>1</v>
      </c>
      <c r="B13" s="10" t="s">
        <v>4</v>
      </c>
      <c r="C13" s="13" t="s">
        <v>28</v>
      </c>
      <c r="D13" s="16">
        <v>26</v>
      </c>
      <c r="E13" s="11">
        <v>20000</v>
      </c>
      <c r="F13" s="11">
        <f>E13*D13</f>
        <v>520000</v>
      </c>
    </row>
    <row r="14" spans="1:6" s="1" customFormat="1" ht="24.75" customHeight="1" x14ac:dyDescent="0.25">
      <c r="A14" s="9">
        <v>2</v>
      </c>
      <c r="B14" s="10" t="s">
        <v>11</v>
      </c>
      <c r="C14" s="13" t="s">
        <v>28</v>
      </c>
      <c r="D14" s="16">
        <v>26</v>
      </c>
      <c r="E14" s="11">
        <v>10000</v>
      </c>
      <c r="F14" s="11">
        <f>E14*D14</f>
        <v>260000</v>
      </c>
    </row>
    <row r="15" spans="1:6" s="1" customFormat="1" ht="24.75" customHeight="1" x14ac:dyDescent="0.25">
      <c r="A15" s="9">
        <v>3</v>
      </c>
      <c r="B15" s="10" t="s">
        <v>41</v>
      </c>
      <c r="C15" s="13" t="s">
        <v>28</v>
      </c>
      <c r="D15" s="16">
        <v>26</v>
      </c>
      <c r="E15" s="11">
        <v>3000</v>
      </c>
      <c r="F15" s="11">
        <f>E15*D15</f>
        <v>78000</v>
      </c>
    </row>
    <row r="16" spans="1:6" s="2" customFormat="1" ht="24.75" customHeight="1" x14ac:dyDescent="0.25">
      <c r="A16" s="3"/>
      <c r="B16" s="4" t="s">
        <v>29</v>
      </c>
      <c r="C16" s="15"/>
      <c r="D16" s="5"/>
      <c r="E16" s="5"/>
      <c r="F16" s="5">
        <f>SUM(F13:F15)</f>
        <v>858000</v>
      </c>
    </row>
    <row r="18" spans="2:5" x14ac:dyDescent="0.25">
      <c r="B18" s="25" t="s">
        <v>34</v>
      </c>
      <c r="E18" s="18" t="s">
        <v>33</v>
      </c>
    </row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3:G77"/>
  <sheetViews>
    <sheetView zoomScale="110" zoomScaleNormal="110" workbookViewId="0">
      <selection activeCell="A67" sqref="A67:XFD92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7" max="7" width="10.85546875" bestFit="1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7" ht="15.75" x14ac:dyDescent="0.25">
      <c r="A3" s="6" t="s">
        <v>30</v>
      </c>
      <c r="B3" s="6"/>
      <c r="C3" s="6"/>
      <c r="D3" s="12"/>
      <c r="F3" s="6"/>
    </row>
    <row r="4" spans="1:7" ht="15.75" x14ac:dyDescent="0.25">
      <c r="A4" s="12" t="s">
        <v>22</v>
      </c>
      <c r="B4" s="6"/>
      <c r="C4" s="6"/>
      <c r="D4" s="12" t="s">
        <v>31</v>
      </c>
      <c r="F4" s="1"/>
    </row>
    <row r="5" spans="1:7" ht="15.75" x14ac:dyDescent="0.25">
      <c r="A5" s="6"/>
      <c r="B5" s="6"/>
      <c r="C5" s="6"/>
      <c r="D5" s="6"/>
      <c r="E5" s="6"/>
      <c r="F5" s="6"/>
    </row>
    <row r="6" spans="1:7" ht="15.75" x14ac:dyDescent="0.25">
      <c r="A6" s="6"/>
      <c r="B6" s="6"/>
      <c r="C6" s="6"/>
      <c r="D6" s="6"/>
      <c r="E6" s="6"/>
      <c r="F6" s="6"/>
    </row>
    <row r="7" spans="1:7" ht="15.75" x14ac:dyDescent="0.25">
      <c r="B7" s="21" t="s">
        <v>23</v>
      </c>
      <c r="C7" s="1"/>
      <c r="D7" s="1"/>
      <c r="E7" s="1"/>
      <c r="F7" s="1"/>
    </row>
    <row r="8" spans="1:7" s="20" customFormat="1" ht="26.25" customHeight="1" x14ac:dyDescent="0.25">
      <c r="B8" s="19" t="s">
        <v>36</v>
      </c>
      <c r="C8" s="19"/>
      <c r="D8" s="19"/>
      <c r="E8" s="19"/>
      <c r="F8" s="19"/>
    </row>
    <row r="9" spans="1:7" ht="16.5" customHeight="1" x14ac:dyDescent="0.3">
      <c r="A9" s="1"/>
      <c r="B9" s="1" t="s">
        <v>98</v>
      </c>
      <c r="C9" s="7"/>
      <c r="D9" s="7"/>
      <c r="E9" s="7"/>
      <c r="F9" s="7"/>
    </row>
    <row r="10" spans="1:7" ht="16.5" customHeight="1" x14ac:dyDescent="0.25">
      <c r="B10" s="1" t="s">
        <v>37</v>
      </c>
      <c r="C10" s="1"/>
      <c r="D10" s="1"/>
      <c r="E10" s="1"/>
      <c r="F10" s="1"/>
      <c r="G10" s="29"/>
    </row>
    <row r="11" spans="1:7" x14ac:dyDescent="0.25">
      <c r="A11" s="22"/>
      <c r="B11" s="22"/>
      <c r="C11" s="22"/>
      <c r="D11" s="22"/>
      <c r="E11" s="22"/>
      <c r="F11" s="22"/>
    </row>
    <row r="12" spans="1:7" s="17" customFormat="1" ht="24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7" s="1" customFormat="1" ht="24" customHeight="1" x14ac:dyDescent="0.25">
      <c r="A13" s="9">
        <v>1</v>
      </c>
      <c r="B13" s="10" t="s">
        <v>32</v>
      </c>
      <c r="C13" s="13" t="s">
        <v>3</v>
      </c>
      <c r="D13" s="16">
        <v>25</v>
      </c>
      <c r="E13" s="11">
        <v>5000</v>
      </c>
      <c r="F13" s="11">
        <f>E13*D13</f>
        <v>125000</v>
      </c>
    </row>
    <row r="14" spans="1:7" s="1" customFormat="1" ht="24" customHeight="1" x14ac:dyDescent="0.25">
      <c r="A14" s="9">
        <v>2</v>
      </c>
      <c r="B14" s="10" t="s">
        <v>5</v>
      </c>
      <c r="C14" s="13" t="s">
        <v>10</v>
      </c>
      <c r="D14" s="16">
        <v>25</v>
      </c>
      <c r="E14" s="11">
        <f>60%*5000</f>
        <v>3000</v>
      </c>
      <c r="F14" s="11">
        <f t="shared" ref="F14:F20" si="0">E14*D14</f>
        <v>75000</v>
      </c>
    </row>
    <row r="15" spans="1:7" s="1" customFormat="1" ht="24" customHeight="1" x14ac:dyDescent="0.25">
      <c r="A15" s="9"/>
      <c r="B15" s="10" t="s">
        <v>5</v>
      </c>
      <c r="C15" s="13" t="s">
        <v>20</v>
      </c>
      <c r="D15" s="16">
        <v>25</v>
      </c>
      <c r="E15" s="11">
        <f>20%*5000</f>
        <v>1000</v>
      </c>
      <c r="F15" s="11">
        <f t="shared" si="0"/>
        <v>25000</v>
      </c>
    </row>
    <row r="16" spans="1:7" s="1" customFormat="1" ht="24" customHeight="1" x14ac:dyDescent="0.25">
      <c r="A16" s="9"/>
      <c r="B16" s="10" t="s">
        <v>5</v>
      </c>
      <c r="C16" s="13" t="s">
        <v>26</v>
      </c>
      <c r="D16" s="16">
        <v>25</v>
      </c>
      <c r="E16" s="11">
        <f>20%*5000</f>
        <v>1000</v>
      </c>
      <c r="F16" s="11">
        <f t="shared" si="0"/>
        <v>25000</v>
      </c>
    </row>
    <row r="17" spans="1:6" s="1" customFormat="1" ht="24" customHeight="1" x14ac:dyDescent="0.25">
      <c r="A17" s="9">
        <v>3</v>
      </c>
      <c r="B17" s="10" t="s">
        <v>4</v>
      </c>
      <c r="C17" s="13" t="s">
        <v>28</v>
      </c>
      <c r="D17" s="16">
        <v>25</v>
      </c>
      <c r="E17" s="11">
        <v>30000</v>
      </c>
      <c r="F17" s="11">
        <f t="shared" si="0"/>
        <v>750000</v>
      </c>
    </row>
    <row r="18" spans="1:6" s="1" customFormat="1" ht="24" customHeight="1" x14ac:dyDescent="0.25">
      <c r="A18" s="9">
        <v>4</v>
      </c>
      <c r="B18" s="10" t="s">
        <v>17</v>
      </c>
      <c r="C18" s="13" t="s">
        <v>96</v>
      </c>
      <c r="D18" s="16">
        <v>25</v>
      </c>
      <c r="E18" s="11">
        <f>20000/2</f>
        <v>10000</v>
      </c>
      <c r="F18" s="11">
        <f t="shared" si="0"/>
        <v>250000</v>
      </c>
    </row>
    <row r="19" spans="1:6" s="1" customFormat="1" ht="24" customHeight="1" x14ac:dyDescent="0.25">
      <c r="A19" s="9"/>
      <c r="B19" s="10"/>
      <c r="C19" s="13" t="s">
        <v>80</v>
      </c>
      <c r="D19" s="16">
        <v>25</v>
      </c>
      <c r="E19" s="11">
        <f>20000/2</f>
        <v>10000</v>
      </c>
      <c r="F19" s="11">
        <f t="shared" si="0"/>
        <v>250000</v>
      </c>
    </row>
    <row r="20" spans="1:6" s="1" customFormat="1" ht="24" customHeight="1" x14ac:dyDescent="0.25">
      <c r="A20" s="9">
        <v>5</v>
      </c>
      <c r="B20" s="10" t="s">
        <v>41</v>
      </c>
      <c r="C20" s="13" t="s">
        <v>28</v>
      </c>
      <c r="D20" s="16">
        <v>25</v>
      </c>
      <c r="E20" s="11">
        <v>6000</v>
      </c>
      <c r="F20" s="11">
        <f t="shared" si="0"/>
        <v>150000</v>
      </c>
    </row>
    <row r="21" spans="1:6" s="2" customFormat="1" ht="24" customHeight="1" x14ac:dyDescent="0.25">
      <c r="A21" s="3"/>
      <c r="B21" s="4" t="s">
        <v>29</v>
      </c>
      <c r="C21" s="15"/>
      <c r="D21" s="5"/>
      <c r="E21" s="5"/>
      <c r="F21" s="5">
        <f>SUM(F13:F20)</f>
        <v>1650000</v>
      </c>
    </row>
    <row r="23" spans="1:6" x14ac:dyDescent="0.25">
      <c r="B23" s="25" t="s">
        <v>34</v>
      </c>
      <c r="E23" s="18" t="s">
        <v>33</v>
      </c>
    </row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77"/>
  <sheetViews>
    <sheetView topLeftCell="A3" zoomScale="110" zoomScaleNormal="110" workbookViewId="0">
      <selection activeCell="A66" sqref="A66:XFD90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89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84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1</v>
      </c>
      <c r="B13" s="10" t="s">
        <v>4</v>
      </c>
      <c r="C13" s="13" t="s">
        <v>8</v>
      </c>
      <c r="D13" s="16">
        <v>31</v>
      </c>
      <c r="E13" s="11">
        <v>15000</v>
      </c>
      <c r="F13" s="11">
        <f t="shared" ref="F13:F23" si="0">E13*D13</f>
        <v>465000</v>
      </c>
    </row>
    <row r="14" spans="1:6" s="1" customFormat="1" ht="18.75" customHeight="1" x14ac:dyDescent="0.25">
      <c r="A14" s="9">
        <v>2</v>
      </c>
      <c r="B14" s="10" t="s">
        <v>11</v>
      </c>
      <c r="C14" s="13" t="s">
        <v>28</v>
      </c>
      <c r="D14" s="16">
        <v>3</v>
      </c>
      <c r="E14" s="11">
        <v>5000</v>
      </c>
      <c r="F14" s="11">
        <f t="shared" si="0"/>
        <v>15000</v>
      </c>
    </row>
    <row r="15" spans="1:6" s="1" customFormat="1" ht="18.75" customHeight="1" x14ac:dyDescent="0.25">
      <c r="A15" s="9"/>
      <c r="B15" s="10"/>
      <c r="C15" s="13" t="s">
        <v>27</v>
      </c>
      <c r="D15" s="16">
        <v>4</v>
      </c>
      <c r="E15" s="11">
        <v>5000</v>
      </c>
      <c r="F15" s="11">
        <f t="shared" si="0"/>
        <v>20000</v>
      </c>
    </row>
    <row r="16" spans="1:6" s="1" customFormat="1" ht="18.75" customHeight="1" x14ac:dyDescent="0.25">
      <c r="A16" s="9"/>
      <c r="B16" s="10"/>
      <c r="C16" s="13" t="s">
        <v>9</v>
      </c>
      <c r="D16" s="16">
        <v>4</v>
      </c>
      <c r="E16" s="11">
        <v>5000</v>
      </c>
      <c r="F16" s="11">
        <f t="shared" si="0"/>
        <v>20000</v>
      </c>
    </row>
    <row r="17" spans="1:6" s="1" customFormat="1" ht="18.75" customHeight="1" x14ac:dyDescent="0.25">
      <c r="A17" s="9"/>
      <c r="B17" s="10"/>
      <c r="C17" s="13" t="s">
        <v>14</v>
      </c>
      <c r="D17" s="16">
        <v>6</v>
      </c>
      <c r="E17" s="11">
        <v>5000</v>
      </c>
      <c r="F17" s="11">
        <f t="shared" si="0"/>
        <v>30000</v>
      </c>
    </row>
    <row r="18" spans="1:6" ht="18.75" customHeight="1" x14ac:dyDescent="0.25">
      <c r="A18" s="9"/>
      <c r="B18" s="10"/>
      <c r="C18" s="13" t="s">
        <v>15</v>
      </c>
      <c r="D18" s="16">
        <v>7</v>
      </c>
      <c r="E18" s="11">
        <v>5000</v>
      </c>
      <c r="F18" s="11">
        <f t="shared" si="0"/>
        <v>35000</v>
      </c>
    </row>
    <row r="19" spans="1:6" ht="18.75" customHeight="1" x14ac:dyDescent="0.25">
      <c r="A19" s="9"/>
      <c r="B19" s="10"/>
      <c r="C19" s="13" t="s">
        <v>19</v>
      </c>
      <c r="D19" s="16">
        <v>6</v>
      </c>
      <c r="E19" s="11">
        <v>5000</v>
      </c>
      <c r="F19" s="11">
        <f t="shared" si="0"/>
        <v>30000</v>
      </c>
    </row>
    <row r="20" spans="1:6" ht="18.75" customHeight="1" x14ac:dyDescent="0.25">
      <c r="A20" s="9"/>
      <c r="B20" s="10"/>
      <c r="C20" s="13" t="s">
        <v>6</v>
      </c>
      <c r="D20" s="16">
        <v>3</v>
      </c>
      <c r="E20" s="11">
        <v>5000</v>
      </c>
      <c r="F20" s="11">
        <f t="shared" si="0"/>
        <v>15000</v>
      </c>
    </row>
    <row r="21" spans="1:6" ht="18.75" customHeight="1" x14ac:dyDescent="0.25">
      <c r="A21" s="9"/>
      <c r="B21" s="10"/>
      <c r="C21" s="13" t="s">
        <v>10</v>
      </c>
      <c r="D21" s="16">
        <v>10</v>
      </c>
      <c r="E21" s="11">
        <v>5000</v>
      </c>
      <c r="F21" s="11">
        <f t="shared" si="0"/>
        <v>50000</v>
      </c>
    </row>
    <row r="22" spans="1:6" ht="18.75" customHeight="1" x14ac:dyDescent="0.25">
      <c r="A22" s="9"/>
      <c r="B22" s="10"/>
      <c r="C22" s="13" t="s">
        <v>26</v>
      </c>
      <c r="D22" s="16">
        <v>9</v>
      </c>
      <c r="E22" s="11">
        <v>5000</v>
      </c>
      <c r="F22" s="11">
        <f t="shared" si="0"/>
        <v>45000</v>
      </c>
    </row>
    <row r="23" spans="1:6" ht="18.75" customHeight="1" x14ac:dyDescent="0.25">
      <c r="A23" s="9"/>
      <c r="B23" s="10"/>
      <c r="C23" s="13" t="s">
        <v>70</v>
      </c>
      <c r="D23" s="16">
        <v>10</v>
      </c>
      <c r="E23" s="11">
        <v>5000</v>
      </c>
      <c r="F23" s="11">
        <f t="shared" si="0"/>
        <v>50000</v>
      </c>
    </row>
    <row r="24" spans="1:6" ht="15.75" x14ac:dyDescent="0.25">
      <c r="A24" s="3"/>
      <c r="B24" s="4" t="s">
        <v>29</v>
      </c>
      <c r="C24" s="15"/>
      <c r="D24" s="5"/>
      <c r="E24" s="5"/>
      <c r="F24" s="5">
        <f>SUM(F13:F17)</f>
        <v>550000</v>
      </c>
    </row>
    <row r="26" spans="1:6" x14ac:dyDescent="0.25">
      <c r="B26" s="25" t="s">
        <v>34</v>
      </c>
      <c r="E26" s="18" t="s">
        <v>33</v>
      </c>
    </row>
    <row r="66" spans="1:6" ht="17.25" customHeight="1" x14ac:dyDescent="0.25">
      <c r="A66" s="1"/>
      <c r="B66" s="1"/>
      <c r="C66" s="1"/>
      <c r="D66" s="1"/>
      <c r="E66" s="1"/>
      <c r="F66" s="1"/>
    </row>
    <row r="67" spans="1:6" ht="17.25" customHeight="1" x14ac:dyDescent="0.25"/>
    <row r="68" spans="1:6" ht="17.25" customHeight="1" x14ac:dyDescent="0.25"/>
    <row r="69" spans="1:6" ht="17.25" customHeight="1" x14ac:dyDescent="0.25"/>
    <row r="70" spans="1:6" ht="17.25" customHeight="1" x14ac:dyDescent="0.25"/>
    <row r="71" spans="1:6" ht="17.25" customHeight="1" x14ac:dyDescent="0.25"/>
    <row r="72" spans="1:6" ht="17.25" customHeight="1" x14ac:dyDescent="0.25"/>
    <row r="73" spans="1:6" ht="17.25" customHeight="1" x14ac:dyDescent="0.25"/>
    <row r="74" spans="1:6" ht="17.25" customHeight="1" x14ac:dyDescent="0.25"/>
    <row r="75" spans="1:6" ht="17.25" customHeight="1" x14ac:dyDescent="0.25"/>
    <row r="76" spans="1:6" ht="17.25" customHeight="1" x14ac:dyDescent="0.25"/>
    <row r="77" spans="1:6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74"/>
  <sheetViews>
    <sheetView topLeftCell="A2" zoomScale="110" zoomScaleNormal="110" workbookViewId="0">
      <selection activeCell="A62" sqref="A62:XFD85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90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83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1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1.75" customHeight="1" x14ac:dyDescent="0.25">
      <c r="A13" s="9">
        <v>1</v>
      </c>
      <c r="B13" s="10" t="s">
        <v>4</v>
      </c>
      <c r="C13" s="13" t="s">
        <v>20</v>
      </c>
      <c r="D13" s="16">
        <v>18</v>
      </c>
      <c r="E13" s="11">
        <v>15000</v>
      </c>
      <c r="F13" s="11">
        <f t="shared" ref="F13:F19" si="0">E13*D13</f>
        <v>270000</v>
      </c>
    </row>
    <row r="14" spans="1:6" s="1" customFormat="1" ht="23.25" customHeight="1" x14ac:dyDescent="0.25">
      <c r="A14" s="9">
        <v>2</v>
      </c>
      <c r="B14" s="10" t="s">
        <v>11</v>
      </c>
      <c r="C14" s="13" t="s">
        <v>28</v>
      </c>
      <c r="D14" s="16">
        <v>3</v>
      </c>
      <c r="E14" s="11">
        <v>5000</v>
      </c>
      <c r="F14" s="11">
        <f t="shared" si="0"/>
        <v>15000</v>
      </c>
    </row>
    <row r="15" spans="1:6" s="1" customFormat="1" ht="23.25" customHeight="1" x14ac:dyDescent="0.25">
      <c r="A15" s="9"/>
      <c r="B15" s="10"/>
      <c r="C15" s="13" t="s">
        <v>10</v>
      </c>
      <c r="D15" s="16">
        <v>8</v>
      </c>
      <c r="E15" s="11">
        <v>5000</v>
      </c>
      <c r="F15" s="11">
        <f t="shared" si="0"/>
        <v>40000</v>
      </c>
    </row>
    <row r="16" spans="1:6" s="1" customFormat="1" ht="23.25" customHeight="1" x14ac:dyDescent="0.25">
      <c r="A16" s="9"/>
      <c r="B16" s="10"/>
      <c r="C16" s="13" t="s">
        <v>9</v>
      </c>
      <c r="D16" s="16">
        <v>8</v>
      </c>
      <c r="E16" s="11">
        <v>5000</v>
      </c>
      <c r="F16" s="11">
        <f t="shared" si="0"/>
        <v>40000</v>
      </c>
    </row>
    <row r="17" spans="1:6" s="1" customFormat="1" ht="23.25" customHeight="1" x14ac:dyDescent="0.25">
      <c r="A17" s="9"/>
      <c r="B17" s="10"/>
      <c r="C17" s="13" t="s">
        <v>14</v>
      </c>
      <c r="D17" s="16">
        <v>6</v>
      </c>
      <c r="E17" s="11">
        <v>5000</v>
      </c>
      <c r="F17" s="11">
        <f t="shared" si="0"/>
        <v>30000</v>
      </c>
    </row>
    <row r="18" spans="1:6" s="1" customFormat="1" ht="23.25" customHeight="1" x14ac:dyDescent="0.25">
      <c r="A18" s="9"/>
      <c r="B18" s="10"/>
      <c r="C18" s="13" t="s">
        <v>26</v>
      </c>
      <c r="D18" s="16">
        <v>9</v>
      </c>
      <c r="E18" s="11">
        <v>5000</v>
      </c>
      <c r="F18" s="11">
        <f t="shared" si="0"/>
        <v>45000</v>
      </c>
    </row>
    <row r="19" spans="1:6" s="2" customFormat="1" ht="23.25" customHeight="1" x14ac:dyDescent="0.25">
      <c r="A19" s="9"/>
      <c r="B19" s="10"/>
      <c r="C19" s="13" t="s">
        <v>70</v>
      </c>
      <c r="D19" s="16">
        <v>2</v>
      </c>
      <c r="E19" s="11">
        <v>5000</v>
      </c>
      <c r="F19" s="11">
        <f t="shared" si="0"/>
        <v>10000</v>
      </c>
    </row>
    <row r="20" spans="1:6" ht="15.75" x14ac:dyDescent="0.25">
      <c r="A20" s="3"/>
      <c r="B20" s="4" t="s">
        <v>29</v>
      </c>
      <c r="C20" s="15"/>
      <c r="D20" s="5"/>
      <c r="E20" s="5"/>
      <c r="F20" s="5">
        <f>SUM(F13:F19)</f>
        <v>450000</v>
      </c>
    </row>
    <row r="22" spans="1:6" x14ac:dyDescent="0.25">
      <c r="B22" s="25" t="s">
        <v>34</v>
      </c>
      <c r="E22" s="18" t="s">
        <v>33</v>
      </c>
    </row>
    <row r="62" spans="1:6" x14ac:dyDescent="0.25">
      <c r="A62" s="1"/>
      <c r="B62" s="1"/>
      <c r="C62" s="1"/>
      <c r="D62" s="1"/>
      <c r="E62" s="1"/>
      <c r="F62" s="1"/>
    </row>
    <row r="63" spans="1:6" ht="17.25" customHeight="1" x14ac:dyDescent="0.25">
      <c r="A63" s="1"/>
      <c r="B63" s="1"/>
      <c r="C63" s="1"/>
      <c r="D63" s="1"/>
      <c r="E63" s="1"/>
      <c r="F63" s="1"/>
    </row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63"/>
  <sheetViews>
    <sheetView topLeftCell="A3" zoomScale="110" zoomScaleNormal="110" workbookViewId="0">
      <selection activeCell="A53" sqref="A53:XFD7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91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4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4.75" customHeight="1" x14ac:dyDescent="0.25">
      <c r="A13" s="9">
        <v>1</v>
      </c>
      <c r="B13" s="10" t="s">
        <v>5</v>
      </c>
      <c r="C13" s="13" t="s">
        <v>10</v>
      </c>
      <c r="D13" s="16">
        <v>31</v>
      </c>
      <c r="E13" s="11">
        <f>50%*10000</f>
        <v>5000</v>
      </c>
      <c r="F13" s="11">
        <f t="shared" ref="F13:F19" si="0">E13*D13</f>
        <v>155000</v>
      </c>
    </row>
    <row r="14" spans="1:6" s="1" customFormat="1" ht="24.75" customHeight="1" x14ac:dyDescent="0.25">
      <c r="A14" s="9"/>
      <c r="B14" s="10"/>
      <c r="C14" s="13" t="s">
        <v>20</v>
      </c>
      <c r="D14" s="16">
        <v>31</v>
      </c>
      <c r="E14" s="11">
        <f>25%*10000</f>
        <v>2500</v>
      </c>
      <c r="F14" s="11">
        <f t="shared" si="0"/>
        <v>77500</v>
      </c>
    </row>
    <row r="15" spans="1:6" s="1" customFormat="1" ht="24.75" customHeight="1" x14ac:dyDescent="0.25">
      <c r="A15" s="9"/>
      <c r="B15" s="10"/>
      <c r="C15" s="13" t="s">
        <v>26</v>
      </c>
      <c r="D15" s="16">
        <v>31</v>
      </c>
      <c r="E15" s="11">
        <f>25%*10000</f>
        <v>2500</v>
      </c>
      <c r="F15" s="11">
        <f t="shared" si="0"/>
        <v>77500</v>
      </c>
    </row>
    <row r="16" spans="1:6" s="1" customFormat="1" ht="24.75" customHeight="1" x14ac:dyDescent="0.25">
      <c r="A16" s="9">
        <v>2</v>
      </c>
      <c r="B16" s="10" t="s">
        <v>4</v>
      </c>
      <c r="C16" s="13" t="s">
        <v>26</v>
      </c>
      <c r="D16" s="16">
        <v>31</v>
      </c>
      <c r="E16" s="11">
        <v>30000</v>
      </c>
      <c r="F16" s="11">
        <f t="shared" si="0"/>
        <v>930000</v>
      </c>
    </row>
    <row r="17" spans="1:6" s="1" customFormat="1" ht="24.75" customHeight="1" x14ac:dyDescent="0.25">
      <c r="A17" s="9">
        <v>3</v>
      </c>
      <c r="B17" s="10" t="s">
        <v>17</v>
      </c>
      <c r="C17" s="13" t="s">
        <v>26</v>
      </c>
      <c r="D17" s="16">
        <v>31</v>
      </c>
      <c r="E17" s="11">
        <v>50000</v>
      </c>
      <c r="F17" s="11">
        <f t="shared" si="0"/>
        <v>1550000</v>
      </c>
    </row>
    <row r="18" spans="1:6" s="1" customFormat="1" ht="24.75" customHeight="1" x14ac:dyDescent="0.25">
      <c r="A18" s="9">
        <v>5</v>
      </c>
      <c r="B18" s="10" t="s">
        <v>77</v>
      </c>
      <c r="C18" s="13" t="s">
        <v>57</v>
      </c>
      <c r="D18" s="16">
        <v>31</v>
      </c>
      <c r="E18" s="11">
        <v>10000</v>
      </c>
      <c r="F18" s="11">
        <f t="shared" si="0"/>
        <v>310000</v>
      </c>
    </row>
    <row r="19" spans="1:6" s="1" customFormat="1" ht="24.75" customHeight="1" x14ac:dyDescent="0.25">
      <c r="A19" s="9">
        <v>6</v>
      </c>
      <c r="B19" s="26" t="s">
        <v>66</v>
      </c>
      <c r="C19" s="13" t="s">
        <v>68</v>
      </c>
      <c r="D19" s="16">
        <v>31</v>
      </c>
      <c r="E19" s="11">
        <v>12000</v>
      </c>
      <c r="F19" s="11">
        <f t="shared" si="0"/>
        <v>372000</v>
      </c>
    </row>
    <row r="20" spans="1:6" s="2" customFormat="1" ht="24.75" customHeight="1" x14ac:dyDescent="0.25">
      <c r="A20" s="3"/>
      <c r="B20" s="4" t="s">
        <v>29</v>
      </c>
      <c r="C20" s="15"/>
      <c r="D20" s="5"/>
      <c r="E20" s="5"/>
      <c r="F20" s="5">
        <f>SUM(F13:F19)</f>
        <v>3472000</v>
      </c>
    </row>
    <row r="22" spans="1:6" x14ac:dyDescent="0.25">
      <c r="B22" s="25" t="s">
        <v>34</v>
      </c>
      <c r="E22" s="18" t="s">
        <v>33</v>
      </c>
    </row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73"/>
  <sheetViews>
    <sheetView zoomScale="110" zoomScaleNormal="110" workbookViewId="0">
      <selection activeCell="D19" sqref="D19"/>
    </sheetView>
  </sheetViews>
  <sheetFormatPr defaultRowHeight="15" x14ac:dyDescent="0.25"/>
  <cols>
    <col min="1" max="1" width="5.7109375" customWidth="1"/>
    <col min="2" max="2" width="28.285156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74</v>
      </c>
      <c r="C8" s="19"/>
      <c r="D8" s="19"/>
      <c r="E8" s="19"/>
      <c r="F8" s="19"/>
    </row>
    <row r="9" spans="1:6" ht="16.5" customHeight="1" x14ac:dyDescent="0.3">
      <c r="A9" s="1"/>
      <c r="B9" s="1" t="s">
        <v>81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20</v>
      </c>
      <c r="D13" s="16">
        <v>3</v>
      </c>
      <c r="E13" s="11">
        <v>30000</v>
      </c>
      <c r="F13" s="11">
        <f>E13*D13</f>
        <v>90000</v>
      </c>
    </row>
    <row r="14" spans="1:6" s="1" customFormat="1" ht="22.5" customHeight="1" x14ac:dyDescent="0.25">
      <c r="A14" s="9"/>
      <c r="B14" s="10"/>
      <c r="C14" s="13" t="s">
        <v>9</v>
      </c>
      <c r="D14" s="16">
        <v>1</v>
      </c>
      <c r="E14" s="11">
        <v>30000</v>
      </c>
      <c r="F14" s="11">
        <f t="shared" ref="F14:F19" si="0">E14*D14</f>
        <v>30000</v>
      </c>
    </row>
    <row r="15" spans="1:6" s="1" customFormat="1" ht="22.5" customHeight="1" x14ac:dyDescent="0.25">
      <c r="A15" s="9">
        <v>2</v>
      </c>
      <c r="B15" s="10" t="s">
        <v>17</v>
      </c>
      <c r="C15" s="13" t="s">
        <v>9</v>
      </c>
      <c r="D15" s="16">
        <v>2</v>
      </c>
      <c r="E15" s="11">
        <v>10000</v>
      </c>
      <c r="F15" s="11">
        <f t="shared" si="0"/>
        <v>20000</v>
      </c>
    </row>
    <row r="16" spans="1:6" s="1" customFormat="1" ht="22.5" customHeight="1" x14ac:dyDescent="0.25">
      <c r="A16" s="9"/>
      <c r="B16" s="10"/>
      <c r="C16" s="13" t="s">
        <v>70</v>
      </c>
      <c r="D16" s="16">
        <v>1</v>
      </c>
      <c r="E16" s="11">
        <v>10000</v>
      </c>
      <c r="F16" s="11">
        <f t="shared" si="0"/>
        <v>10000</v>
      </c>
    </row>
    <row r="17" spans="1:6" s="1" customFormat="1" ht="22.5" customHeight="1" x14ac:dyDescent="0.25">
      <c r="A17" s="9"/>
      <c r="B17" s="10"/>
      <c r="C17" s="13" t="s">
        <v>26</v>
      </c>
      <c r="D17" s="16">
        <v>1</v>
      </c>
      <c r="E17" s="11">
        <v>10000</v>
      </c>
      <c r="F17" s="11">
        <f t="shared" si="0"/>
        <v>10000</v>
      </c>
    </row>
    <row r="18" spans="1:6" s="1" customFormat="1" ht="22.5" customHeight="1" x14ac:dyDescent="0.25">
      <c r="A18" s="9"/>
      <c r="B18" s="10"/>
      <c r="C18" s="13" t="s">
        <v>14</v>
      </c>
      <c r="D18" s="16">
        <v>3</v>
      </c>
      <c r="E18" s="11">
        <v>10000</v>
      </c>
      <c r="F18" s="11">
        <f t="shared" si="0"/>
        <v>30000</v>
      </c>
    </row>
    <row r="19" spans="1:6" s="1" customFormat="1" ht="22.5" customHeight="1" x14ac:dyDescent="0.25">
      <c r="A19" s="9"/>
      <c r="B19" s="10"/>
      <c r="C19" s="13" t="s">
        <v>21</v>
      </c>
      <c r="D19" s="16">
        <v>1</v>
      </c>
      <c r="E19" s="11">
        <v>10000</v>
      </c>
      <c r="F19" s="11">
        <f t="shared" si="0"/>
        <v>10000</v>
      </c>
    </row>
    <row r="20" spans="1:6" s="1" customFormat="1" ht="22.5" customHeight="1" x14ac:dyDescent="0.25">
      <c r="A20" s="9">
        <v>3</v>
      </c>
      <c r="B20" s="10" t="s">
        <v>56</v>
      </c>
      <c r="C20" s="13" t="s">
        <v>75</v>
      </c>
      <c r="D20" s="16">
        <v>4</v>
      </c>
      <c r="E20" s="11">
        <v>20000</v>
      </c>
      <c r="F20" s="11">
        <f>E20*D20</f>
        <v>80000</v>
      </c>
    </row>
    <row r="21" spans="1:6" s="1" customFormat="1" ht="22.5" customHeight="1" x14ac:dyDescent="0.25">
      <c r="A21" s="9">
        <v>4</v>
      </c>
      <c r="B21" s="10" t="s">
        <v>76</v>
      </c>
      <c r="C21" s="13" t="s">
        <v>68</v>
      </c>
      <c r="D21" s="16">
        <v>4</v>
      </c>
      <c r="E21" s="11">
        <v>20000</v>
      </c>
      <c r="F21" s="11">
        <f>E21*D21</f>
        <v>80000</v>
      </c>
    </row>
    <row r="22" spans="1:6" s="2" customFormat="1" ht="22.5" customHeight="1" x14ac:dyDescent="0.25">
      <c r="A22" s="3"/>
      <c r="B22" s="4" t="s">
        <v>29</v>
      </c>
      <c r="C22" s="15"/>
      <c r="D22" s="5"/>
      <c r="E22" s="5"/>
      <c r="F22" s="5">
        <f>SUM(F13:F21)</f>
        <v>360000</v>
      </c>
    </row>
    <row r="24" spans="1:6" x14ac:dyDescent="0.25">
      <c r="B24" s="25" t="s">
        <v>34</v>
      </c>
      <c r="E24" s="18" t="s">
        <v>33</v>
      </c>
    </row>
    <row r="62" spans="1:6" ht="17.25" customHeight="1" x14ac:dyDescent="0.25">
      <c r="A62" s="1"/>
      <c r="B62" s="1"/>
      <c r="C62" s="1"/>
      <c r="D62" s="1"/>
      <c r="E62" s="1"/>
      <c r="F62" s="1"/>
    </row>
    <row r="63" spans="1:6" ht="17.25" customHeight="1" x14ac:dyDescent="0.25"/>
    <row r="64" spans="1:6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65"/>
  <sheetViews>
    <sheetView zoomScale="110" zoomScaleNormal="110" workbookViewId="0">
      <selection activeCell="A54" sqref="A54:XFD7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73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24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32</v>
      </c>
      <c r="C13" s="13" t="s">
        <v>3</v>
      </c>
      <c r="D13" s="16">
        <v>5</v>
      </c>
      <c r="E13" s="11">
        <v>50000</v>
      </c>
      <c r="F13" s="11">
        <f t="shared" ref="F13:F19" si="0">E13*D13</f>
        <v>250000</v>
      </c>
    </row>
    <row r="14" spans="1:6" s="1" customFormat="1" ht="22.5" customHeight="1" x14ac:dyDescent="0.25">
      <c r="A14" s="9">
        <v>2</v>
      </c>
      <c r="B14" s="10" t="s">
        <v>5</v>
      </c>
      <c r="C14" s="13" t="s">
        <v>10</v>
      </c>
      <c r="D14" s="16">
        <v>5</v>
      </c>
      <c r="E14" s="11">
        <f>50%*20000</f>
        <v>10000</v>
      </c>
      <c r="F14" s="11">
        <f t="shared" si="0"/>
        <v>50000</v>
      </c>
    </row>
    <row r="15" spans="1:6" s="1" customFormat="1" ht="22.5" customHeight="1" x14ac:dyDescent="0.25">
      <c r="A15" s="9"/>
      <c r="B15" s="10"/>
      <c r="C15" s="13" t="s">
        <v>20</v>
      </c>
      <c r="D15" s="16">
        <v>5</v>
      </c>
      <c r="E15" s="11">
        <f>25%*20000</f>
        <v>5000</v>
      </c>
      <c r="F15" s="11">
        <f t="shared" si="0"/>
        <v>25000</v>
      </c>
    </row>
    <row r="16" spans="1:6" s="1" customFormat="1" ht="22.5" customHeight="1" x14ac:dyDescent="0.25">
      <c r="A16" s="9"/>
      <c r="B16" s="10"/>
      <c r="C16" s="13" t="s">
        <v>26</v>
      </c>
      <c r="D16" s="16">
        <v>5</v>
      </c>
      <c r="E16" s="11">
        <f>25%*20000</f>
        <v>5000</v>
      </c>
      <c r="F16" s="11">
        <f t="shared" si="0"/>
        <v>25000</v>
      </c>
    </row>
    <row r="17" spans="1:6" s="1" customFormat="1" ht="22.5" customHeight="1" x14ac:dyDescent="0.25">
      <c r="A17" s="9">
        <v>3</v>
      </c>
      <c r="B17" s="10" t="s">
        <v>4</v>
      </c>
      <c r="C17" s="13" t="s">
        <v>9</v>
      </c>
      <c r="D17" s="16">
        <v>5</v>
      </c>
      <c r="E17" s="11">
        <v>60000</v>
      </c>
      <c r="F17" s="11">
        <f t="shared" si="0"/>
        <v>300000</v>
      </c>
    </row>
    <row r="18" spans="1:6" s="1" customFormat="1" ht="22.5" customHeight="1" x14ac:dyDescent="0.25">
      <c r="A18" s="9">
        <v>4</v>
      </c>
      <c r="B18" s="10" t="s">
        <v>17</v>
      </c>
      <c r="C18" s="13" t="s">
        <v>27</v>
      </c>
      <c r="D18" s="16">
        <v>5</v>
      </c>
      <c r="E18" s="11">
        <v>10000</v>
      </c>
      <c r="F18" s="11">
        <f t="shared" si="0"/>
        <v>50000</v>
      </c>
    </row>
    <row r="19" spans="1:6" s="1" customFormat="1" ht="22.5" customHeight="1" x14ac:dyDescent="0.25">
      <c r="A19" s="9"/>
      <c r="B19" s="10"/>
      <c r="C19" s="13" t="s">
        <v>28</v>
      </c>
      <c r="D19" s="16">
        <v>5</v>
      </c>
      <c r="E19" s="11">
        <v>10000</v>
      </c>
      <c r="F19" s="11">
        <f t="shared" si="0"/>
        <v>50000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SUM(F13:F18)</f>
        <v>700000</v>
      </c>
    </row>
    <row r="22" spans="1:6" x14ac:dyDescent="0.25">
      <c r="B22" s="25" t="s">
        <v>34</v>
      </c>
      <c r="E22" s="18" t="s">
        <v>33</v>
      </c>
    </row>
    <row r="54" spans="1:6" ht="17.25" customHeight="1" x14ac:dyDescent="0.25">
      <c r="A54" s="1"/>
      <c r="B54" s="1"/>
      <c r="C54" s="1"/>
      <c r="D54" s="1"/>
      <c r="E54" s="1"/>
      <c r="F54" s="1"/>
    </row>
    <row r="55" spans="1:6" ht="17.25" customHeight="1" x14ac:dyDescent="0.25"/>
    <row r="56" spans="1:6" ht="17.25" customHeight="1" x14ac:dyDescent="0.25"/>
    <row r="57" spans="1:6" ht="17.25" customHeight="1" x14ac:dyDescent="0.25"/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78"/>
  <sheetViews>
    <sheetView zoomScale="110" zoomScaleNormal="110" workbookViewId="0">
      <selection activeCell="A70" sqref="A70:XFD97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9" customWidth="1"/>
    <col min="9" max="9" width="23.85546875" customWidth="1"/>
    <col min="10" max="10" width="17.7109375" customWidth="1"/>
    <col min="11" max="11" width="17.140625" customWidth="1"/>
    <col min="12" max="12" width="18.28515625" customWidth="1"/>
    <col min="13" max="13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72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64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2.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2.5" customHeight="1" x14ac:dyDescent="0.25">
      <c r="A13" s="9">
        <v>1</v>
      </c>
      <c r="B13" s="10" t="s">
        <v>4</v>
      </c>
      <c r="C13" s="13" t="s">
        <v>10</v>
      </c>
      <c r="D13" s="16">
        <v>28</v>
      </c>
      <c r="E13" s="11">
        <v>15000</v>
      </c>
      <c r="F13" s="11">
        <f>E13*D13</f>
        <v>420000</v>
      </c>
    </row>
    <row r="14" spans="1:6" s="1" customFormat="1" ht="22.5" customHeight="1" x14ac:dyDescent="0.25">
      <c r="A14" s="9"/>
      <c r="B14" s="10"/>
      <c r="C14" s="13" t="s">
        <v>9</v>
      </c>
      <c r="D14" s="16">
        <v>3</v>
      </c>
      <c r="E14" s="11">
        <v>15000</v>
      </c>
      <c r="F14" s="11">
        <f t="shared" ref="F14:F19" si="0">E14*D14</f>
        <v>45000</v>
      </c>
    </row>
    <row r="15" spans="1:6" s="1" customFormat="1" ht="22.5" customHeight="1" x14ac:dyDescent="0.25">
      <c r="A15" s="9">
        <v>2</v>
      </c>
      <c r="B15" s="10" t="s">
        <v>11</v>
      </c>
      <c r="C15" s="13" t="s">
        <v>10</v>
      </c>
      <c r="D15" s="16">
        <v>20</v>
      </c>
      <c r="E15" s="11">
        <v>5000</v>
      </c>
      <c r="F15" s="11">
        <f t="shared" si="0"/>
        <v>100000</v>
      </c>
    </row>
    <row r="16" spans="1:6" s="1" customFormat="1" ht="22.5" customHeight="1" x14ac:dyDescent="0.25">
      <c r="A16" s="9"/>
      <c r="B16" s="10"/>
      <c r="C16" s="13" t="s">
        <v>28</v>
      </c>
      <c r="D16" s="16">
        <v>2</v>
      </c>
      <c r="E16" s="11">
        <v>5000</v>
      </c>
      <c r="F16" s="11">
        <f t="shared" si="0"/>
        <v>10000</v>
      </c>
    </row>
    <row r="17" spans="1:6" s="1" customFormat="1" ht="22.5" customHeight="1" x14ac:dyDescent="0.25">
      <c r="A17" s="9"/>
      <c r="B17" s="10"/>
      <c r="C17" s="13" t="s">
        <v>9</v>
      </c>
      <c r="D17" s="16">
        <v>3</v>
      </c>
      <c r="E17" s="11">
        <v>5000</v>
      </c>
      <c r="F17" s="11">
        <f t="shared" si="0"/>
        <v>15000</v>
      </c>
    </row>
    <row r="18" spans="1:6" s="1" customFormat="1" ht="22.5" customHeight="1" x14ac:dyDescent="0.25">
      <c r="A18" s="9"/>
      <c r="B18" s="10"/>
      <c r="C18" s="13" t="s">
        <v>26</v>
      </c>
      <c r="D18" s="16">
        <v>2</v>
      </c>
      <c r="E18" s="11">
        <v>5000</v>
      </c>
      <c r="F18" s="11">
        <f t="shared" si="0"/>
        <v>10000</v>
      </c>
    </row>
    <row r="19" spans="1:6" s="1" customFormat="1" ht="22.5" customHeight="1" x14ac:dyDescent="0.25">
      <c r="A19" s="9"/>
      <c r="B19" s="10"/>
      <c r="C19" s="13" t="s">
        <v>27</v>
      </c>
      <c r="D19" s="16">
        <v>2</v>
      </c>
      <c r="E19" s="11">
        <v>5000</v>
      </c>
      <c r="F19" s="11">
        <f t="shared" si="0"/>
        <v>10000</v>
      </c>
    </row>
    <row r="20" spans="1:6" s="2" customFormat="1" ht="22.5" customHeight="1" x14ac:dyDescent="0.25">
      <c r="A20" s="3"/>
      <c r="B20" s="4" t="s">
        <v>29</v>
      </c>
      <c r="C20" s="15"/>
      <c r="D20" s="5"/>
      <c r="E20" s="5"/>
      <c r="F20" s="5">
        <f>SUM(F13:F19)</f>
        <v>610000</v>
      </c>
    </row>
    <row r="22" spans="1:6" x14ac:dyDescent="0.25">
      <c r="B22" s="25" t="s">
        <v>34</v>
      </c>
      <c r="E22" s="18" t="s">
        <v>33</v>
      </c>
    </row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F63"/>
  <sheetViews>
    <sheetView zoomScale="110" zoomScaleNormal="110" workbookViewId="0">
      <selection activeCell="A53" sqref="A53:XFD78"/>
    </sheetView>
  </sheetViews>
  <sheetFormatPr defaultRowHeight="15" x14ac:dyDescent="0.25"/>
  <cols>
    <col min="1" max="1" width="5.7109375" customWidth="1"/>
    <col min="2" max="2" width="22.42578125" customWidth="1"/>
    <col min="3" max="3" width="22.140625" customWidth="1"/>
    <col min="4" max="4" width="10.42578125" customWidth="1"/>
    <col min="5" max="5" width="13.85546875" customWidth="1"/>
    <col min="6" max="6" width="15.5703125" customWidth="1"/>
    <col min="8" max="8" width="17.140625" customWidth="1"/>
    <col min="9" max="9" width="18.28515625" customWidth="1"/>
    <col min="10" max="10" width="13.42578125" customWidth="1"/>
  </cols>
  <sheetData>
    <row r="3" spans="1:6" ht="15.75" x14ac:dyDescent="0.25">
      <c r="A3" s="6" t="s">
        <v>30</v>
      </c>
      <c r="B3" s="6"/>
      <c r="C3" s="6"/>
      <c r="D3" s="12"/>
      <c r="F3" s="6"/>
    </row>
    <row r="4" spans="1:6" ht="15.75" x14ac:dyDescent="0.25">
      <c r="A4" s="12" t="s">
        <v>22</v>
      </c>
      <c r="B4" s="6"/>
      <c r="C4" s="6"/>
      <c r="D4" s="12" t="s">
        <v>31</v>
      </c>
      <c r="F4" s="1"/>
    </row>
    <row r="5" spans="1:6" ht="15.75" x14ac:dyDescent="0.25">
      <c r="A5" s="6"/>
      <c r="B5" s="6"/>
      <c r="C5" s="6"/>
      <c r="D5" s="6"/>
      <c r="E5" s="6"/>
      <c r="F5" s="6"/>
    </row>
    <row r="6" spans="1:6" ht="15.75" x14ac:dyDescent="0.25">
      <c r="A6" s="6"/>
      <c r="B6" s="6"/>
      <c r="C6" s="6"/>
      <c r="D6" s="6"/>
      <c r="E6" s="6"/>
      <c r="F6" s="6"/>
    </row>
    <row r="7" spans="1:6" ht="15.75" x14ac:dyDescent="0.25">
      <c r="B7" s="21" t="s">
        <v>23</v>
      </c>
      <c r="C7" s="1"/>
      <c r="D7" s="1"/>
      <c r="E7" s="1"/>
      <c r="F7" s="1"/>
    </row>
    <row r="8" spans="1:6" s="20" customFormat="1" ht="26.25" customHeight="1" x14ac:dyDescent="0.25">
      <c r="B8" s="19" t="s">
        <v>92</v>
      </c>
      <c r="C8" s="19"/>
      <c r="D8" s="19"/>
      <c r="E8" s="19"/>
      <c r="F8" s="19"/>
    </row>
    <row r="9" spans="1:6" ht="16.5" customHeight="1" x14ac:dyDescent="0.3">
      <c r="A9" s="1"/>
      <c r="B9" s="1" t="s">
        <v>97</v>
      </c>
      <c r="C9" s="7"/>
      <c r="D9" s="7"/>
      <c r="E9" s="7"/>
      <c r="F9" s="7"/>
    </row>
    <row r="10" spans="1:6" ht="16.5" customHeight="1" x14ac:dyDescent="0.25">
      <c r="B10" s="1" t="s">
        <v>37</v>
      </c>
      <c r="C10" s="1"/>
      <c r="D10" s="1"/>
      <c r="E10" s="1"/>
      <c r="F10" s="1"/>
    </row>
    <row r="11" spans="1:6" x14ac:dyDescent="0.25">
      <c r="A11" s="22"/>
      <c r="B11" s="22"/>
      <c r="C11" s="22"/>
      <c r="D11" s="22"/>
      <c r="E11" s="22"/>
      <c r="F11" s="22"/>
    </row>
    <row r="12" spans="1:6" s="17" customFormat="1" ht="24.75" customHeight="1" x14ac:dyDescent="0.25">
      <c r="A12" s="23" t="s">
        <v>0</v>
      </c>
      <c r="B12" s="24" t="s">
        <v>1</v>
      </c>
      <c r="C12" s="14" t="s">
        <v>2</v>
      </c>
      <c r="D12" s="8" t="s">
        <v>25</v>
      </c>
      <c r="E12" s="8" t="s">
        <v>12</v>
      </c>
      <c r="F12" s="8" t="s">
        <v>13</v>
      </c>
    </row>
    <row r="13" spans="1:6" s="1" customFormat="1" ht="24.75" customHeight="1" x14ac:dyDescent="0.25">
      <c r="A13" s="9">
        <v>1</v>
      </c>
      <c r="B13" s="10" t="s">
        <v>5</v>
      </c>
      <c r="C13" s="13" t="s">
        <v>10</v>
      </c>
      <c r="D13" s="16">
        <v>31</v>
      </c>
      <c r="E13" s="11">
        <f>50%*10000</f>
        <v>5000</v>
      </c>
      <c r="F13" s="11">
        <f t="shared" ref="F13:F19" si="0">E13*D13</f>
        <v>155000</v>
      </c>
    </row>
    <row r="14" spans="1:6" s="1" customFormat="1" ht="24.75" customHeight="1" x14ac:dyDescent="0.25">
      <c r="A14" s="9"/>
      <c r="B14" s="10"/>
      <c r="C14" s="13" t="s">
        <v>20</v>
      </c>
      <c r="D14" s="16">
        <v>31</v>
      </c>
      <c r="E14" s="11">
        <f>25%*10000</f>
        <v>2500</v>
      </c>
      <c r="F14" s="11">
        <f t="shared" si="0"/>
        <v>77500</v>
      </c>
    </row>
    <row r="15" spans="1:6" s="1" customFormat="1" ht="24.75" customHeight="1" x14ac:dyDescent="0.25">
      <c r="A15" s="9"/>
      <c r="B15" s="10"/>
      <c r="C15" s="13" t="s">
        <v>26</v>
      </c>
      <c r="D15" s="16">
        <v>31</v>
      </c>
      <c r="E15" s="11">
        <f>25%*10000</f>
        <v>2500</v>
      </c>
      <c r="F15" s="11">
        <f t="shared" si="0"/>
        <v>77500</v>
      </c>
    </row>
    <row r="16" spans="1:6" s="1" customFormat="1" ht="24.75" customHeight="1" x14ac:dyDescent="0.25">
      <c r="A16" s="9">
        <v>2</v>
      </c>
      <c r="B16" s="10" t="s">
        <v>4</v>
      </c>
      <c r="C16" s="13" t="s">
        <v>26</v>
      </c>
      <c r="D16" s="16">
        <v>31</v>
      </c>
      <c r="E16" s="11">
        <v>30000</v>
      </c>
      <c r="F16" s="11">
        <f t="shared" si="0"/>
        <v>930000</v>
      </c>
    </row>
    <row r="17" spans="1:6" s="1" customFormat="1" ht="24.75" customHeight="1" x14ac:dyDescent="0.25">
      <c r="A17" s="9">
        <v>3</v>
      </c>
      <c r="B17" s="10" t="s">
        <v>17</v>
      </c>
      <c r="C17" s="13" t="s">
        <v>26</v>
      </c>
      <c r="D17" s="16">
        <v>31</v>
      </c>
      <c r="E17" s="11">
        <v>50000</v>
      </c>
      <c r="F17" s="11">
        <f t="shared" si="0"/>
        <v>1550000</v>
      </c>
    </row>
    <row r="18" spans="1:6" s="1" customFormat="1" ht="24.75" customHeight="1" x14ac:dyDescent="0.25">
      <c r="A18" s="9">
        <v>5</v>
      </c>
      <c r="B18" s="10" t="s">
        <v>77</v>
      </c>
      <c r="C18" s="13" t="s">
        <v>57</v>
      </c>
      <c r="D18" s="16">
        <v>31</v>
      </c>
      <c r="E18" s="11">
        <v>10000</v>
      </c>
      <c r="F18" s="11">
        <f t="shared" si="0"/>
        <v>310000</v>
      </c>
    </row>
    <row r="19" spans="1:6" s="1" customFormat="1" ht="24.75" customHeight="1" x14ac:dyDescent="0.25">
      <c r="A19" s="9">
        <v>6</v>
      </c>
      <c r="B19" s="26" t="s">
        <v>66</v>
      </c>
      <c r="C19" s="13" t="s">
        <v>68</v>
      </c>
      <c r="D19" s="16">
        <v>31</v>
      </c>
      <c r="E19" s="11">
        <v>12000</v>
      </c>
      <c r="F19" s="11">
        <f t="shared" si="0"/>
        <v>372000</v>
      </c>
    </row>
    <row r="20" spans="1:6" s="2" customFormat="1" ht="24.75" customHeight="1" x14ac:dyDescent="0.25">
      <c r="A20" s="3"/>
      <c r="B20" s="4" t="s">
        <v>29</v>
      </c>
      <c r="C20" s="15"/>
      <c r="D20" s="5"/>
      <c r="E20" s="5"/>
      <c r="F20" s="5">
        <f>SUM(F13:F19)</f>
        <v>3472000</v>
      </c>
    </row>
    <row r="22" spans="1:6" x14ac:dyDescent="0.25">
      <c r="B22" s="25" t="s">
        <v>34</v>
      </c>
      <c r="E22" s="18" t="s">
        <v>33</v>
      </c>
    </row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</sheetData>
  <pageMargins left="0.70866141732283472" right="0.15748031496062992" top="0.31496062992125984" bottom="0.23622047244094491" header="0.31496062992125984" footer="0.31496062992125984"/>
  <pageSetup paperSize="9" scale="95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bản tin khuyến công</vt:lpstr>
      <vt:lpstr>Pháp luật với công dân</vt:lpstr>
      <vt:lpstr>chuyên mục, chuyên đề (2)</vt:lpstr>
      <vt:lpstr>chuyên mục, chuyên đề</vt:lpstr>
      <vt:lpstr>Sắc màu văn học (2)</vt:lpstr>
      <vt:lpstr>Tạp chí văn hóa văn nghệ PT</vt:lpstr>
      <vt:lpstr>Câu chuyện pháp luật</vt:lpstr>
      <vt:lpstr>Thông điệp lịch sử</vt:lpstr>
      <vt:lpstr>Sắc màu văn học</vt:lpstr>
      <vt:lpstr>thiên tai</vt:lpstr>
      <vt:lpstr>điều con muốn</vt:lpstr>
      <vt:lpstr>phụ nữ và cuộc sống</vt:lpstr>
      <vt:lpstr>TTPN</vt:lpstr>
      <vt:lpstr>TTMV</vt:lpstr>
      <vt:lpstr>Nam giới ngày nay</vt:lpstr>
      <vt:lpstr>lãng đãng dấu xưa</vt:lpstr>
      <vt:lpstr>An ninh 896</vt:lpstr>
      <vt:lpstr>Giới thiệu chương trình</vt:lpstr>
      <vt:lpstr>Tam nông</vt:lpstr>
      <vt:lpstr> gương sáng (2)</vt:lpstr>
      <vt:lpstr>tuổi cao gương sáng</vt:lpstr>
      <vt:lpstr>Ca cổ</vt:lpstr>
      <vt:lpstr>Rubic âm nhạc</vt:lpstr>
      <vt:lpstr>ký ức hào hùng</vt:lpstr>
      <vt:lpstr>sân khấu</vt:lpstr>
      <vt:lpstr>cẩm nang mua sắm</vt:lpstr>
      <vt:lpstr>Thong tin thiết yêu</vt:lpstr>
      <vt:lpstr>Thiếu nhi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</dc:creator>
  <cp:lastModifiedBy>Khanh Vo</cp:lastModifiedBy>
  <cp:lastPrinted>2023-11-16T03:08:53Z</cp:lastPrinted>
  <dcterms:created xsi:type="dcterms:W3CDTF">2022-10-27T01:31:46Z</dcterms:created>
  <dcterms:modified xsi:type="dcterms:W3CDTF">2023-12-01T14:36:15Z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2023-12-01T14:36:15Z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0618a50e-2045-465c-a20f-d94029c47b0a</vt:lpwstr>
  </property>
  <property fmtid="{D5CDD505-2E9C-101B-9397-08002B2CF9AE}" pid="8" name="MSIP_Label_defa4170-0d19-0005-0004-bc88714345d2_ContentBits">
    <vt:lpwstr>0</vt:lpwstr>
  </property>
</Properties>
</file>