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https://d.docs.live.net/881febd06151a4e7/Pictures/Desktop/"/>
    </mc:Choice>
  </mc:AlternateContent>
  <xr:revisionPtr revIDLastSave="46" documentId="10_ncr:8000_{884F3534-6BE0-495F-8525-2E7489695F8D}" xr6:coauthVersionLast="47" xr6:coauthVersionMax="47" xr10:uidLastSave="{0B69D9CF-8E07-4694-9337-1B0EE5312B27}"/>
  <bookViews>
    <workbookView xWindow="-108" yWindow="-108" windowWidth="23256" windowHeight="12456" activeTab="3" xr2:uid="{CB8D4C34-0A66-4C63-8D80-2CB6610E2D1F}"/>
  </bookViews>
  <sheets>
    <sheet name="Data" sheetId="1" r:id="rId1"/>
    <sheet name="Project Objective" sheetId="10" r:id="rId2"/>
    <sheet name="Analysis" sheetId="2" r:id="rId3"/>
    <sheet name="DashBoard" sheetId="3" r:id="rId4"/>
    <sheet name="Detail1" sheetId="4" r:id="rId5"/>
  </sheets>
  <definedNames>
    <definedName name="Slicer_City">#N/A</definedName>
    <definedName name="Slicer_Dining_Type">#N/A</definedName>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 l="1"/>
  <c r="B13" i="2"/>
  <c r="B11" i="2"/>
  <c r="B15" i="2" s="1"/>
  <c r="A40" i="10"/>
  <c r="A36" i="10"/>
  <c r="AE9" i="1"/>
  <c r="Z2" i="1"/>
  <c r="W2" i="1"/>
  <c r="B16" i="2"/>
  <c r="B12" i="2"/>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A52" i="10" l="1" a="1"/>
  <c r="A44" i="10"/>
  <c r="Y2"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8" i="1"/>
  <c r="Y52" i="1"/>
  <c r="Y56" i="1"/>
  <c r="Y59" i="1"/>
  <c r="Y62" i="1"/>
  <c r="Y65" i="1"/>
  <c r="Y69" i="1"/>
  <c r="Y72" i="1"/>
  <c r="Y76" i="1"/>
  <c r="Y80" i="1"/>
  <c r="Y50" i="1"/>
  <c r="Y53" i="1"/>
  <c r="Y55" i="1"/>
  <c r="Y58" i="1"/>
  <c r="Y61" i="1"/>
  <c r="Y63" i="1"/>
  <c r="Y66" i="1"/>
  <c r="Y68" i="1"/>
  <c r="Y71" i="1"/>
  <c r="Y74" i="1"/>
  <c r="Y77" i="1"/>
  <c r="Y78" i="1"/>
  <c r="Y81" i="1"/>
  <c r="Y49" i="1"/>
  <c r="Y51" i="1"/>
  <c r="Y54" i="1"/>
  <c r="Y57" i="1"/>
  <c r="Y60" i="1"/>
  <c r="Y64" i="1"/>
  <c r="Y67" i="1"/>
  <c r="Y70" i="1"/>
  <c r="Y73" i="1"/>
  <c r="Y75" i="1"/>
  <c r="Y79"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394" i="1"/>
  <c r="Y395" i="1"/>
  <c r="Y396" i="1"/>
  <c r="Y397" i="1"/>
  <c r="Y398" i="1"/>
  <c r="Y399" i="1"/>
  <c r="Y400" i="1"/>
  <c r="Y401" i="1"/>
  <c r="Y402" i="1"/>
  <c r="Y403" i="1"/>
  <c r="Y404" i="1"/>
  <c r="Y405" i="1"/>
  <c r="Y406" i="1"/>
  <c r="Y407" i="1"/>
  <c r="Y408" i="1"/>
  <c r="Y409" i="1"/>
  <c r="Y410"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A48" i="1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<sst xmlns="http://schemas.openxmlformats.org/spreadsheetml/2006/main" count="14882" uniqueCount="869">
  <si>
    <t>Order ID</t>
  </si>
  <si>
    <t>Order date</t>
  </si>
  <si>
    <t>Month</t>
  </si>
  <si>
    <t>Quarter</t>
  </si>
  <si>
    <t>Order Time</t>
  </si>
  <si>
    <t>Day</t>
  </si>
  <si>
    <t>Customer ID</t>
  </si>
  <si>
    <t>Customer Type</t>
  </si>
  <si>
    <t>Gender</t>
  </si>
  <si>
    <t>Age Group</t>
  </si>
  <si>
    <t>Waiter</t>
  </si>
  <si>
    <t>City</t>
  </si>
  <si>
    <t>Table No</t>
  </si>
  <si>
    <t>Dining Type</t>
  </si>
  <si>
    <t>Payment Method</t>
  </si>
  <si>
    <t>Food Category</t>
  </si>
  <si>
    <t>Item Name</t>
  </si>
  <si>
    <t>Quantity</t>
  </si>
  <si>
    <t>Unit Price</t>
  </si>
  <si>
    <t>Discount %</t>
  </si>
  <si>
    <t>Tax %</t>
  </si>
  <si>
    <t>Rating</t>
  </si>
  <si>
    <t>Total Sales</t>
  </si>
  <si>
    <t>Cost</t>
  </si>
  <si>
    <t>Profit</t>
  </si>
  <si>
    <t>ORD0010</t>
  </si>
  <si>
    <t>Jan</t>
  </si>
  <si>
    <t>Q1</t>
  </si>
  <si>
    <t>20:45</t>
  </si>
  <si>
    <t>Saturday</t>
  </si>
  <si>
    <t>C040</t>
  </si>
  <si>
    <t>Occasional</t>
  </si>
  <si>
    <t>Female</t>
  </si>
  <si>
    <t>18-25</t>
  </si>
  <si>
    <t>Lucas</t>
  </si>
  <si>
    <t>Singapore</t>
  </si>
  <si>
    <t>Delivery</t>
  </si>
  <si>
    <t>Wallet</t>
  </si>
  <si>
    <t>Seafood</t>
  </si>
  <si>
    <t>Fish Tacos</t>
  </si>
  <si>
    <t>ORD0013</t>
  </si>
  <si>
    <t>12:00</t>
  </si>
  <si>
    <t>C148</t>
  </si>
  <si>
    <t>New</t>
  </si>
  <si>
    <t>26-35</t>
  </si>
  <si>
    <t>Ethan</t>
  </si>
  <si>
    <t>Tokyo</t>
  </si>
  <si>
    <t>Dine-In</t>
  </si>
  <si>
    <t>Card</t>
  </si>
  <si>
    <t>Desserts</t>
  </si>
  <si>
    <t>Chocolate Lava Cake</t>
  </si>
  <si>
    <t>ORD0015</t>
  </si>
  <si>
    <t>11:00</t>
  </si>
  <si>
    <t>Sunday</t>
  </si>
  <si>
    <t>C007</t>
  </si>
  <si>
    <t>Paris</t>
  </si>
  <si>
    <t>Takeaway</t>
  </si>
  <si>
    <t>Pasta</t>
  </si>
  <si>
    <t>Chicken Alfredo</t>
  </si>
  <si>
    <t>ORD0019</t>
  </si>
  <si>
    <t>11:30</t>
  </si>
  <si>
    <t>C096</t>
  </si>
  <si>
    <t>Male</t>
  </si>
  <si>
    <t>William</t>
  </si>
  <si>
    <t>Cash</t>
  </si>
  <si>
    <t>Chocolate Brownie</t>
  </si>
  <si>
    <t>ORD0037</t>
  </si>
  <si>
    <t>21:15</t>
  </si>
  <si>
    <t>Tuesday</t>
  </si>
  <si>
    <t>C166</t>
  </si>
  <si>
    <t>Pizza</t>
  </si>
  <si>
    <t>BBQ Chicken Pizza</t>
  </si>
  <si>
    <t>ORD0038</t>
  </si>
  <si>
    <t>15:00</t>
  </si>
  <si>
    <t>Monday</t>
  </si>
  <si>
    <t>C087</t>
  </si>
  <si>
    <t>Burgers</t>
  </si>
  <si>
    <t>Bacon Cheeseburger</t>
  </si>
  <si>
    <t>ORD0061</t>
  </si>
  <si>
    <t>16:45</t>
  </si>
  <si>
    <t>Wednesday</t>
  </si>
  <si>
    <t>C051</t>
  </si>
  <si>
    <t>Spaghetti Carbonara</t>
  </si>
  <si>
    <t>ORD0068</t>
  </si>
  <si>
    <t>12:45</t>
  </si>
  <si>
    <t>Thursday</t>
  </si>
  <si>
    <t>C033</t>
  </si>
  <si>
    <t>Noah</t>
  </si>
  <si>
    <t>Ice Cream Sundae</t>
  </si>
  <si>
    <t>ORD0078</t>
  </si>
  <si>
    <t>15:30</t>
  </si>
  <si>
    <t>C196</t>
  </si>
  <si>
    <t>36-50</t>
  </si>
  <si>
    <t>Dubai</t>
  </si>
  <si>
    <t>UPI</t>
  </si>
  <si>
    <t>ORD0080</t>
  </si>
  <si>
    <t>C020</t>
  </si>
  <si>
    <t>Tiramisu</t>
  </si>
  <si>
    <t>ORD0082</t>
  </si>
  <si>
    <t>11:15</t>
  </si>
  <si>
    <t>C115</t>
  </si>
  <si>
    <t>50+</t>
  </si>
  <si>
    <t>Four Cheese Pizza</t>
  </si>
  <si>
    <t>ORD0086</t>
  </si>
  <si>
    <t>10:15</t>
  </si>
  <si>
    <t>C042</t>
  </si>
  <si>
    <t>Oliver</t>
  </si>
  <si>
    <t>ORD0088</t>
  </si>
  <si>
    <t>12:15</t>
  </si>
  <si>
    <t>C181</t>
  </si>
  <si>
    <t>Fish and Chips</t>
  </si>
  <si>
    <t>ORD0105</t>
  </si>
  <si>
    <t>C019</t>
  </si>
  <si>
    <t>Steak</t>
  </si>
  <si>
    <t>Sirloin Steak</t>
  </si>
  <si>
    <t>ORD0117</t>
  </si>
  <si>
    <t>19:45</t>
  </si>
  <si>
    <t>C057</t>
  </si>
  <si>
    <t>Grilled Salmon</t>
  </si>
  <si>
    <t>ORD0133</t>
  </si>
  <si>
    <t>22:30</t>
  </si>
  <si>
    <t>Friday</t>
  </si>
  <si>
    <t>C197</t>
  </si>
  <si>
    <t>Classic Cheeseburger</t>
  </si>
  <si>
    <t>ORD0138</t>
  </si>
  <si>
    <t>10:30</t>
  </si>
  <si>
    <t>C100</t>
  </si>
  <si>
    <t>Mushroom Swiss Burger</t>
  </si>
  <si>
    <t>ORD0146</t>
  </si>
  <si>
    <t>C192</t>
  </si>
  <si>
    <t>Garlic Butter Shrimp</t>
  </si>
  <si>
    <t>ORD0162</t>
  </si>
  <si>
    <t>C182</t>
  </si>
  <si>
    <t>ORD0177</t>
  </si>
  <si>
    <t>13:45</t>
  </si>
  <si>
    <t>C105</t>
  </si>
  <si>
    <t>Seafood Pasta</t>
  </si>
  <si>
    <t>ORD0182</t>
  </si>
  <si>
    <t>14:30</t>
  </si>
  <si>
    <t>C106</t>
  </si>
  <si>
    <t>New York Strip</t>
  </si>
  <si>
    <t>ORD0192</t>
  </si>
  <si>
    <t>18:30</t>
  </si>
  <si>
    <t>C124</t>
  </si>
  <si>
    <t>ORD0197</t>
  </si>
  <si>
    <t>17:15</t>
  </si>
  <si>
    <t>C183</t>
  </si>
  <si>
    <t>Meat Lovers Pizza</t>
  </si>
  <si>
    <t>ORD0198</t>
  </si>
  <si>
    <t>12:30</t>
  </si>
  <si>
    <t>C018</t>
  </si>
  <si>
    <t>ORD0236</t>
  </si>
  <si>
    <t>20:15</t>
  </si>
  <si>
    <t>C064</t>
  </si>
  <si>
    <t>ORD0258</t>
  </si>
  <si>
    <t>Feb</t>
  </si>
  <si>
    <t>C090</t>
  </si>
  <si>
    <t>Crispy Chicken Burger</t>
  </si>
  <si>
    <t>ORD0281</t>
  </si>
  <si>
    <t>19:30</t>
  </si>
  <si>
    <t>C013</t>
  </si>
  <si>
    <t>ORD0307</t>
  </si>
  <si>
    <t>C062</t>
  </si>
  <si>
    <t>ORD0308</t>
  </si>
  <si>
    <t>17:00</t>
  </si>
  <si>
    <t>C104</t>
  </si>
  <si>
    <t>ORD0313</t>
  </si>
  <si>
    <t>C083</t>
  </si>
  <si>
    <t>New York Cheesecake</t>
  </si>
  <si>
    <t>ORD0322</t>
  </si>
  <si>
    <t>18:45</t>
  </si>
  <si>
    <t>C188</t>
  </si>
  <si>
    <t>ORD0339</t>
  </si>
  <si>
    <t>20:30</t>
  </si>
  <si>
    <t>C045</t>
  </si>
  <si>
    <t>ORD0375</t>
  </si>
  <si>
    <t>C131</t>
  </si>
  <si>
    <t>T-Bone Steak</t>
  </si>
  <si>
    <t>ORD0379</t>
  </si>
  <si>
    <t>ORD0397</t>
  </si>
  <si>
    <t>C102</t>
  </si>
  <si>
    <t>ORD0407</t>
  </si>
  <si>
    <t>C089</t>
  </si>
  <si>
    <t>ORD0465</t>
  </si>
  <si>
    <t>C099</t>
  </si>
  <si>
    <t>Spaghetti Bolognese</t>
  </si>
  <si>
    <t>ORD0482</t>
  </si>
  <si>
    <t>C132</t>
  </si>
  <si>
    <t>Margherita Pizza</t>
  </si>
  <si>
    <t>ORD0483</t>
  </si>
  <si>
    <t>10:00</t>
  </si>
  <si>
    <t>ORD0029</t>
  </si>
  <si>
    <t>20:00</t>
  </si>
  <si>
    <t>ORD0042</t>
  </si>
  <si>
    <t>C023</t>
  </si>
  <si>
    <t>ORD0064</t>
  </si>
  <si>
    <t>18:00</t>
  </si>
  <si>
    <t>C066</t>
  </si>
  <si>
    <t>ORD0084</t>
  </si>
  <si>
    <t>13:00</t>
  </si>
  <si>
    <t>C088</t>
  </si>
  <si>
    <t>ORD0168</t>
  </si>
  <si>
    <t>Mar</t>
  </si>
  <si>
    <t>C001</t>
  </si>
  <si>
    <t>ORD0171</t>
  </si>
  <si>
    <t>21:45</t>
  </si>
  <si>
    <t>C185</t>
  </si>
  <si>
    <t>ORD0174</t>
  </si>
  <si>
    <t>C037</t>
  </si>
  <si>
    <t>Pepperoni Pizza</t>
  </si>
  <si>
    <t>ORD0266</t>
  </si>
  <si>
    <t>C093</t>
  </si>
  <si>
    <t>ORD0276</t>
  </si>
  <si>
    <t>ORD0303</t>
  </si>
  <si>
    <t>11:45</t>
  </si>
  <si>
    <t>C149</t>
  </si>
  <si>
    <t>ORD0326</t>
  </si>
  <si>
    <t>21:30</t>
  </si>
  <si>
    <t>C003</t>
  </si>
  <si>
    <t>ORD0345</t>
  </si>
  <si>
    <t>22:15</t>
  </si>
  <si>
    <t>C107</t>
  </si>
  <si>
    <t>ORD0359</t>
  </si>
  <si>
    <t>C047</t>
  </si>
  <si>
    <t>ORD0383</t>
  </si>
  <si>
    <t>C144</t>
  </si>
  <si>
    <t>ORD0386</t>
  </si>
  <si>
    <t>C060</t>
  </si>
  <si>
    <t>Filet Mignon</t>
  </si>
  <si>
    <t>ORD0396</t>
  </si>
  <si>
    <t>18:15</t>
  </si>
  <si>
    <t>Toronto</t>
  </si>
  <si>
    <t>ORD0410</t>
  </si>
  <si>
    <t>21:00</t>
  </si>
  <si>
    <t>ORD0416</t>
  </si>
  <si>
    <t>C193</t>
  </si>
  <si>
    <t>ORD0424</t>
  </si>
  <si>
    <t>C092</t>
  </si>
  <si>
    <t>ORD0448</t>
  </si>
  <si>
    <t>15:45</t>
  </si>
  <si>
    <t>C172</t>
  </si>
  <si>
    <t>ORD0450</t>
  </si>
  <si>
    <t>C026</t>
  </si>
  <si>
    <t>BBQ Chicken Burger</t>
  </si>
  <si>
    <t>ORD0453</t>
  </si>
  <si>
    <t>22:45</t>
  </si>
  <si>
    <t>ORD0457</t>
  </si>
  <si>
    <t>ORD0011</t>
  </si>
  <si>
    <t>ORD0022</t>
  </si>
  <si>
    <t>C043</t>
  </si>
  <si>
    <t>Lasagna</t>
  </si>
  <si>
    <t>ORD0052</t>
  </si>
  <si>
    <t>C021</t>
  </si>
  <si>
    <t>ORD0077</t>
  </si>
  <si>
    <t>C162</t>
  </si>
  <si>
    <t>ORD0190</t>
  </si>
  <si>
    <t>Apr</t>
  </si>
  <si>
    <t>C180</t>
  </si>
  <si>
    <t>ORD0191</t>
  </si>
  <si>
    <t>C029</t>
  </si>
  <si>
    <t>ORD0213</t>
  </si>
  <si>
    <t>C150</t>
  </si>
  <si>
    <t>ORD0218</t>
  </si>
  <si>
    <t>C015</t>
  </si>
  <si>
    <t>ORD0282</t>
  </si>
  <si>
    <t>C067</t>
  </si>
  <si>
    <t>ORD0291</t>
  </si>
  <si>
    <t>C032</t>
  </si>
  <si>
    <t>ORD0392</t>
  </si>
  <si>
    <t>C173</t>
  </si>
  <si>
    <t>ORD0431</t>
  </si>
  <si>
    <t>C084</t>
  </si>
  <si>
    <t>ORD0438</t>
  </si>
  <si>
    <t>C151</t>
  </si>
  <si>
    <t>ORD0459</t>
  </si>
  <si>
    <t>14:15</t>
  </si>
  <si>
    <t>C120</t>
  </si>
  <si>
    <t>ORD0461</t>
  </si>
  <si>
    <t>ORD0464</t>
  </si>
  <si>
    <t>C027</t>
  </si>
  <si>
    <t>ORD0273</t>
  </si>
  <si>
    <t>14:00</t>
  </si>
  <si>
    <t>C117</t>
  </si>
  <si>
    <t>ORD0499</t>
  </si>
  <si>
    <t>ORD0017</t>
  </si>
  <si>
    <t>C165</t>
  </si>
  <si>
    <t>ORD0023</t>
  </si>
  <si>
    <t>C078</t>
  </si>
  <si>
    <t>Sydney</t>
  </si>
  <si>
    <t>Ribeye Steak</t>
  </si>
  <si>
    <t>ORD0306</t>
  </si>
  <si>
    <t>ORD0228</t>
  </si>
  <si>
    <t>ORD0041</t>
  </si>
  <si>
    <t>C079</t>
  </si>
  <si>
    <t>ORD0043</t>
  </si>
  <si>
    <t>ORD0046</t>
  </si>
  <si>
    <t>ORD0429</t>
  </si>
  <si>
    <t>ORD0060</t>
  </si>
  <si>
    <t>ORD0062</t>
  </si>
  <si>
    <t>C077</t>
  </si>
  <si>
    <t>ORD0066</t>
  </si>
  <si>
    <t>14:45</t>
  </si>
  <si>
    <t>C098</t>
  </si>
  <si>
    <t>Regular</t>
  </si>
  <si>
    <t>ORD0458</t>
  </si>
  <si>
    <t>19:00</t>
  </si>
  <si>
    <t>ORD0085</t>
  </si>
  <si>
    <t>ORD0087</t>
  </si>
  <si>
    <t>C116</t>
  </si>
  <si>
    <t>ORD0089</t>
  </si>
  <si>
    <t>C152</t>
  </si>
  <si>
    <t>ORD0093</t>
  </si>
  <si>
    <t>C035</t>
  </si>
  <si>
    <t>ORD0102</t>
  </si>
  <si>
    <t>C010</t>
  </si>
  <si>
    <t>ORD0124</t>
  </si>
  <si>
    <t>ORD0126</t>
  </si>
  <si>
    <t>C143</t>
  </si>
  <si>
    <t>Lobster Tail</t>
  </si>
  <si>
    <t>ORD0136</t>
  </si>
  <si>
    <t>ORD0139</t>
  </si>
  <si>
    <t>C110</t>
  </si>
  <si>
    <t>ORD0140</t>
  </si>
  <si>
    <t>C049</t>
  </si>
  <si>
    <t>ORD0144</t>
  </si>
  <si>
    <t>17:30</t>
  </si>
  <si>
    <t>ORD0147</t>
  </si>
  <si>
    <t>C128</t>
  </si>
  <si>
    <t>ORD0153</t>
  </si>
  <si>
    <t>C145</t>
  </si>
  <si>
    <t>ORD0161</t>
  </si>
  <si>
    <t>ORD0164</t>
  </si>
  <si>
    <t>C108</t>
  </si>
  <si>
    <t>ORD0184</t>
  </si>
  <si>
    <t>ORD0186</t>
  </si>
  <si>
    <t>13:30</t>
  </si>
  <si>
    <t>C125</t>
  </si>
  <si>
    <t>ORD0212</t>
  </si>
  <si>
    <t>C050</t>
  </si>
  <si>
    <t>ORD0009</t>
  </si>
  <si>
    <t>16:30</t>
  </si>
  <si>
    <t>ORD0221</t>
  </si>
  <si>
    <t>C113</t>
  </si>
  <si>
    <t>ORD0237</t>
  </si>
  <si>
    <t>ORD0268</t>
  </si>
  <si>
    <t>C137</t>
  </si>
  <si>
    <t>ORD0269</t>
  </si>
  <si>
    <t>C082</t>
  </si>
  <si>
    <t>ORD0288</t>
  </si>
  <si>
    <t>C168</t>
  </si>
  <si>
    <t>ORD0284</t>
  </si>
  <si>
    <t>C075</t>
  </si>
  <si>
    <t>ORD0285</t>
  </si>
  <si>
    <t>C153</t>
  </si>
  <si>
    <t>ORD0295</t>
  </si>
  <si>
    <t>ORD0406</t>
  </si>
  <si>
    <t>C177</t>
  </si>
  <si>
    <t>ORD0320</t>
  </si>
  <si>
    <t>C046</t>
  </si>
  <si>
    <t>ORD0323</t>
  </si>
  <si>
    <t>ORD0348</t>
  </si>
  <si>
    <t>ORD0360</t>
  </si>
  <si>
    <t>ORD0361</t>
  </si>
  <si>
    <t>ORD0371</t>
  </si>
  <si>
    <t>C169</t>
  </si>
  <si>
    <t>ORD0400</t>
  </si>
  <si>
    <t>10:45</t>
  </si>
  <si>
    <t>ORD0415</t>
  </si>
  <si>
    <t>C178</t>
  </si>
  <si>
    <t>ORD0311</t>
  </si>
  <si>
    <t>C112</t>
  </si>
  <si>
    <t>ORD0422</t>
  </si>
  <si>
    <t>C005</t>
  </si>
  <si>
    <t>ORD0434</t>
  </si>
  <si>
    <t>C030</t>
  </si>
  <si>
    <t>ORD0445</t>
  </si>
  <si>
    <t>C101</t>
  </si>
  <si>
    <t>ORD0480</t>
  </si>
  <si>
    <t>C147</t>
  </si>
  <si>
    <t>ORD0481</t>
  </si>
  <si>
    <t>C006</t>
  </si>
  <si>
    <t>ORD0156</t>
  </si>
  <si>
    <t>ORD0004</t>
  </si>
  <si>
    <t>C129</t>
  </si>
  <si>
    <t>ORD0012</t>
  </si>
  <si>
    <t>C119</t>
  </si>
  <si>
    <t>ORD0056</t>
  </si>
  <si>
    <t>C174</t>
  </si>
  <si>
    <t>ORD0095</t>
  </si>
  <si>
    <t>C041</t>
  </si>
  <si>
    <t>ORD0230</t>
  </si>
  <si>
    <t>13:15</t>
  </si>
  <si>
    <t>C122</t>
  </si>
  <si>
    <t>ORD0366</t>
  </si>
  <si>
    <t>Q2</t>
  </si>
  <si>
    <t>C176</t>
  </si>
  <si>
    <t>ORD0106</t>
  </si>
  <si>
    <t>C127</t>
  </si>
  <si>
    <t>ORD0109</t>
  </si>
  <si>
    <t>ORD0121</t>
  </si>
  <si>
    <t>ORD0125</t>
  </si>
  <si>
    <t>ORD0130</t>
  </si>
  <si>
    <t>ORD0069</t>
  </si>
  <si>
    <t>C071</t>
  </si>
  <si>
    <t>ORD0209</t>
  </si>
  <si>
    <t>ORD0145</t>
  </si>
  <si>
    <t>C002</t>
  </si>
  <si>
    <t>ORD0157</t>
  </si>
  <si>
    <t>C195</t>
  </si>
  <si>
    <t>ORD0160</t>
  </si>
  <si>
    <t>ORD0175</t>
  </si>
  <si>
    <t>22:00</t>
  </si>
  <si>
    <t>ORD0178</t>
  </si>
  <si>
    <t>C054</t>
  </si>
  <si>
    <t>ORD0202</t>
  </si>
  <si>
    <t>ORD0208</t>
  </si>
  <si>
    <t>ORD0201</t>
  </si>
  <si>
    <t>C038</t>
  </si>
  <si>
    <t>ORD0242</t>
  </si>
  <si>
    <t>C004</t>
  </si>
  <si>
    <t>ORD0227</t>
  </si>
  <si>
    <t>ORD0231</t>
  </si>
  <si>
    <t>19:15</t>
  </si>
  <si>
    <t>ORD0110</t>
  </si>
  <si>
    <t>ORD0254</t>
  </si>
  <si>
    <t>C086</t>
  </si>
  <si>
    <t>ORD0277</t>
  </si>
  <si>
    <t>C081</t>
  </si>
  <si>
    <t>ORD0294</t>
  </si>
  <si>
    <t>ORD0036</t>
  </si>
  <si>
    <t>ORD0321</t>
  </si>
  <si>
    <t>C135</t>
  </si>
  <si>
    <t>ORD0362</t>
  </si>
  <si>
    <t>C028</t>
  </si>
  <si>
    <t>ORD0155</t>
  </si>
  <si>
    <t>C160</t>
  </si>
  <si>
    <t>ORD0229</t>
  </si>
  <si>
    <t>ORD0369</t>
  </si>
  <si>
    <t>16:15</t>
  </si>
  <si>
    <t>ORD0374</t>
  </si>
  <si>
    <t>ORD0074</t>
  </si>
  <si>
    <t>ORD0351</t>
  </si>
  <si>
    <t>ORD0405</t>
  </si>
  <si>
    <t>C069</t>
  </si>
  <si>
    <t>ORD0411</t>
  </si>
  <si>
    <t>ORD0005</t>
  </si>
  <si>
    <t>May</t>
  </si>
  <si>
    <t>ORD0440</t>
  </si>
  <si>
    <t>C186</t>
  </si>
  <si>
    <t>ORD0444</t>
  </si>
  <si>
    <t>C080</t>
  </si>
  <si>
    <t>ORD0446</t>
  </si>
  <si>
    <t>ORD0460</t>
  </si>
  <si>
    <t>C123</t>
  </si>
  <si>
    <t>ORD0467</t>
  </si>
  <si>
    <t>ORD0476</t>
  </si>
  <si>
    <t>16:00</t>
  </si>
  <si>
    <t>ORD0496</t>
  </si>
  <si>
    <t>C055</t>
  </si>
  <si>
    <t>ORD0163</t>
  </si>
  <si>
    <t>C163</t>
  </si>
  <si>
    <t>ORD0200</t>
  </si>
  <si>
    <t>ORD0057</t>
  </si>
  <si>
    <t>ORD0081</t>
  </si>
  <si>
    <t>ORD0158</t>
  </si>
  <si>
    <t>ORD0170</t>
  </si>
  <si>
    <t>C140</t>
  </si>
  <si>
    <t>ORD0173</t>
  </si>
  <si>
    <t>ORD0204</t>
  </si>
  <si>
    <t>C024</t>
  </si>
  <si>
    <t>ORD0265</t>
  </si>
  <si>
    <t>C156</t>
  </si>
  <si>
    <t>ORD0233</t>
  </si>
  <si>
    <t>ORD0246</t>
  </si>
  <si>
    <t>ORD0259</t>
  </si>
  <si>
    <t>ORD0289</t>
  </si>
  <si>
    <t>ORD0290</t>
  </si>
  <si>
    <t>ORD0211</t>
  </si>
  <si>
    <t>C138</t>
  </si>
  <si>
    <t>ORD0325</t>
  </si>
  <si>
    <t>ORD0338</t>
  </si>
  <si>
    <t>ORD0341</t>
  </si>
  <si>
    <t>ORD0350</t>
  </si>
  <si>
    <t>C091</t>
  </si>
  <si>
    <t>ORD0439</t>
  </si>
  <si>
    <t>ORD0356</t>
  </si>
  <si>
    <t>C198</t>
  </si>
  <si>
    <t>ORD0384</t>
  </si>
  <si>
    <t>C171</t>
  </si>
  <si>
    <t>ORD0390</t>
  </si>
  <si>
    <t>ORD0391</t>
  </si>
  <si>
    <t>ORD0394</t>
  </si>
  <si>
    <t>17:45</t>
  </si>
  <si>
    <t>ORD0399</t>
  </si>
  <si>
    <t>ORD0247</t>
  </si>
  <si>
    <t>ORD0427</t>
  </si>
  <si>
    <t>ORD0353</t>
  </si>
  <si>
    <t>ORD0466</t>
  </si>
  <si>
    <t>ORD0493</t>
  </si>
  <si>
    <t>15:15</t>
  </si>
  <si>
    <t>ORD0049</t>
  </si>
  <si>
    <t>Jun</t>
  </si>
  <si>
    <t>C073</t>
  </si>
  <si>
    <t>ORD0119</t>
  </si>
  <si>
    <t>C011</t>
  </si>
  <si>
    <t>ORD0120</t>
  </si>
  <si>
    <t>ORD0122</t>
  </si>
  <si>
    <t>ORD0150</t>
  </si>
  <si>
    <t>ORD0154</t>
  </si>
  <si>
    <t>ORD0176</t>
  </si>
  <si>
    <t>ORD0179</t>
  </si>
  <si>
    <t>C022</t>
  </si>
  <si>
    <t>ORD0194</t>
  </si>
  <si>
    <t>C072</t>
  </si>
  <si>
    <t>ORD0215</t>
  </si>
  <si>
    <t>ORD0217</t>
  </si>
  <si>
    <t>ORD0354</t>
  </si>
  <si>
    <t>ORD0251</t>
  </si>
  <si>
    <t>ORD0264</t>
  </si>
  <si>
    <t>ORD0376</t>
  </si>
  <si>
    <t>ORD0275</t>
  </si>
  <si>
    <t>ORD0280</t>
  </si>
  <si>
    <t>ORD0293</t>
  </si>
  <si>
    <t>C052</t>
  </si>
  <si>
    <t>ORD0298</t>
  </si>
  <si>
    <t>ORD0214</t>
  </si>
  <si>
    <t>C133</t>
  </si>
  <si>
    <t>ORD0312</t>
  </si>
  <si>
    <t>C048</t>
  </si>
  <si>
    <t>ORD0316</t>
  </si>
  <si>
    <t>C014</t>
  </si>
  <si>
    <t>ORD0318</t>
  </si>
  <si>
    <t>C094</t>
  </si>
  <si>
    <t>ORD0328</t>
  </si>
  <si>
    <t>C194</t>
  </si>
  <si>
    <t>ORD0449</t>
  </si>
  <si>
    <t>C025</t>
  </si>
  <si>
    <t>ORD0336</t>
  </si>
  <si>
    <t>C136</t>
  </si>
  <si>
    <t>ORD0491</t>
  </si>
  <si>
    <t>ORD0385</t>
  </si>
  <si>
    <t>ORD0389</t>
  </si>
  <si>
    <t>ORD0142</t>
  </si>
  <si>
    <t>ORD0401</t>
  </si>
  <si>
    <t>ORD0365</t>
  </si>
  <si>
    <t>ORD0426</t>
  </si>
  <si>
    <t>ORD0435</t>
  </si>
  <si>
    <t>ORD0437</t>
  </si>
  <si>
    <t>C179</t>
  </si>
  <si>
    <t>ORD0241</t>
  </si>
  <si>
    <t>ORD0462</t>
  </si>
  <si>
    <t>C146</t>
  </si>
  <si>
    <t>ORD0468</t>
  </si>
  <si>
    <t>ORD0469</t>
  </si>
  <si>
    <t>ORD0471</t>
  </si>
  <si>
    <t>ORD0116</t>
  </si>
  <si>
    <t>Jul</t>
  </si>
  <si>
    <t>Q3</t>
  </si>
  <si>
    <t>C191</t>
  </si>
  <si>
    <t>ORD0225</t>
  </si>
  <si>
    <t>ORD0021</t>
  </si>
  <si>
    <t>ORD0025</t>
  </si>
  <si>
    <t>ORD0026</t>
  </si>
  <si>
    <t>ORD0123</t>
  </si>
  <si>
    <t>ORD0033</t>
  </si>
  <si>
    <t>ORD0039</t>
  </si>
  <si>
    <t>ORD0055</t>
  </si>
  <si>
    <t>ORD0063</t>
  </si>
  <si>
    <t>C012</t>
  </si>
  <si>
    <t>ORD0090</t>
  </si>
  <si>
    <t>ORD0094</t>
  </si>
  <si>
    <t>ORD0051</t>
  </si>
  <si>
    <t>ORD0114</t>
  </si>
  <si>
    <t>ORD0472</t>
  </si>
  <si>
    <t>ORD0131</t>
  </si>
  <si>
    <t>ORD0148</t>
  </si>
  <si>
    <t>ORD0358</t>
  </si>
  <si>
    <t>ORD0165</t>
  </si>
  <si>
    <t>C154</t>
  </si>
  <si>
    <t>ORD0172</t>
  </si>
  <si>
    <t>ORD0100</t>
  </si>
  <si>
    <t>C044</t>
  </si>
  <si>
    <t>ORD0226</t>
  </si>
  <si>
    <t>ORD0257</t>
  </si>
  <si>
    <t>ORD0267</t>
  </si>
  <si>
    <t>ORD0271</t>
  </si>
  <si>
    <t>ORD0283</t>
  </si>
  <si>
    <t>ORD0297</t>
  </si>
  <si>
    <t>ORD0381</t>
  </si>
  <si>
    <t>Aug</t>
  </si>
  <si>
    <t>ORD0333</t>
  </si>
  <si>
    <t>ORD0342</t>
  </si>
  <si>
    <t>ORD0344</t>
  </si>
  <si>
    <t>C121</t>
  </si>
  <si>
    <t>ORD0357</t>
  </si>
  <si>
    <t>ORD0363</t>
  </si>
  <si>
    <t>ORD0349</t>
  </si>
  <si>
    <t>ORD0380</t>
  </si>
  <si>
    <t>ORD0134</t>
  </si>
  <si>
    <t>ORD0398</t>
  </si>
  <si>
    <t>ORD0418</t>
  </si>
  <si>
    <t>C155</t>
  </si>
  <si>
    <t>ORD0076</t>
  </si>
  <si>
    <t>ORD0151</t>
  </si>
  <si>
    <t>ORD0470</t>
  </si>
  <si>
    <t>C111</t>
  </si>
  <si>
    <t>ORD0475</t>
  </si>
  <si>
    <t>ORD0189</t>
  </si>
  <si>
    <t>ORD0487</t>
  </si>
  <si>
    <t>ORD0495</t>
  </si>
  <si>
    <t>C056</t>
  </si>
  <si>
    <t>ORD0500</t>
  </si>
  <si>
    <t>ORD0003</t>
  </si>
  <si>
    <t>ORD0027</t>
  </si>
  <si>
    <t>ORD0030</t>
  </si>
  <si>
    <t>ORD0032</t>
  </si>
  <si>
    <t>ORD0107</t>
  </si>
  <si>
    <t>ORD0054</t>
  </si>
  <si>
    <t>ORD0059</t>
  </si>
  <si>
    <t>ORD0073</t>
  </si>
  <si>
    <t>C126</t>
  </si>
  <si>
    <t>ORD0075</t>
  </si>
  <si>
    <t>ORD0079</t>
  </si>
  <si>
    <t>C085</t>
  </si>
  <si>
    <t>ORD0091</t>
  </si>
  <si>
    <t>ORD0099</t>
  </si>
  <si>
    <t>C016</t>
  </si>
  <si>
    <t>ORD0112</t>
  </si>
  <si>
    <t>ORD0118</t>
  </si>
  <si>
    <t>ORD0408</t>
  </si>
  <si>
    <t>ORD0141</t>
  </si>
  <si>
    <t>C161</t>
  </si>
  <si>
    <t>ORD0314</t>
  </si>
  <si>
    <t>ORD0167</t>
  </si>
  <si>
    <t>ORD0169</t>
  </si>
  <si>
    <t>ORD0180</t>
  </si>
  <si>
    <t>ORD0185</t>
  </si>
  <si>
    <t>ORD0206</t>
  </si>
  <si>
    <t>ORD0207</t>
  </si>
  <si>
    <t>Sep</t>
  </si>
  <si>
    <t>ORD0210</t>
  </si>
  <si>
    <t>ORD0216</t>
  </si>
  <si>
    <t>C139</t>
  </si>
  <si>
    <t>ORD0222</t>
  </si>
  <si>
    <t>ORD0234</t>
  </si>
  <si>
    <t>ORD0238</t>
  </si>
  <si>
    <t>ORD0245</t>
  </si>
  <si>
    <t>ORD0223</t>
  </si>
  <si>
    <t>ORD0034</t>
  </si>
  <si>
    <t>C200</t>
  </si>
  <si>
    <t>ORD0249</t>
  </si>
  <si>
    <t>ORD0250</t>
  </si>
  <si>
    <t>ORD0253</t>
  </si>
  <si>
    <t>ORD0484</t>
  </si>
  <si>
    <t>C164</t>
  </si>
  <si>
    <t>ORD0256</t>
  </si>
  <si>
    <t>ORD0260</t>
  </si>
  <si>
    <t>ORD0261</t>
  </si>
  <si>
    <t>C097</t>
  </si>
  <si>
    <t>ORD0263</t>
  </si>
  <si>
    <t>ORD0270</t>
  </si>
  <si>
    <t>ORD0272</t>
  </si>
  <si>
    <t>ORD0274</t>
  </si>
  <si>
    <t>ORD0278</t>
  </si>
  <si>
    <t>ORD0302</t>
  </si>
  <si>
    <t>C118</t>
  </si>
  <si>
    <t>ORD0364</t>
  </si>
  <si>
    <t>ORD0317</t>
  </si>
  <si>
    <t>ORD0331</t>
  </si>
  <si>
    <t>ORD0337</t>
  </si>
  <si>
    <t>ORD0340</t>
  </si>
  <si>
    <t>ORD0343</t>
  </si>
  <si>
    <t>ORD0159</t>
  </si>
  <si>
    <t>ORD0070</t>
  </si>
  <si>
    <t>ORD0372</t>
  </si>
  <si>
    <t>ORD0382</t>
  </si>
  <si>
    <t>ORD0402</t>
  </si>
  <si>
    <t>ORD0420</t>
  </si>
  <si>
    <t>ORD0220</t>
  </si>
  <si>
    <t>ORD0441</t>
  </si>
  <si>
    <t>ORD0486</t>
  </si>
  <si>
    <t>ORD0451</t>
  </si>
  <si>
    <t>ORD0452</t>
  </si>
  <si>
    <t>ORD0456</t>
  </si>
  <si>
    <t>ORD0474</t>
  </si>
  <si>
    <t>C199</t>
  </si>
  <si>
    <t>ORD0479</t>
  </si>
  <si>
    <t>ORD0485</t>
  </si>
  <si>
    <t>Oct</t>
  </si>
  <si>
    <t>Q4</t>
  </si>
  <si>
    <t>ORD0489</t>
  </si>
  <si>
    <t>ORD0494</t>
  </si>
  <si>
    <t>ORD0497</t>
  </si>
  <si>
    <t>ORD0006</t>
  </si>
  <si>
    <t>ORD0443</t>
  </si>
  <si>
    <t>ORD0477</t>
  </si>
  <si>
    <t>ORD0108</t>
  </si>
  <si>
    <t>ORD0454</t>
  </si>
  <si>
    <t>ORD0113</t>
  </si>
  <si>
    <t>ORD0149</t>
  </si>
  <si>
    <t>ORD0395</t>
  </si>
  <si>
    <t>ORD0183</t>
  </si>
  <si>
    <t>ORD0195</t>
  </si>
  <si>
    <t>ORD0028</t>
  </si>
  <si>
    <t>ORD0243</t>
  </si>
  <si>
    <t>ORD0417</t>
  </si>
  <si>
    <t>ORD0296</t>
  </si>
  <si>
    <t>ORD0255</t>
  </si>
  <si>
    <t>ORD0329</t>
  </si>
  <si>
    <t>C187</t>
  </si>
  <si>
    <t>ORD0219</t>
  </si>
  <si>
    <t>C008</t>
  </si>
  <si>
    <t>ORD0335</t>
  </si>
  <si>
    <t>C142</t>
  </si>
  <si>
    <t>ORD0368</t>
  </si>
  <si>
    <t>ORD0252</t>
  </si>
  <si>
    <t>C017</t>
  </si>
  <si>
    <t>ORD0409</t>
  </si>
  <si>
    <t>ORD0412</t>
  </si>
  <si>
    <t>ORD0428</t>
  </si>
  <si>
    <t>C141</t>
  </si>
  <si>
    <t>ORD0047</t>
  </si>
  <si>
    <t>ORD0224</t>
  </si>
  <si>
    <t>ORD0001</t>
  </si>
  <si>
    <t>ORD0355</t>
  </si>
  <si>
    <t>ORD0067</t>
  </si>
  <si>
    <t>ORD0092</t>
  </si>
  <si>
    <t>C095</t>
  </si>
  <si>
    <t>ORD0127</t>
  </si>
  <si>
    <t>ORD0128</t>
  </si>
  <si>
    <t>ORD0137</t>
  </si>
  <si>
    <t>ORD0152</t>
  </si>
  <si>
    <t>ORD0071</t>
  </si>
  <si>
    <t>ORD0166</t>
  </si>
  <si>
    <t>ORD0181</t>
  </si>
  <si>
    <t>ORD0187</t>
  </si>
  <si>
    <t>ORD0330</t>
  </si>
  <si>
    <t>ORD0240</t>
  </si>
  <si>
    <t>Nov</t>
  </si>
  <si>
    <t>ORD0244</t>
  </si>
  <si>
    <t>ORD0262</t>
  </si>
  <si>
    <t>C189</t>
  </si>
  <si>
    <t>ORD0287</t>
  </si>
  <si>
    <t>ORD0239</t>
  </si>
  <si>
    <t>ORD0319</t>
  </si>
  <si>
    <t>ORD0393</t>
  </si>
  <si>
    <t>ORD0370</t>
  </si>
  <si>
    <t>ORD0377</t>
  </si>
  <si>
    <t>C184</t>
  </si>
  <si>
    <t>ORD0425</t>
  </si>
  <si>
    <t>ORD0387</t>
  </si>
  <si>
    <t>ORD0455</t>
  </si>
  <si>
    <t>ORD0463</t>
  </si>
  <si>
    <t>ORD0488</t>
  </si>
  <si>
    <t>ORD0498</t>
  </si>
  <si>
    <t>ORD0035</t>
  </si>
  <si>
    <t>ORD0044</t>
  </si>
  <si>
    <t>ORD0058</t>
  </si>
  <si>
    <t>ORD0111</t>
  </si>
  <si>
    <t>ORD0072</t>
  </si>
  <si>
    <t>ORD0098</t>
  </si>
  <si>
    <t>ORD0115</t>
  </si>
  <si>
    <t>ORD0367</t>
  </si>
  <si>
    <t>ORD0248</t>
  </si>
  <si>
    <t>ORD0135</t>
  </si>
  <si>
    <t>ORD0143</t>
  </si>
  <si>
    <t>ORD0188</t>
  </si>
  <si>
    <t>ORD0352</t>
  </si>
  <si>
    <t>ORD0193</t>
  </si>
  <si>
    <t>ORD0199</t>
  </si>
  <si>
    <t>ORD0423</t>
  </si>
  <si>
    <t>ORD0203</t>
  </si>
  <si>
    <t>C074</t>
  </si>
  <si>
    <t>ORD0205</t>
  </si>
  <si>
    <t>ORD0419</t>
  </si>
  <si>
    <t>ORD0232</t>
  </si>
  <si>
    <t>C031</t>
  </si>
  <si>
    <t>ORD0235</t>
  </si>
  <si>
    <t>C076</t>
  </si>
  <si>
    <t>ORD0378</t>
  </si>
  <si>
    <t>C009</t>
  </si>
  <si>
    <t>ORD0292</t>
  </si>
  <si>
    <t>ORD0300</t>
  </si>
  <si>
    <t>ORD0309</t>
  </si>
  <si>
    <t>ORD0332</t>
  </si>
  <si>
    <t>Dec</t>
  </si>
  <si>
    <t>ORD0346</t>
  </si>
  <si>
    <t>ORD0414</t>
  </si>
  <si>
    <t>C070</t>
  </si>
  <si>
    <t>ORD0373</t>
  </si>
  <si>
    <t>ORD0403</t>
  </si>
  <si>
    <t>ORD0404</t>
  </si>
  <si>
    <t>ORD0421</t>
  </si>
  <si>
    <t>ORD0016</t>
  </si>
  <si>
    <t>ORD0473</t>
  </si>
  <si>
    <t>C109</t>
  </si>
  <si>
    <t>ORD0478</t>
  </si>
  <si>
    <t>C114</t>
  </si>
  <si>
    <t>Total sales</t>
  </si>
  <si>
    <t>Unique customers How many time customers Appears in the Dataset</t>
  </si>
  <si>
    <t>Unique Customers</t>
  </si>
  <si>
    <t>Sum of Total sales</t>
  </si>
  <si>
    <t>Sum of Profit</t>
  </si>
  <si>
    <t>Count of Order ID</t>
  </si>
  <si>
    <t>Values</t>
  </si>
  <si>
    <t>Sum of Unique Customers</t>
  </si>
  <si>
    <t>Average of Rating</t>
  </si>
  <si>
    <t>Total Orders</t>
  </si>
  <si>
    <t>Customers</t>
  </si>
  <si>
    <t>Avg Order Value</t>
  </si>
  <si>
    <t>Avg Rating</t>
  </si>
  <si>
    <t>Details for Count of Order ID</t>
  </si>
  <si>
    <t>Row Labels</t>
  </si>
  <si>
    <t>Grand Total</t>
  </si>
  <si>
    <t>Sum of Quantity</t>
  </si>
  <si>
    <t>MONTHLY SALES TREND</t>
  </si>
  <si>
    <t>MONTHLY PROFIT TREND</t>
  </si>
  <si>
    <t>SALES BY CATEGORY</t>
  </si>
  <si>
    <t>CITY WISE SALES</t>
  </si>
  <si>
    <t>TOP 5 QTY SELLING ITEMS</t>
  </si>
  <si>
    <t>TOP 5 WAITERS BY SALE</t>
  </si>
  <si>
    <t>PAYMENT METHOD CATEGORY</t>
  </si>
  <si>
    <t>DINING TYPE DISTRIBUTION</t>
  </si>
  <si>
    <t>CUSTOMER TYPES SALES</t>
  </si>
  <si>
    <t>AVG RATINGS BY CATEGORY</t>
  </si>
  <si>
    <t>PROJECT OBJECTIVE</t>
  </si>
  <si>
    <t>Q.1 How much total sales did we generate?</t>
  </si>
  <si>
    <t>Q.3 Which month performed best?</t>
  </si>
  <si>
    <t>Q.5 Which city generates the highest revenue?</t>
  </si>
  <si>
    <t>Q.6 Which waiter performs best?</t>
  </si>
  <si>
    <t>Q.7 Which dining type is most popular?</t>
  </si>
  <si>
    <t>Q.8 Which payment method is used most?</t>
  </si>
  <si>
    <t>Q.9 Which customer type contributes the most sales?</t>
  </si>
  <si>
    <t>Q.11 How are customers rating the restaurant?</t>
  </si>
  <si>
    <t>Q. 10 Which items are selling the most?</t>
  </si>
  <si>
    <t>Q.4 Which food category generates the highest sales?</t>
  </si>
  <si>
    <t>Q.2 How much Profit did we generate?</t>
  </si>
  <si>
    <r>
      <t>* Restaurant Sales &amp; Performance Dashboard</t>
    </r>
    <r>
      <rPr>
        <sz val="11"/>
        <color theme="1"/>
        <rFont val="Calibri"/>
        <family val="2"/>
        <scheme val="minor"/>
      </rPr>
      <t>. The data contains 489 transaction rows, 455 unique orders, 180 unique customers, 6 cities, 6 food categories, 5 waiters, 3 dining types, and 4 payment methods.</t>
    </r>
  </si>
  <si>
    <t>Restaurant Sales and Performance Dashboard.</t>
  </si>
  <si>
    <t>Q2. What is the objective?</t>
  </si>
  <si>
    <t>To analyze restaurant sales, profit, customers, products and operational performance using Excel.</t>
  </si>
  <si>
    <t>Q3. What tool did you use?</t>
  </si>
  <si>
    <t>Microsoft Excel.</t>
  </si>
  <si>
    <t>Q4. How many records are there?</t>
  </si>
  <si>
    <t>489 transaction records in the main Data sheet.</t>
  </si>
  <si>
    <t>Q5. How many unique customers?</t>
  </si>
  <si>
    <t>Q6. How many unique orders?</t>
  </si>
  <si>
    <t>Q7. What is total sales?</t>
  </si>
  <si>
    <t>Q8. What is total profit?</t>
  </si>
  <si>
    <t>Q9. Which city has the highest sales?</t>
  </si>
  <si>
    <t>Q10. Which food category has the highest sales?</t>
  </si>
  <si>
    <t>Pasta.</t>
  </si>
  <si>
    <t>Q11. Which month has the highest sales?</t>
  </si>
  <si>
    <t>Q12. Which quarter performs best?</t>
  </si>
  <si>
    <t>Q4.</t>
  </si>
  <si>
    <t>Q13. Which dining type has the highest sales?</t>
  </si>
  <si>
    <t>Dine-In.</t>
  </si>
  <si>
    <t>Q14. Which payment method has the highest sales?</t>
  </si>
  <si>
    <t>Card.</t>
  </si>
  <si>
    <t>Q15. Which customer type has the highest sales?</t>
  </si>
  <si>
    <t>New customers.</t>
  </si>
  <si>
    <t>Q16. Which waiter has the highest sales?</t>
  </si>
  <si>
    <t>Noah.</t>
  </si>
  <si>
    <t>Q17. Which age group has the highest sales?</t>
  </si>
  <si>
    <t>36–50.</t>
  </si>
  <si>
    <t>Q18. What is the average rating?</t>
  </si>
  <si>
    <t>Approximately 4 out of 5.</t>
  </si>
  <si>
    <t>Q1. What is the name of the project?</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</si>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</sst>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quot;₹&quot;\ #,##0.0"/>
    <numFmt numFmtId="165" formatCode="&quot;₹&quot;\ #,##0"/>
    <numFmt numFmtId="166" formatCode="0.0"/>
    <numFmt numFmtId="167" formatCode="_-[$$-409]* #,##0.00_ ;_-[$$-409]* \-#,##0.00\ ;_-[$$-409]* &quot;-&quot;??_ ;_-@_ "/>
    <numFmt numFmtId="168" formatCode="\$#,##0.0,&quot;K&quot;"/>
    <numFmt numFmtId="169" formatCode="_-[$$-409]* #,##0_ ;_-[$$-409]* \-#,##0\ ;_-[$$-409]* &quot;-&quot;??_ ;_-@_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8"/>
      <color theme="0"/>
      <name val="Calibri"/>
      <family val="2"/>
      <scheme val="minor"/>
    </font>
    <font>
      <sz val="13.5"/>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0" borderId="1" xfId="0" applyBorder="1" applyAlignment="1">
      <alignment horizontal="left"/>
    </xf>
    <xf numFmtId="168" fontId="0" fillId="0" borderId="1" xfId="0" applyNumberFormat="1" applyBorder="1"/>
    <xf numFmtId="166" fontId="0" fillId="0" borderId="1" xfId="0" applyNumberFormat="1" applyBorder="1"/>
    <xf numFmtId="2" fontId="0" fillId="0" borderId="1" xfId="0" applyNumberFormat="1" applyBorder="1"/>
    <xf numFmtId="167" fontId="0" fillId="0" borderId="1" xfId="1" applyNumberFormat="1" applyFont="1" applyBorder="1"/>
    <xf numFmtId="0" fontId="2" fillId="0" borderId="0" xfId="0" applyFont="1"/>
    <xf numFmtId="165" fontId="0" fillId="0" borderId="1" xfId="0" applyNumberFormat="1" applyBorder="1"/>
    <xf numFmtId="1" fontId="0" fillId="0" borderId="1" xfId="0" applyNumberFormat="1" applyBorder="1"/>
    <xf numFmtId="164" fontId="0" fillId="0" borderId="1" xfId="0" applyNumberFormat="1" applyBorder="1"/>
    <xf numFmtId="0" fontId="0" fillId="3" borderId="0" xfId="0" applyFill="1"/>
    <xf numFmtId="0" fontId="0" fillId="4" borderId="0" xfId="0" applyFill="1"/>
    <xf numFmtId="0" fontId="4" fillId="0" borderId="0" xfId="0" applyFont="1" applyAlignment="1">
      <alignment vertical="center"/>
    </xf>
    <xf numFmtId="169" fontId="0" fillId="0" borderId="1" xfId="0" applyNumberFormat="1" applyBorder="1"/>
    <xf numFmtId="0" fontId="3" fillId="4" borderId="0" xfId="0" applyFont="1" applyFill="1" applyAlignment="1">
      <alignment horizontal="center"/>
    </xf>
    <xf numFmtId="0" fontId="0" fillId="4" borderId="0" xfId="0" applyFill="1" applyAlignment="1">
      <alignment horizontal="center"/>
    </xf>
    <xf numFmtId="0" fontId="0" fillId="2" borderId="0" xfId="0" applyFill="1" applyAlignment="1">
      <alignment horizontal="center"/>
    </xf>
    <xf numFmtId="168" fontId="0" fillId="0" borderId="1" xfId="0" applyNumberFormat="1" applyBorder="1" applyAlignment="1"/>
  </cellXfs>
  <cellStyles count="2">
    <cellStyle name="Currency" xfId="1" builtinId="4"/>
    <cellStyle name="Normal" xfId="0" builtinId="0"/>
  </cellStyles>
  <dxfs count="166">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_-[$$-409]* #,##0_ ;_-[$$-409]* \-#,##0\ ;_-[$$-409]* &quot;-&quot;??_ ;_-@_ "/>
    </dxf>
    <dxf>
      <numFmt numFmtId="168" formatCode="\$#,##0.0,&quot;K&quot;"/>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horizontal style="thin">
          <color indexed="64"/>
        </horizontal>
      </border>
    </dxf>
    <dxf>
      <border>
        <horizontal style="thin">
          <color indexed="64"/>
        </horizontal>
      </border>
    </dxf>
    <dxf>
      <border>
        <horizontal style="thin">
          <color indexed="64"/>
        </horizontal>
      </border>
    </dxf>
    <dxf>
      <numFmt numFmtId="168" formatCode="\$#,##0.0,&quot;K&quo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 #,##0"/>
    </dxf>
    <dxf>
      <numFmt numFmtId="1" formatCode="0"/>
    </dxf>
    <dxf>
      <numFmt numFmtId="1" formatCode="0"/>
    </dxf>
    <dxf>
      <numFmt numFmtId="164" formatCode="&quot;₹&quot;\ #,##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_-[$$-409]* #,##0_ ;_-[$$-409]* \-#,##0\ ;_-[$$-409]* &quot;-&quot;??_ ;_-@_ "/>
    </dxf>
    <dxf>
      <numFmt numFmtId="168" formatCode="\$#,##0.0,&quot;K&quot;"/>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horizontal style="thin">
          <color indexed="64"/>
        </horizontal>
      </border>
    </dxf>
    <dxf>
      <border>
        <horizontal style="thin">
          <color indexed="64"/>
        </horizontal>
      </border>
    </dxf>
    <dxf>
      <border>
        <horizontal style="thin">
          <color indexed="64"/>
        </horizontal>
      </border>
    </dxf>
    <dxf>
      <numFmt numFmtId="168" formatCode="\$#,##0.0,&quot;K&quo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 #,##0"/>
    </dxf>
    <dxf>
      <numFmt numFmtId="1" formatCode="0"/>
    </dxf>
    <dxf>
      <numFmt numFmtId="1" formatCode="0"/>
    </dxf>
    <dxf>
      <numFmt numFmtId="164" formatCode="&quot;₹&quot;\ #,##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numFmt numFmtId="164" formatCode="&quot;₹&quot;\ #,##0.0"/>
    </dxf>
    <dxf>
      <numFmt numFmtId="1" formatCode="0"/>
    </dxf>
    <dxf>
      <numFmt numFmtId="1" formatCode="0"/>
    </dxf>
    <dxf>
      <numFmt numFmtId="165" formatCode="&quot;₹&quot;\ #,##0"/>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0.0,&quot;K&quot;"/>
      <alignment horizontal="general" vertical="bottom" textRotation="0" wrapText="0" indent="0" justifyLastLine="0" shrinkToFit="0" readingOrder="0"/>
    </dxf>
    <dxf>
      <numFmt numFmtId="169"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68"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font>
        <b/>
        <i val="0"/>
        <sz val="11"/>
        <color theme="0"/>
        <name val="Aptos"/>
        <family val="2"/>
        <scheme val="none"/>
      </font>
      <fill>
        <patternFill>
          <bgColor theme="4" tint="-0.499984740745262"/>
        </patternFill>
      </fill>
    </dxf>
    <dxf>
      <fill>
        <patternFill>
          <bgColor theme="4" tint="-0.24994659260841701"/>
        </patternFill>
      </fill>
    </dxf>
    <dxf>
      <font>
        <b/>
        <i val="0"/>
      </font>
      <fill>
        <patternFill>
          <bgColor theme="0"/>
        </patternFill>
      </fill>
    </dxf>
    <dxf>
      <fill>
        <patternFill>
          <bgColor theme="4" tint="-0.499984740745262"/>
        </patternFill>
      </fill>
    </dxf>
    <dxf>
      <fill>
        <patternFill>
          <bgColor theme="4"/>
        </patternFill>
      </fill>
    </dxf>
    <dxf>
      <font>
        <b/>
        <i val="0"/>
        <color theme="0"/>
      </font>
      <fill>
        <patternFill>
          <bgColor theme="4" tint="-0.499984740745262"/>
        </patternFill>
      </fill>
    </dxf>
  </dxfs>
  <tableStyles count="4" defaultTableStyle="TableStyleMedium2" defaultPivotStyle="PivotStyleLight16">
    <tableStyle name="blue slicer saquib" pivot="0" table="0" count="4" xr9:uid="{90311233-01DC-48B3-92B0-580330FFC476}">
      <tableStyleElement type="headerRow" dxfId="165"/>
    </tableStyle>
    <tableStyle name="Slicer Style 1" pivot="0" table="0" count="1" xr9:uid="{DAEFB01D-2237-4513-A194-82F3A5130CB5}">
      <tableStyleElement type="wholeTable" dxfId="164"/>
    </tableStyle>
    <tableStyle name="Slicer Style 2" pivot="0" table="0" count="4" xr9:uid="{64971249-BA04-4367-B664-FBBFB188314C}">
      <tableStyleElement type="wholeTable" dxfId="163"/>
      <tableStyleElement type="headerRow" dxfId="162"/>
    </tableStyle>
    <tableStyle name="Slicer Style 3" pivot="0" table="0" count="7" xr9:uid="{3A5DDC55-674A-4F64-BBB0-87664FB484CA}">
      <tableStyleElement type="wholeTable" dxfId="161"/>
      <tableStyleElement type="headerRow" dxfId="160"/>
    </tableStyle>
  </tableStyles>
  <colors>
    <mruColors>
      <color rgb="FF6EDE50"/>
      <color rgb="FFCC00CC"/>
      <color rgb="FF8514B2"/>
      <color rgb="FF17375E"/>
    </mruColors>
  </colors>
  <extLst>
    <ext xmlns:x14="http://schemas.microsoft.com/office/spreadsheetml/2009/9/main" uri="{46F421CA-312F-682f-3DD2-61675219B42D}">
      <x14:dxfs count="10">
        <dxf>
          <font>
            <b/>
            <i val="0"/>
            <color theme="0"/>
          </font>
          <fill>
            <patternFill>
              <bgColor theme="4" tint="0.39994506668294322"/>
            </patternFill>
          </fill>
        </dxf>
        <dxf>
          <font>
            <color theme="0"/>
          </font>
          <fill>
            <patternFill>
              <bgColor theme="8" tint="0.39994506668294322"/>
            </patternFill>
          </fill>
        </dxf>
        <dxf>
          <font>
            <b/>
            <i val="0"/>
            <color theme="0"/>
          </font>
          <fill>
            <patternFill>
              <bgColor theme="4" tint="-0.24994659260841701"/>
            </patternFill>
          </fill>
        </dxf>
        <dxf>
          <font>
            <color theme="2"/>
          </font>
          <fill>
            <patternFill>
              <bgColor theme="4" tint="-0.499984740745262"/>
            </patternFill>
          </fill>
        </dxf>
        <dxf>
          <font>
            <b/>
            <i val="0"/>
            <color theme="0"/>
          </font>
          <fill>
            <patternFill>
              <bgColor theme="4" tint="-0.499984740745262"/>
            </patternFill>
          </fill>
        </dxf>
        <dxf>
          <fill>
            <patternFill>
              <bgColor theme="5"/>
            </patternFill>
          </fill>
        </dxf>
        <dxf>
          <font>
            <b/>
            <i val="0"/>
          </font>
          <fill>
            <patternFill>
              <bgColor theme="0"/>
            </patternFill>
          </fill>
        </dxf>
        <dxf>
          <fill>
            <patternFill>
              <bgColor theme="4" tint="0.39994506668294322"/>
            </patternFill>
          </fill>
        </dxf>
        <dxf>
          <font>
            <b/>
            <i val="0"/>
            <color theme="0"/>
          </font>
          <fill>
            <patternFill>
              <bgColor theme="4" tint="-0.499984740745262"/>
            </patternFill>
          </fill>
        </dxf>
        <dxf>
          <font>
            <color theme="2"/>
          </font>
          <fill>
            <patternFill>
              <bgColor theme="8" tint="-0.24994659260841701"/>
            </patternFill>
          </fill>
        </dxf>
      </x14:dxfs>
    </ext>
    <ext xmlns:x14="http://schemas.microsoft.com/office/spreadsheetml/2009/9/main" uri="{EB79DEF2-80B8-43e5-95BD-54CBDDF9020C}">
      <x14:slicerStyles defaultSlicerStyle="SlicerStyleLight1">
        <x14:slicerStyle name="blue slicer saquib">
          <x14:slicerStyleElements>
            <x14:slicerStyleElement type="unselectedItemWithData" dxfId="9"/>
            <x14:slicerStyleElement type="selectedItemWithData" dxfId="8"/>
            <x14:slicerStyleElement type="hoveredSelectedItemWithData" dxfId="7"/>
          </x14:slicerStyleElements>
        </x14:slicerStyle>
        <x14:slicerStyle name="Slicer Style 1"/>
        <x14:slicerStyle name="Slicer Style 2">
          <x14:slicerStyleElements>
            <x14:slicerStyleElement type="selectedItemWithData" dxfId="6"/>
            <x14:slicerStyleElement type="hoveredSelectedItemWithData" dxfId="5"/>
          </x14:slicerStyleElements>
        </x14:slicerStyle>
        <x14:slicerStyle name="Slicer Style 3">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[Saquib Restaurant_Data.xlsx 1.xlsx]Analysis!PivotTable2</c:name>
    <c:fmtId val="3"/>
  </c:pivotSource>
  <c:chart>
    <c:autoTitleDeleted val="1"/>
    <c:pivotFmts>
      <c:pivotFmt>
        <c:idx val="0"/>
      </c:pivotFmt>
      <c:pivotFmt>
        <c:idx val="1"/>
      </c:pivotFmt>
      <c:pivotFmt>
        <c:idx val="2"/>
        <c:spPr>
          <a:ln w="34925" cap="rnd">
            <a:solidFill>
              <a:srgbClr val="6EDE50"/>
            </a:solidFill>
            <a:round/>
          </a:ln>
          <a:effectLst>
            <a:outerShdw blurRad="57150" dist="19050" dir="5400000" algn="ctr" rotWithShape="0">
              <a:srgbClr val="000000">
                <a:alpha val="63000"/>
              </a:srgbClr>
            </a:outerShdw>
          </a:effectLst>
        </c:spPr>
        <c:marker>
          <c:symbol val="circle"/>
          <c:size val="6"/>
          <c:spPr>
            <a:solidFill>
              <a:srgbClr val="17375E"/>
            </a:solidFill>
            <a:ln w="222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35055458260363E-3"/>
          <c:y val="5.1918644924347716E-2"/>
          <c:w val="0.99065029995084031"/>
          <c:h val="0.78370807320824099"/>
        </c:manualLayout>
      </c:layout>
      <c:lineChart>
        <c:grouping val="standard"/>
        <c:varyColors val="0"/>
        <c:ser>
          <c:idx val="0"/>
          <c:order val="0"/>
          <c:tx>
            <c:strRef>
              <c:f>Analysis!$E$3</c:f>
              <c:strCache>
                <c:ptCount val="1"/>
                <c:pt idx="0">
                  <c:v>Total</c:v>
                </c:pt>
              </c:strCache>
            </c:strRef>
          </c:tx>
          <c:spPr>
            <a:ln w="34925" cap="rnd">
              <a:solidFill>
                <a:srgbClr val="6EDE50"/>
              </a:solidFill>
              <a:round/>
            </a:ln>
            <a:effectLst>
              <a:outerShdw blurRad="57150" dist="19050" dir="5400000" algn="ctr" rotWithShape="0">
                <a:srgbClr val="000000">
                  <a:alpha val="63000"/>
                </a:srgbClr>
              </a:outerShdw>
            </a:effectLst>
          </c:spPr>
          <c:marker>
            <c:symbol val="circle"/>
            <c:size val="6"/>
            <c:spPr>
              <a:solidFill>
                <a:srgbClr val="17375E"/>
              </a:solidFill>
              <a:ln w="22225">
                <a:solidFill>
                  <a:schemeClr val="bg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\$#,##0.0,"K"</c:formatCode>
                <c:ptCount val="12"/>
                <c:pt idx="0">
                  <c:v>934.97145</c:v>
                </c:pt>
                <c:pt idx="1">
                  <c:v>1146.81105</c:v>
                </c:pt>
                <c:pt idx="2">
                  <c:v>1067.887275</c:v>
                </c:pt>
                <c:pt idx="3">
                  <c:v>1356.1600500000004</c:v>
                </c:pt>
                <c:pt idx="4">
                  <c:v>1429.0951500000001</c:v>
                </c:pt>
                <c:pt idx="5">
                  <c:v>1571.4100500000004</c:v>
                </c:pt>
                <c:pt idx="6">
                  <c:v>1258.4795999999999</c:v>
                </c:pt>
                <c:pt idx="7">
                  <c:v>1851.4980750000007</c:v>
                </c:pt>
                <c:pt idx="8">
                  <c:v>2246.3364000000001</c:v>
                </c:pt>
                <c:pt idx="9">
                  <c:v>2144.5735500000001</c:v>
                </c:pt>
                <c:pt idx="10">
                  <c:v>2453.2073999999998</c:v>
                </c:pt>
                <c:pt idx="11">
                  <c:v>3234.0551249999999</c:v>
                </c:pt>
              </c:numCache>
            </c:numRef>
          </c:val>
          <c:smooth val="0"/>
          <c:extLst>
            <c:ext xmlns:c16="http://schemas.microsoft.com/office/drawing/2014/chart" uri="{C3380CC4-5D6E-409C-BE32-E72D297353CC}">
              <c16:uniqueId val="{00000000-8DB8-44F1-97CB-A052CE8B9AF2}"/>
            </c:ext>
          </c:extLst>
        </c:ser>
        <c:dLbls>
          <c:dLblPos val="t"/>
          <c:showLegendKey val="0"/>
          <c:showVal val="1"/>
          <c:showCatName val="0"/>
          <c:showSerName val="0"/>
          <c:showPercent val="0"/>
          <c:showBubbleSize val="0"/>
        </c:dLbls>
        <c:marker val="1"/>
        <c:smooth val="0"/>
        <c:axId val="2131786143"/>
        <c:axId val="89505327"/>
      </c:lineChart>
      <c:catAx>
        <c:axId val="2131786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89505327"/>
        <c:crosses val="autoZero"/>
        <c:auto val="1"/>
        <c:lblAlgn val="ctr"/>
        <c:lblOffset val="100"/>
        <c:noMultiLvlLbl val="0"/>
      </c:catAx>
      <c:valAx>
        <c:axId val="89505327"/>
        <c:scaling>
          <c:orientation val="minMax"/>
        </c:scaling>
        <c:delete val="1"/>
        <c:axPos val="l"/>
        <c:numFmt formatCode="\$#,##0.0,&quot;K&quot;" sourceLinked="1"/>
        <c:majorTickMark val="none"/>
        <c:minorTickMark val="none"/>
        <c:tickLblPos val="nextTo"/>
        <c:crossAx val="2131786143"/>
        <c:crosses val="autoZero"/>
        <c:crossBetween val="between"/>
      </c:valAx>
      <c:spPr>
        <a:gradFill>
          <a:gsLst>
            <a:gs pos="18000">
              <a:srgbClr val="17375E"/>
            </a:gs>
            <a:gs pos="83000">
              <a:srgbClr val="002060"/>
            </a:gs>
            <a:gs pos="92000">
              <a:srgbClr val="002060"/>
            </a:gs>
          </a:gsLst>
          <a:lin ang="5400000" scaled="1"/>
        </a:gradFill>
        <a:ln>
          <a:noFill/>
        </a:ln>
        <a:effectLst>
          <a:glow rad="127000">
            <a:srgbClr val="17375E"/>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[Saquib Restaurant_Data.xlsx 1.xlsx]Analysis!PivotTable3</c:name>
    <c:fmtId val="2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chemeClr val="accent2">
                <a:alpha val="6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78856208414911E-2"/>
          <c:y val="7.5563058372868266E-2"/>
          <c:w val="0.93450465452963372"/>
          <c:h val="0.7395589648780525"/>
        </c:manualLayout>
      </c:layout>
      <c:barChart>
        <c:barDir val="col"/>
        <c:grouping val="clustered"/>
        <c:varyColors val="0"/>
        <c:ser>
          <c:idx val="0"/>
          <c:order val="0"/>
          <c:tx>
            <c:strRef>
              <c:f>Analysis!$H$3</c:f>
              <c:strCache>
                <c:ptCount val="1"/>
                <c:pt idx="0">
                  <c:v>Total</c:v>
                </c:pt>
              </c:strCache>
            </c:strRef>
          </c:tx>
          <c:spPr>
            <a:solidFill>
              <a:schemeClr val="accent2"/>
            </a:solidFill>
            <a:ln>
              <a:noFill/>
            </a:ln>
            <a:effectLst>
              <a:outerShdw blurRad="57150" dist="19050" dir="5400000" algn="ctr" rotWithShape="0">
                <a:schemeClr val="accent2">
                  <a:alpha val="63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Analysis!$H$4:$H$16</c:f>
              <c:numCache>
                <c:formatCode>_-[$$-409]* #,##0_ ;_-[$$-409]* \-#,##0\ ;_-[$$-409]* "-"??_ ;_-@_ </c:formatCode>
                <c:ptCount val="12"/>
                <c:pt idx="0">
                  <c:v>468.71645000000001</c:v>
                </c:pt>
                <c:pt idx="1">
                  <c:v>568.9760500000001</c:v>
                </c:pt>
                <c:pt idx="2">
                  <c:v>532.57727499999987</c:v>
                </c:pt>
                <c:pt idx="3">
                  <c:v>674.77005000000008</c:v>
                </c:pt>
                <c:pt idx="4">
                  <c:v>709.93515000000025</c:v>
                </c:pt>
                <c:pt idx="5">
                  <c:v>779.40505000000007</c:v>
                </c:pt>
                <c:pt idx="6">
                  <c:v>626.13460000000009</c:v>
                </c:pt>
                <c:pt idx="7">
                  <c:v>925.28307500000017</c:v>
                </c:pt>
                <c:pt idx="8">
                  <c:v>1118.6664000000001</c:v>
                </c:pt>
                <c:pt idx="9">
                  <c:v>1063.7635499999999</c:v>
                </c:pt>
                <c:pt idx="10">
                  <c:v>1232.8774000000003</c:v>
                </c:pt>
                <c:pt idx="11">
                  <c:v>1637.1651250000004</c:v>
                </c:pt>
              </c:numCache>
            </c:numRef>
          </c:val>
          <c:extLst>
            <c:ext xmlns:c16="http://schemas.microsoft.com/office/drawing/2014/chart" uri="{C3380CC4-5D6E-409C-BE32-E72D297353CC}">
              <c16:uniqueId val="{00000000-16C5-442D-AD2D-13445C660557}"/>
            </c:ext>
          </c:extLst>
        </c:ser>
        <c:dLbls>
          <c:showLegendKey val="0"/>
          <c:showVal val="0"/>
          <c:showCatName val="0"/>
          <c:showSerName val="0"/>
          <c:showPercent val="0"/>
          <c:showBubbleSize val="0"/>
        </c:dLbls>
        <c:gapWidth val="70"/>
        <c:overlap val="-24"/>
        <c:axId val="405748543"/>
        <c:axId val="89525007"/>
      </c:barChart>
      <c:catAx>
        <c:axId val="405748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9525007"/>
        <c:crosses val="autoZero"/>
        <c:auto val="1"/>
        <c:lblAlgn val="ctr"/>
        <c:lblOffset val="100"/>
        <c:noMultiLvlLbl val="0"/>
      </c:catAx>
      <c:valAx>
        <c:axId val="89525007"/>
        <c:scaling>
          <c:orientation val="minMax"/>
        </c:scaling>
        <c:delete val="1"/>
        <c:axPos val="l"/>
        <c:numFmt formatCode="_-[$$-409]* #,##0_ ;_-[$$-409]* \-#,##0\ ;_-[$$-409]* &quot;-&quot;??_ ;_-@_ " sourceLinked="1"/>
        <c:majorTickMark val="none"/>
        <c:minorTickMark val="none"/>
        <c:tickLblPos val="nextTo"/>
        <c:crossAx val="40574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[Saquib Restaurant_Data.xlsx 1.xlsx]Analysis!PivotTable4</c:name>
    <c:fmtId val="2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6EDE5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7165262073484656E-2"/>
          <c:y val="0.17468387555539852"/>
          <c:w val="0.35249154261280508"/>
          <c:h val="0.82531612444460145"/>
        </c:manualLayout>
      </c:layout>
      <c:doughnutChart>
        <c:varyColors val="1"/>
        <c:ser>
          <c:idx val="0"/>
          <c:order val="0"/>
          <c:tx>
            <c:strRef>
              <c:f>Analysis!$K$3</c:f>
              <c:strCache>
                <c:ptCount val="1"/>
                <c:pt idx="0">
                  <c:v>Total</c:v>
                </c:pt>
              </c:strCache>
            </c:strRef>
          </c:tx>
          <c:explosion val="3"/>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B05-4EF1-BAC9-776C71EDC06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B05-4EF1-BAC9-776C71EDC061}"/>
              </c:ext>
            </c:extLst>
          </c:dPt>
          <c:dPt>
            <c:idx val="2"/>
            <c:bubble3D val="0"/>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B05-4EF1-BAC9-776C71EDC06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B05-4EF1-BAC9-776C71EDC06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B05-4EF1-BAC9-776C71EDC061}"/>
              </c:ext>
            </c:extLst>
          </c:dPt>
          <c:dPt>
            <c:idx val="5"/>
            <c:bubble3D val="0"/>
            <c:spPr>
              <a:solidFill>
                <a:srgbClr val="6EDE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B05-4EF1-BAC9-776C71EDC06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Analysis!$J$4:$J$10</c:f>
              <c:strCache>
                <c:ptCount val="6"/>
                <c:pt idx="0">
                  <c:v>Burgers</c:v>
                </c:pt>
                <c:pt idx="1">
                  <c:v>Desserts</c:v>
                </c:pt>
                <c:pt idx="2">
                  <c:v>Pasta</c:v>
                </c:pt>
                <c:pt idx="3">
                  <c:v>Pizza</c:v>
                </c:pt>
                <c:pt idx="4">
                  <c:v>Seafood</c:v>
                </c:pt>
                <c:pt idx="5">
                  <c:v>Steak</c:v>
                </c:pt>
              </c:strCache>
            </c:strRef>
          </c:cat>
          <c:val>
            <c:numRef>
              <c:f>Analysis!$K$4:$K$10</c:f>
              <c:numCache>
                <c:formatCode>\$#,##0.0,"K"</c:formatCode>
                <c:ptCount val="6"/>
                <c:pt idx="0">
                  <c:v>3242.7617249999998</c:v>
                </c:pt>
                <c:pt idx="1">
                  <c:v>3284.4152249999993</c:v>
                </c:pt>
                <c:pt idx="2">
                  <c:v>3759.2987249999996</c:v>
                </c:pt>
                <c:pt idx="3">
                  <c:v>3285.3344999999999</c:v>
                </c:pt>
                <c:pt idx="4">
                  <c:v>3490.1779499999993</c:v>
                </c:pt>
                <c:pt idx="5">
                  <c:v>3632.4970500000009</c:v>
                </c:pt>
              </c:numCache>
            </c:numRef>
          </c:val>
          <c:extLst>
            <c:ext xmlns:c16="http://schemas.microsoft.com/office/drawing/2014/chart" uri="{C3380CC4-5D6E-409C-BE32-E72D297353CC}">
              <c16:uniqueId val="{0000000C-5B05-4EF1-BAC9-776C71EDC06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7148287171298429"/>
          <c:y val="0.14504072186348901"/>
          <c:w val="0.41054952797321931"/>
          <c:h val="0.8080794473839957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[Saquib Restaurant_Data.xlsx 1.xlsx]Analysis!PivotTable5</c:name>
    <c:fmtId val="3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glow rad="127000">
              <a:schemeClr val="accent1">
                <a:lumMod val="75000"/>
              </a:schemeClr>
            </a:glow>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glow rad="127000">
              <a:schemeClr val="accent1">
                <a:lumMod val="75000"/>
              </a:schemeClr>
            </a:glow>
          </a:effectLst>
        </c:spPr>
      </c:pivotFmt>
    </c:pivotFmts>
    <c:plotArea>
      <c:layout>
        <c:manualLayout>
          <c:layoutTarget val="inner"/>
          <c:xMode val="edge"/>
          <c:yMode val="edge"/>
          <c:x val="3.1725765841138169E-2"/>
          <c:y val="2.6506803791933396E-2"/>
          <c:w val="0.91807053748261835"/>
          <c:h val="0.72451969965943963"/>
        </c:manualLayout>
      </c:layout>
      <c:barChart>
        <c:barDir val="col"/>
        <c:grouping val="clustered"/>
        <c:varyColors val="0"/>
        <c:ser>
          <c:idx val="0"/>
          <c:order val="0"/>
          <c:tx>
            <c:strRef>
              <c:f>Analysis!$N$3</c:f>
              <c:strCache>
                <c:ptCount val="1"/>
                <c:pt idx="0">
                  <c:v>Total</c:v>
                </c:pt>
              </c:strCache>
            </c:strRef>
          </c:tx>
          <c:spPr>
            <a:solidFill>
              <a:srgbClr val="00B0F0"/>
            </a:solidFill>
            <a:ln>
              <a:noFill/>
            </a:ln>
            <a:effectLst>
              <a:glow rad="127000">
                <a:schemeClr val="accent1">
                  <a:lumMod val="75000"/>
                </a:schemeClr>
              </a:glow>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Analysis!$M$4:$M$10</c:f>
              <c:strCache>
                <c:ptCount val="6"/>
                <c:pt idx="0">
                  <c:v>Dubai</c:v>
                </c:pt>
                <c:pt idx="1">
                  <c:v>Singapore</c:v>
                </c:pt>
                <c:pt idx="2">
                  <c:v>Tokyo</c:v>
                </c:pt>
                <c:pt idx="3">
                  <c:v>Paris</c:v>
                </c:pt>
                <c:pt idx="4">
                  <c:v>Sydney</c:v>
                </c:pt>
                <c:pt idx="5">
                  <c:v>Toronto</c:v>
                </c:pt>
              </c:strCache>
            </c:strRef>
          </c:cat>
          <c:val>
            <c:numRef>
              <c:f>Analysis!$N$4:$N$10</c:f>
              <c:numCache>
                <c:formatCode>\$#,##0.0,"K"</c:formatCode>
                <c:ptCount val="6"/>
                <c:pt idx="0">
                  <c:v>5403.7136999999993</c:v>
                </c:pt>
                <c:pt idx="1">
                  <c:v>4945.5614250000017</c:v>
                </c:pt>
                <c:pt idx="2">
                  <c:v>4855.6830000000009</c:v>
                </c:pt>
                <c:pt idx="3">
                  <c:v>3804.5511000000006</c:v>
                </c:pt>
                <c:pt idx="4">
                  <c:v>1006.8381749999999</c:v>
                </c:pt>
                <c:pt idx="5">
                  <c:v>678.13777499999992</c:v>
                </c:pt>
              </c:numCache>
            </c:numRef>
          </c:val>
          <c:extLst>
            <c:ext xmlns:c16="http://schemas.microsoft.com/office/drawing/2014/chart" uri="{C3380CC4-5D6E-409C-BE32-E72D297353CC}">
              <c16:uniqueId val="{00000000-469A-4E80-916A-7D288F75027A}"/>
            </c:ext>
          </c:extLst>
        </c:ser>
        <c:dLbls>
          <c:dLblPos val="outEnd"/>
          <c:showLegendKey val="0"/>
          <c:showVal val="1"/>
          <c:showCatName val="0"/>
          <c:showSerName val="0"/>
          <c:showPercent val="0"/>
          <c:showBubbleSize val="0"/>
        </c:dLbls>
        <c:gapWidth val="70"/>
        <c:overlap val="-24"/>
        <c:axId val="2103621343"/>
        <c:axId val="1897095631"/>
      </c:barChart>
      <c:catAx>
        <c:axId val="21036213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897095631"/>
        <c:crosses val="autoZero"/>
        <c:auto val="1"/>
        <c:lblAlgn val="ctr"/>
        <c:lblOffset val="100"/>
        <c:noMultiLvlLbl val="0"/>
      </c:catAx>
      <c:valAx>
        <c:axId val="1897095631"/>
        <c:scaling>
          <c:orientation val="minMax"/>
        </c:scaling>
        <c:delete val="1"/>
        <c:axPos val="l"/>
        <c:numFmt formatCode="\$#,##0.0,&quot;K&quot;" sourceLinked="1"/>
        <c:majorTickMark val="none"/>
        <c:minorTickMark val="none"/>
        <c:tickLblPos val="nextTo"/>
        <c:crossAx val="210362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[Saquib Restaurant_Data.xlsx 1.xlsx]Analysis!PivotTable6</c:name>
    <c:fmtId val="42"/>
  </c:pivotSource>
  <c:chart>
    <c:autoTitleDeleted val="1"/>
    <c:pivotFmts>
      <c:pivotFmt>
        <c:idx val="0"/>
      </c:pivotFmt>
      <c:pivotFmt>
        <c:idx val="1"/>
      </c:pivotFmt>
      <c:pivotFmt>
        <c:idx val="2"/>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4603352311512"/>
          <c:y val="9.3584284807056939E-2"/>
          <c:w val="0.72460848129561706"/>
          <c:h val="0.85536974166182111"/>
        </c:manualLayout>
      </c:layout>
      <c:barChart>
        <c:barDir val="bar"/>
        <c:grouping val="stacked"/>
        <c:varyColors val="0"/>
        <c:ser>
          <c:idx val="0"/>
          <c:order val="0"/>
          <c:tx>
            <c:strRef>
              <c:f>Analysis!$Q$3</c:f>
              <c:strCache>
                <c:ptCount val="1"/>
                <c:pt idx="0">
                  <c:v>Total</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Analysis!$P$4:$P$9</c:f>
              <c:strCache>
                <c:ptCount val="5"/>
                <c:pt idx="0">
                  <c:v>Lasagna</c:v>
                </c:pt>
                <c:pt idx="1">
                  <c:v>Tiramisu</c:v>
                </c:pt>
                <c:pt idx="2">
                  <c:v>Ribeye Steak</c:v>
                </c:pt>
                <c:pt idx="3">
                  <c:v>Grilled Salmon</c:v>
                </c:pt>
                <c:pt idx="4">
                  <c:v>BBQ Chicken Burger</c:v>
                </c:pt>
              </c:strCache>
            </c:strRef>
          </c:cat>
          <c:val>
            <c:numRef>
              <c:f>Analysis!$Q$4:$Q$9</c:f>
              <c:numCache>
                <c:formatCode>0</c:formatCode>
                <c:ptCount val="5"/>
                <c:pt idx="0">
                  <c:v>89</c:v>
                </c:pt>
                <c:pt idx="1">
                  <c:v>89</c:v>
                </c:pt>
                <c:pt idx="2">
                  <c:v>93</c:v>
                </c:pt>
                <c:pt idx="3">
                  <c:v>96</c:v>
                </c:pt>
                <c:pt idx="4">
                  <c:v>97</c:v>
                </c:pt>
              </c:numCache>
            </c:numRef>
          </c:val>
          <c:extLst>
            <c:ext xmlns:c16="http://schemas.microsoft.com/office/drawing/2014/chart" uri="{C3380CC4-5D6E-409C-BE32-E72D297353CC}">
              <c16:uniqueId val="{00000000-D70A-4B41-BB7C-22A7A31BD503}"/>
            </c:ext>
          </c:extLst>
        </c:ser>
        <c:dLbls>
          <c:dLblPos val="ctr"/>
          <c:showLegendKey val="0"/>
          <c:showVal val="1"/>
          <c:showCatName val="0"/>
          <c:showSerName val="0"/>
          <c:showPercent val="0"/>
          <c:showBubbleSize val="0"/>
        </c:dLbls>
        <c:gapWidth val="70"/>
        <c:overlap val="100"/>
        <c:axId val="662532736"/>
        <c:axId val="1879001359"/>
      </c:barChart>
      <c:catAx>
        <c:axId val="6625327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79001359"/>
        <c:crosses val="autoZero"/>
        <c:auto val="1"/>
        <c:lblAlgn val="ctr"/>
        <c:lblOffset val="100"/>
        <c:noMultiLvlLbl val="0"/>
      </c:catAx>
      <c:valAx>
        <c:axId val="1879001359"/>
        <c:scaling>
          <c:orientation val="minMax"/>
        </c:scaling>
        <c:delete val="1"/>
        <c:axPos val="b"/>
        <c:numFmt formatCode="0" sourceLinked="1"/>
        <c:majorTickMark val="none"/>
        <c:minorTickMark val="none"/>
        <c:tickLblPos val="nextTo"/>
        <c:crossAx val="66253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[Saquib Restaurant_Data.xlsx 1.xlsx]Analysis!PivotTable7</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75846747550057E-2"/>
          <c:y val="0.11574396261081059"/>
          <c:w val="0.93392415325244993"/>
          <c:h val="0.67560836418026848"/>
        </c:manualLayout>
      </c:layout>
      <c:barChart>
        <c:barDir val="col"/>
        <c:grouping val="clustered"/>
        <c:varyColors val="0"/>
        <c:ser>
          <c:idx val="0"/>
          <c:order val="0"/>
          <c:tx>
            <c:strRef>
              <c:f>Analysis!$T$3</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Analysis!$S$4:$S$9</c:f>
              <c:strCache>
                <c:ptCount val="5"/>
                <c:pt idx="0">
                  <c:v>Noah</c:v>
                </c:pt>
                <c:pt idx="1">
                  <c:v>Lucas</c:v>
                </c:pt>
                <c:pt idx="2">
                  <c:v>Ethan</c:v>
                </c:pt>
                <c:pt idx="3">
                  <c:v>Oliver</c:v>
                </c:pt>
                <c:pt idx="4">
                  <c:v>William</c:v>
                </c:pt>
              </c:strCache>
            </c:strRef>
          </c:cat>
          <c:val>
            <c:numRef>
              <c:f>Analysis!$T$4:$T$9</c:f>
              <c:numCache>
                <c:formatCode>\$#,##0.0,"K"</c:formatCode>
                <c:ptCount val="5"/>
                <c:pt idx="0">
                  <c:v>4503.5712750000012</c:v>
                </c:pt>
                <c:pt idx="1">
                  <c:v>4377.3324000000011</c:v>
                </c:pt>
                <c:pt idx="2">
                  <c:v>4106.567325</c:v>
                </c:pt>
                <c:pt idx="3">
                  <c:v>4037.6253750000001</c:v>
                </c:pt>
                <c:pt idx="4">
                  <c:v>3669.3887999999997</c:v>
                </c:pt>
              </c:numCache>
            </c:numRef>
          </c:val>
          <c:extLst>
            <c:ext xmlns:c16="http://schemas.microsoft.com/office/drawing/2014/chart" uri="{C3380CC4-5D6E-409C-BE32-E72D297353CC}">
              <c16:uniqueId val="{00000000-46ED-434B-A2E8-E0595444E6A8}"/>
            </c:ext>
          </c:extLst>
        </c:ser>
        <c:dLbls>
          <c:showLegendKey val="0"/>
          <c:showVal val="0"/>
          <c:showCatName val="0"/>
          <c:showSerName val="0"/>
          <c:showPercent val="0"/>
          <c:showBubbleSize val="0"/>
        </c:dLbls>
        <c:gapWidth val="100"/>
        <c:overlap val="-27"/>
        <c:axId val="662574960"/>
        <c:axId val="631390480"/>
      </c:barChart>
      <c:catAx>
        <c:axId val="66257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31390480"/>
        <c:crosses val="autoZero"/>
        <c:auto val="1"/>
        <c:lblAlgn val="ctr"/>
        <c:lblOffset val="100"/>
        <c:noMultiLvlLbl val="0"/>
      </c:catAx>
      <c:valAx>
        <c:axId val="631390480"/>
        <c:scaling>
          <c:orientation val="minMax"/>
        </c:scaling>
        <c:delete val="1"/>
        <c:axPos val="l"/>
        <c:numFmt formatCode="\$#,##0.0,&quot;K&quot;" sourceLinked="1"/>
        <c:majorTickMark val="none"/>
        <c:minorTickMark val="none"/>
        <c:tickLblPos val="nextTo"/>
        <c:crossAx val="66257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[Saquib Restaurant_Data.xlsx 1.xlsx]Analysis!PivotTable8</c:name>
    <c:fmtId val="5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00CC"/>
          </a:solidFill>
          <a:ln w="19050">
            <a:noFill/>
          </a:ln>
          <a:effectLst/>
        </c:spPr>
      </c:pivotFmt>
      <c:pivotFmt>
        <c:idx val="8"/>
        <c:spPr>
          <a:solidFill>
            <a:schemeClr val="accent1"/>
          </a:solidFill>
          <a:ln w="19050">
            <a:noFill/>
          </a:ln>
          <a:effectLst/>
        </c:spPr>
      </c:pivotFmt>
      <c:pivotFmt>
        <c:idx val="9"/>
        <c:spPr>
          <a:solidFill>
            <a:srgbClr val="002060"/>
          </a:solidFill>
          <a:ln w="19050">
            <a:noFill/>
          </a:ln>
          <a:effectLst/>
        </c:spPr>
      </c:pivotFmt>
      <c:pivotFmt>
        <c:idx val="10"/>
        <c:spPr>
          <a:solidFill>
            <a:srgbClr val="6EDE50"/>
          </a:solidFill>
          <a:ln w="19050">
            <a:noFill/>
          </a:ln>
          <a:effectLst/>
        </c:spPr>
      </c:pivotFmt>
    </c:pivotFmts>
    <c:plotArea>
      <c:layout>
        <c:manualLayout>
          <c:layoutTarget val="inner"/>
          <c:xMode val="edge"/>
          <c:yMode val="edge"/>
          <c:x val="5.5141542991174256E-2"/>
          <c:y val="0"/>
          <c:w val="0.59244845778363175"/>
          <c:h val="1"/>
        </c:manualLayout>
      </c:layout>
      <c:doughnutChart>
        <c:varyColors val="1"/>
        <c:ser>
          <c:idx val="0"/>
          <c:order val="0"/>
          <c:tx>
            <c:strRef>
              <c:f>Analysis!$X$3</c:f>
              <c:strCache>
                <c:ptCount val="1"/>
                <c:pt idx="0">
                  <c:v>Total</c:v>
                </c:pt>
              </c:strCache>
            </c:strRef>
          </c:tx>
          <c:dPt>
            <c:idx val="0"/>
            <c:bubble3D val="0"/>
            <c:spPr>
              <a:solidFill>
                <a:srgbClr val="CC00CC"/>
              </a:solidFill>
              <a:ln w="19050">
                <a:noFill/>
              </a:ln>
              <a:effectLst/>
            </c:spPr>
            <c:extLst>
              <c:ext xmlns:c16="http://schemas.microsoft.com/office/drawing/2014/chart" uri="{C3380CC4-5D6E-409C-BE32-E72D297353CC}">
                <c16:uniqueId val="{00000001-4289-4B6F-B820-5707ACEC8B3D}"/>
              </c:ext>
            </c:extLst>
          </c:dPt>
          <c:dPt>
            <c:idx val="1"/>
            <c:bubble3D val="0"/>
            <c:spPr>
              <a:solidFill>
                <a:schemeClr val="accent2"/>
              </a:solidFill>
              <a:ln w="19050">
                <a:noFill/>
              </a:ln>
              <a:effectLst/>
            </c:spPr>
            <c:extLst>
              <c:ext xmlns:c16="http://schemas.microsoft.com/office/drawing/2014/chart" uri="{C3380CC4-5D6E-409C-BE32-E72D297353CC}">
                <c16:uniqueId val="{00000003-4289-4B6F-B820-5707ACEC8B3D}"/>
              </c:ext>
            </c:extLst>
          </c:dPt>
          <c:dPt>
            <c:idx val="2"/>
            <c:bubble3D val="0"/>
            <c:spPr>
              <a:solidFill>
                <a:srgbClr val="002060"/>
              </a:solidFill>
              <a:ln w="19050">
                <a:noFill/>
              </a:ln>
              <a:effectLst/>
            </c:spPr>
            <c:extLst>
              <c:ext xmlns:c16="http://schemas.microsoft.com/office/drawing/2014/chart" uri="{C3380CC4-5D6E-409C-BE32-E72D297353CC}">
                <c16:uniqueId val="{00000005-4289-4B6F-B820-5707ACEC8B3D}"/>
              </c:ext>
            </c:extLst>
          </c:dPt>
          <c:dPt>
            <c:idx val="3"/>
            <c:bubble3D val="0"/>
            <c:spPr>
              <a:solidFill>
                <a:srgbClr val="6EDE50"/>
              </a:solidFill>
              <a:ln w="19050">
                <a:noFill/>
              </a:ln>
              <a:effectLst/>
            </c:spPr>
            <c:extLst>
              <c:ext xmlns:c16="http://schemas.microsoft.com/office/drawing/2014/chart" uri="{C3380CC4-5D6E-409C-BE32-E72D297353CC}">
                <c16:uniqueId val="{00000007-4289-4B6F-B820-5707ACEC8B3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Analysis!$W$4:$W$8</c:f>
              <c:strCache>
                <c:ptCount val="4"/>
                <c:pt idx="0">
                  <c:v>Card</c:v>
                </c:pt>
                <c:pt idx="1">
                  <c:v>Cash</c:v>
                </c:pt>
                <c:pt idx="2">
                  <c:v>UPI</c:v>
                </c:pt>
                <c:pt idx="3">
                  <c:v>Wallet</c:v>
                </c:pt>
              </c:strCache>
            </c:strRef>
          </c:cat>
          <c:val>
            <c:numRef>
              <c:f>Analysis!$X$4:$X$8</c:f>
              <c:numCache>
                <c:formatCode>\$#,##0.0,"K"</c:formatCode>
                <c:ptCount val="4"/>
                <c:pt idx="0">
                  <c:v>6264.848100000002</c:v>
                </c:pt>
                <c:pt idx="1">
                  <c:v>5620.4583750000029</c:v>
                </c:pt>
                <c:pt idx="2">
                  <c:v>3842.2607999999996</c:v>
                </c:pt>
                <c:pt idx="3">
                  <c:v>4966.9179000000013</c:v>
                </c:pt>
              </c:numCache>
            </c:numRef>
          </c:val>
          <c:extLst>
            <c:ext xmlns:c16="http://schemas.microsoft.com/office/drawing/2014/chart" uri="{C3380CC4-5D6E-409C-BE32-E72D297353CC}">
              <c16:uniqueId val="{00000008-4289-4B6F-B820-5707ACEC8B3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41378296848077"/>
          <c:y val="0.27545473375835194"/>
          <c:w val="0.33333311988812053"/>
          <c:h val="0.53365930541902162"/>
        </c:manualLayout>
      </c:layout>
      <c:overlay val="0"/>
      <c:spPr>
        <a:noFill/>
        <a:ln>
          <a:noFill/>
        </a:ln>
        <a:effectLst>
          <a:glow rad="127000">
            <a:schemeClr val="accent2">
              <a:lumMod val="75000"/>
            </a:schemeClr>
          </a:glow>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[Saquib Restaurant_Data.xlsx 1.xlsx]Analysis!PivotTable9</c:name>
    <c:fmtId val="6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6EDE50"/>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rgbClr val="00B0F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229161014054786"/>
          <c:y val="0"/>
          <c:w val="0.55424325648187112"/>
          <c:h val="1"/>
        </c:manualLayout>
      </c:layout>
      <c:pieChart>
        <c:varyColors val="1"/>
        <c:ser>
          <c:idx val="0"/>
          <c:order val="0"/>
          <c:tx>
            <c:strRef>
              <c:f>Analysis!$AA$3</c:f>
              <c:strCache>
                <c:ptCount val="1"/>
                <c:pt idx="0">
                  <c:v>Total</c:v>
                </c:pt>
              </c:strCache>
            </c:strRef>
          </c:tx>
          <c:explosion val="2"/>
          <c:dPt>
            <c:idx val="0"/>
            <c:bubble3D val="0"/>
            <c:spPr>
              <a:solidFill>
                <a:srgbClr val="6EDE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7C-4C52-A23B-2F0A22663E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7C-4C52-A23B-2F0A22663E18}"/>
              </c:ext>
            </c:extLst>
          </c:dPt>
          <c:dPt>
            <c:idx val="2"/>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07C-4C52-A23B-2F0A22663E18}"/>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Analysis!$Z$4:$Z$7</c:f>
              <c:strCache>
                <c:ptCount val="3"/>
                <c:pt idx="0">
                  <c:v>Delivery</c:v>
                </c:pt>
                <c:pt idx="1">
                  <c:v>Dine-In</c:v>
                </c:pt>
                <c:pt idx="2">
                  <c:v>Takeaway</c:v>
                </c:pt>
              </c:strCache>
            </c:strRef>
          </c:cat>
          <c:val>
            <c:numRef>
              <c:f>Analysis!$AA$4:$AA$7</c:f>
              <c:numCache>
                <c:formatCode>\$#,##0.0,"K"</c:formatCode>
                <c:ptCount val="3"/>
                <c:pt idx="0">
                  <c:v>6606.050325000002</c:v>
                </c:pt>
                <c:pt idx="1">
                  <c:v>8333.0861250000016</c:v>
                </c:pt>
                <c:pt idx="2">
                  <c:v>5755.3487249999998</c:v>
                </c:pt>
              </c:numCache>
            </c:numRef>
          </c:val>
          <c:extLst>
            <c:ext xmlns:c16="http://schemas.microsoft.com/office/drawing/2014/chart" uri="{C3380CC4-5D6E-409C-BE32-E72D297353CC}">
              <c16:uniqueId val="{00000006-507C-4C52-A23B-2F0A22663E18}"/>
            </c:ext>
          </c:extLst>
        </c:ser>
        <c:dLbls>
          <c:dLblPos val="ctr"/>
          <c:showLegendKey val="0"/>
          <c:showVal val="0"/>
          <c:showCatName val="0"/>
          <c:showSerName val="0"/>
          <c:showPercent val="1"/>
          <c:showBubbleSize val="0"/>
          <c:showLeaderLines val="1"/>
        </c:dLbls>
        <c:firstSliceAng val="2"/>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[Saquib Restaurant_Data.xlsx 1.xlsx]Analysis!PivotTable10</c:name>
    <c:fmtId val="6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noFill/>
          </a:ln>
          <a:effectLst/>
        </c:spPr>
      </c:pivotFmt>
      <c:pivotFmt>
        <c:idx val="7"/>
        <c:spPr>
          <a:solidFill>
            <a:srgbClr val="00B050"/>
          </a:solidFill>
          <a:ln w="19050">
            <a:noFill/>
          </a:ln>
          <a:effectLst/>
        </c:spPr>
      </c:pivotFmt>
      <c:pivotFmt>
        <c:idx val="8"/>
        <c:spPr>
          <a:solidFill>
            <a:srgbClr val="FFFF00"/>
          </a:solidFill>
          <a:ln w="19050">
            <a:noFill/>
          </a:ln>
          <a:effectLst/>
        </c:spPr>
      </c:pivotFmt>
    </c:pivotFmts>
    <c:plotArea>
      <c:layout>
        <c:manualLayout>
          <c:layoutTarget val="inner"/>
          <c:xMode val="edge"/>
          <c:yMode val="edge"/>
          <c:x val="0.16430002128226109"/>
          <c:y val="7.3602518068999617E-2"/>
          <c:w val="0.4293221261783724"/>
          <c:h val="0.85864452881509601"/>
        </c:manualLayout>
      </c:layout>
      <c:doughnutChart>
        <c:varyColors val="1"/>
        <c:ser>
          <c:idx val="0"/>
          <c:order val="0"/>
          <c:tx>
            <c:strRef>
              <c:f>Analysis!$AD$3</c:f>
              <c:strCache>
                <c:ptCount val="1"/>
                <c:pt idx="0">
                  <c:v>Total</c:v>
                </c:pt>
              </c:strCache>
            </c:strRef>
          </c:tx>
          <c:dPt>
            <c:idx val="0"/>
            <c:bubble3D val="0"/>
            <c:spPr>
              <a:solidFill>
                <a:srgbClr val="00B0F0"/>
              </a:solidFill>
              <a:ln w="19050">
                <a:noFill/>
              </a:ln>
              <a:effectLst/>
            </c:spPr>
            <c:extLst>
              <c:ext xmlns:c16="http://schemas.microsoft.com/office/drawing/2014/chart" uri="{C3380CC4-5D6E-409C-BE32-E72D297353CC}">
                <c16:uniqueId val="{00000001-66A1-4D67-BC9D-3619D37F5565}"/>
              </c:ext>
            </c:extLst>
          </c:dPt>
          <c:dPt>
            <c:idx val="1"/>
            <c:bubble3D val="0"/>
            <c:spPr>
              <a:solidFill>
                <a:srgbClr val="00B050"/>
              </a:solidFill>
              <a:ln w="19050">
                <a:noFill/>
              </a:ln>
              <a:effectLst/>
            </c:spPr>
            <c:extLst>
              <c:ext xmlns:c16="http://schemas.microsoft.com/office/drawing/2014/chart" uri="{C3380CC4-5D6E-409C-BE32-E72D297353CC}">
                <c16:uniqueId val="{00000003-66A1-4D67-BC9D-3619D37F5565}"/>
              </c:ext>
            </c:extLst>
          </c:dPt>
          <c:dPt>
            <c:idx val="2"/>
            <c:bubble3D val="0"/>
            <c:spPr>
              <a:solidFill>
                <a:srgbClr val="FFFF00"/>
              </a:solidFill>
              <a:ln w="19050">
                <a:noFill/>
              </a:ln>
              <a:effectLst/>
            </c:spPr>
            <c:extLst>
              <c:ext xmlns:c16="http://schemas.microsoft.com/office/drawing/2014/chart" uri="{C3380CC4-5D6E-409C-BE32-E72D297353CC}">
                <c16:uniqueId val="{00000005-66A1-4D67-BC9D-3619D37F5565}"/>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Analysis!$AC$4:$AC$7</c:f>
              <c:strCache>
                <c:ptCount val="3"/>
                <c:pt idx="0">
                  <c:v>New</c:v>
                </c:pt>
                <c:pt idx="1">
                  <c:v>Occasional</c:v>
                </c:pt>
                <c:pt idx="2">
                  <c:v>Regular</c:v>
                </c:pt>
              </c:strCache>
            </c:strRef>
          </c:cat>
          <c:val>
            <c:numRef>
              <c:f>Analysis!$AD$4:$AD$7</c:f>
              <c:numCache>
                <c:formatCode>\$#,##0.0,"K"</c:formatCode>
                <c:ptCount val="3"/>
                <c:pt idx="0">
                  <c:v>11636.807699999999</c:v>
                </c:pt>
                <c:pt idx="1">
                  <c:v>857.11447499999997</c:v>
                </c:pt>
                <c:pt idx="2">
                  <c:v>8200.5630000000001</c:v>
                </c:pt>
              </c:numCache>
            </c:numRef>
          </c:val>
          <c:extLst>
            <c:ext xmlns:c16="http://schemas.microsoft.com/office/drawing/2014/chart" uri="{C3380CC4-5D6E-409C-BE32-E72D297353CC}">
              <c16:uniqueId val="{00000006-66A1-4D67-BC9D-3619D37F556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[Saquib Restaurant_Data.xlsx 1.xlsx]Analysis!PivotTable12</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a:outerShdw blurRad="50800" dist="50800" dir="5400000" algn="ctr" rotWithShape="0">
              <a:srgbClr val="FFC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85194001060308E-2"/>
          <c:y val="0.13299654837304381"/>
          <c:w val="0.9136296119978794"/>
          <c:h val="0.64488455480714457"/>
        </c:manualLayout>
      </c:layout>
      <c:barChart>
        <c:barDir val="col"/>
        <c:grouping val="clustered"/>
        <c:varyColors val="0"/>
        <c:ser>
          <c:idx val="0"/>
          <c:order val="0"/>
          <c:tx>
            <c:strRef>
              <c:f>Analysis!$AI$3</c:f>
              <c:strCache>
                <c:ptCount val="1"/>
                <c:pt idx="0">
                  <c:v>Total</c:v>
                </c:pt>
              </c:strCache>
            </c:strRef>
          </c:tx>
          <c:spPr>
            <a:solidFill>
              <a:srgbClr val="FFFF00"/>
            </a:solidFill>
            <a:ln>
              <a:noFill/>
            </a:ln>
            <a:effectLst>
              <a:outerShdw blurRad="50800" dist="50800" dir="5400000" algn="ctr" rotWithShape="0">
                <a:srgbClr val="FFC000"/>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Analysis!$AH$4:$AH$10</c:f>
              <c:strCache>
                <c:ptCount val="6"/>
                <c:pt idx="0">
                  <c:v>Burgers</c:v>
                </c:pt>
                <c:pt idx="1">
                  <c:v>Desserts</c:v>
                </c:pt>
                <c:pt idx="2">
                  <c:v>Pasta</c:v>
                </c:pt>
                <c:pt idx="3">
                  <c:v>Pizza</c:v>
                </c:pt>
                <c:pt idx="4">
                  <c:v>Seafood</c:v>
                </c:pt>
                <c:pt idx="5">
                  <c:v>Steak</c:v>
                </c:pt>
              </c:strCache>
            </c:strRef>
          </c:cat>
          <c:val>
            <c:numRef>
              <c:f>Analysis!$AI$4:$AI$10</c:f>
              <c:numCache>
                <c:formatCode>0.00</c:formatCode>
                <c:ptCount val="6"/>
                <c:pt idx="0">
                  <c:v>4.1277108433734941</c:v>
                </c:pt>
                <c:pt idx="1">
                  <c:v>4.0447368421052632</c:v>
                </c:pt>
                <c:pt idx="2">
                  <c:v>3.9517647058823533</c:v>
                </c:pt>
                <c:pt idx="3">
                  <c:v>3.9542168674698801</c:v>
                </c:pt>
                <c:pt idx="4">
                  <c:v>3.9597560975609762</c:v>
                </c:pt>
                <c:pt idx="5">
                  <c:v>3.9537500000000008</c:v>
                </c:pt>
              </c:numCache>
            </c:numRef>
          </c:val>
          <c:extLst>
            <c:ext xmlns:c16="http://schemas.microsoft.com/office/drawing/2014/chart" uri="{C3380CC4-5D6E-409C-BE32-E72D297353CC}">
              <c16:uniqueId val="{00000000-141D-443B-AA1F-88E1D26AD836}"/>
            </c:ext>
          </c:extLst>
        </c:ser>
        <c:dLbls>
          <c:showLegendKey val="0"/>
          <c:showVal val="0"/>
          <c:showCatName val="0"/>
          <c:showSerName val="0"/>
          <c:showPercent val="0"/>
          <c:showBubbleSize val="0"/>
        </c:dLbls>
        <c:gapWidth val="100"/>
        <c:overlap val="-27"/>
        <c:axId val="1243128160"/>
        <c:axId val="631418800"/>
      </c:barChart>
      <c:catAx>
        <c:axId val="124312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31418800"/>
        <c:crosses val="autoZero"/>
        <c:auto val="1"/>
        <c:lblAlgn val="ctr"/>
        <c:lblOffset val="100"/>
        <c:noMultiLvlLbl val="0"/>
      </c:catAx>
      <c:valAx>
        <c:axId val="631418800"/>
        <c:scaling>
          <c:orientation val="minMax"/>
        </c:scaling>
        <c:delete val="1"/>
        <c:axPos val="l"/>
        <c:numFmt formatCode="0.00" sourceLinked="1"/>
        <c:majorTickMark val="none"/>
        <c:minorTickMark val="none"/>
        <c:tickLblPos val="nextTo"/>
        <c:crossAx val="124312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7.xml"/><Relationship Id="rId18" Type="http://schemas.openxmlformats.org/officeDocument/2006/relationships/image" Target="../media/image16.svg"/><Relationship Id="rId26" Type="http://schemas.openxmlformats.org/officeDocument/2006/relationships/image" Target="../media/image23.svg"/><Relationship Id="rId21" Type="http://schemas.openxmlformats.org/officeDocument/2006/relationships/image" Target="../media/image19.svg"/><Relationship Id="rId34" Type="http://schemas.openxmlformats.org/officeDocument/2006/relationships/image" Target="../media/image31.png"/><Relationship Id="rId7" Type="http://schemas.openxmlformats.org/officeDocument/2006/relationships/image" Target="../media/image9.png"/><Relationship Id="rId12" Type="http://schemas.openxmlformats.org/officeDocument/2006/relationships/image" Target="../media/image12.svg"/><Relationship Id="rId17" Type="http://schemas.openxmlformats.org/officeDocument/2006/relationships/image" Target="../media/image15.png"/><Relationship Id="rId25" Type="http://schemas.openxmlformats.org/officeDocument/2006/relationships/image" Target="../media/image22.png"/><Relationship Id="rId33" Type="http://schemas.openxmlformats.org/officeDocument/2006/relationships/image" Target="../media/image30.png"/><Relationship Id="rId2" Type="http://schemas.openxmlformats.org/officeDocument/2006/relationships/chart" Target="../charts/chart2.xml"/><Relationship Id="rId16" Type="http://schemas.openxmlformats.org/officeDocument/2006/relationships/chart" Target="../charts/chart8.xml"/><Relationship Id="rId20" Type="http://schemas.openxmlformats.org/officeDocument/2006/relationships/image" Target="../media/image17.png"/><Relationship Id="rId29" Type="http://schemas.openxmlformats.org/officeDocument/2006/relationships/image" Target="../media/image26.pn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11.png"/><Relationship Id="rId24" Type="http://schemas.openxmlformats.org/officeDocument/2006/relationships/image" Target="../media/image21.svg"/><Relationship Id="rId32" Type="http://schemas.openxmlformats.org/officeDocument/2006/relationships/image" Target="../media/image29.png"/><Relationship Id="rId37" Type="http://schemas.openxmlformats.org/officeDocument/2006/relationships/image" Target="../media/image34.jpeg"/><Relationship Id="rId5" Type="http://schemas.openxmlformats.org/officeDocument/2006/relationships/chart" Target="../charts/chart3.xml"/><Relationship Id="rId15" Type="http://schemas.openxmlformats.org/officeDocument/2006/relationships/image" Target="../media/image14.svg"/><Relationship Id="rId23" Type="http://schemas.openxmlformats.org/officeDocument/2006/relationships/image" Target="../media/image20.png"/><Relationship Id="rId28" Type="http://schemas.openxmlformats.org/officeDocument/2006/relationships/image" Target="../media/image25.png"/><Relationship Id="rId36" Type="http://schemas.openxmlformats.org/officeDocument/2006/relationships/image" Target="../media/image33.png"/><Relationship Id="rId10" Type="http://schemas.openxmlformats.org/officeDocument/2006/relationships/chart" Target="../charts/chart6.xml"/><Relationship Id="rId19" Type="http://schemas.openxmlformats.org/officeDocument/2006/relationships/chart" Target="../charts/chart9.xml"/><Relationship Id="rId31" Type="http://schemas.openxmlformats.org/officeDocument/2006/relationships/image" Target="../media/image28.png"/><Relationship Id="rId4" Type="http://schemas.openxmlformats.org/officeDocument/2006/relationships/image" Target="../media/image6.svg"/><Relationship Id="rId9" Type="http://schemas.openxmlformats.org/officeDocument/2006/relationships/chart" Target="../charts/chart5.xml"/><Relationship Id="rId14" Type="http://schemas.openxmlformats.org/officeDocument/2006/relationships/image" Target="../media/image13.png"/><Relationship Id="rId22" Type="http://schemas.openxmlformats.org/officeDocument/2006/relationships/chart" Target="../charts/chart10.xml"/><Relationship Id="rId27" Type="http://schemas.openxmlformats.org/officeDocument/2006/relationships/image" Target="../media/image24.png"/><Relationship Id="rId30" Type="http://schemas.openxmlformats.org/officeDocument/2006/relationships/image" Target="../media/image27.png"/><Relationship Id="rId35" Type="http://schemas.openxmlformats.org/officeDocument/2006/relationships/image" Target="../media/image32.svg"/><Relationship Id="rId8" Type="http://schemas.openxmlformats.org/officeDocument/2006/relationships/image" Target="../media/image10.svg"/><Relationship Id="rId3" Type="http://schemas.openxmlformats.org/officeDocument/2006/relationships/image" Target="../media/image5.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8.sv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205740</xdr:colOff>
      <xdr:row>42</xdr:row>
      <xdr:rowOff>176091</xdr:rowOff>
    </xdr:to>
    <xdr:sp macro="" textlink="">
      <xdr:nvSpPr>
        <xdr:cNvPr id="3" name="Rectangle 2">
          <a:extLst>
            <a:ext uri="{FF2B5EF4-FFF2-40B4-BE49-F238E27FC236}">
              <a16:creationId xmlns:a16="http://schemas.microsoft.com/office/drawing/2014/main" id="{841003C9-467D-9B8D-CC8A-4EFEB737FDF9}"/>
            </a:ext>
          </a:extLst>
        </xdr:cNvPr>
        <xdr:cNvSpPr/>
      </xdr:nvSpPr>
      <xdr:spPr>
        <a:xfrm>
          <a:off x="0" y="0"/>
          <a:ext cx="14836140" cy="7706444"/>
        </a:xfrm>
        <a:prstGeom prst="rect">
          <a:avLst/>
        </a:prstGeom>
        <a:solidFill>
          <a:schemeClr val="tx2">
            <a:lumMod val="50000"/>
          </a:schemeClr>
        </a:solidFill>
        <a:ln>
          <a:solidFill>
            <a:schemeClr val="accent1">
              <a:lumMod val="50000"/>
            </a:schemeClr>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47</a:t>
          </a:r>
        </a:p>
      </xdr:txBody>
    </xdr:sp>
    <xdr:clientData/>
  </xdr:twoCellAnchor>
  <xdr:twoCellAnchor>
    <xdr:from>
      <xdr:col>0</xdr:col>
      <xdr:colOff>45720</xdr:colOff>
      <xdr:row>0</xdr:row>
      <xdr:rowOff>124918</xdr:rowOff>
    </xdr:from>
    <xdr:to>
      <xdr:col>2</xdr:col>
      <xdr:colOff>21720</xdr:colOff>
      <xdr:row>5</xdr:row>
      <xdr:rowOff>84240</xdr:rowOff>
    </xdr:to>
    <xdr:sp macro="" textlink="">
      <xdr:nvSpPr>
        <xdr:cNvPr id="6" name="Rectangle: Rounded Corners 5">
          <a:extLst>
            <a:ext uri="{FF2B5EF4-FFF2-40B4-BE49-F238E27FC236}">
              <a16:creationId xmlns:a16="http://schemas.microsoft.com/office/drawing/2014/main" id="{FE7D5CD9-EDEE-FEDF-3D06-3FF5035CE538}"/>
            </a:ext>
          </a:extLst>
        </xdr:cNvPr>
        <xdr:cNvSpPr/>
      </xdr:nvSpPr>
      <xdr:spPr>
        <a:xfrm>
          <a:off x="45720" y="124918"/>
          <a:ext cx="1200197" cy="864978"/>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152400</xdr:colOff>
      <xdr:row>0</xdr:row>
      <xdr:rowOff>149902</xdr:rowOff>
    </xdr:from>
    <xdr:to>
      <xdr:col>24</xdr:col>
      <xdr:colOff>122400</xdr:colOff>
      <xdr:row>5</xdr:row>
      <xdr:rowOff>84240</xdr:rowOff>
    </xdr:to>
    <xdr:sp macro="" textlink="">
      <xdr:nvSpPr>
        <xdr:cNvPr id="7" name="Rectangle: Rounded Corners 6">
          <a:extLst>
            <a:ext uri="{FF2B5EF4-FFF2-40B4-BE49-F238E27FC236}">
              <a16:creationId xmlns:a16="http://schemas.microsoft.com/office/drawing/2014/main" id="{130F9FBD-904A-44D7-91BD-2E9CD4629B07}"/>
            </a:ext>
          </a:extLst>
        </xdr:cNvPr>
        <xdr:cNvSpPr/>
      </xdr:nvSpPr>
      <xdr:spPr>
        <a:xfrm>
          <a:off x="1374618" y="149902"/>
          <a:ext cx="13414396" cy="839685"/>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6</xdr:row>
      <xdr:rowOff>15240</xdr:rowOff>
    </xdr:from>
    <xdr:to>
      <xdr:col>2</xdr:col>
      <xdr:colOff>21720</xdr:colOff>
      <xdr:row>42</xdr:row>
      <xdr:rowOff>76200</xdr:rowOff>
    </xdr:to>
    <xdr:sp macro="" textlink="">
      <xdr:nvSpPr>
        <xdr:cNvPr id="8" name="Rectangle: Rounded Corners 7">
          <a:extLst>
            <a:ext uri="{FF2B5EF4-FFF2-40B4-BE49-F238E27FC236}">
              <a16:creationId xmlns:a16="http://schemas.microsoft.com/office/drawing/2014/main" id="{E91779BD-3ADC-4B3E-B842-EFC42211A583}"/>
            </a:ext>
          </a:extLst>
        </xdr:cNvPr>
        <xdr:cNvSpPr/>
      </xdr:nvSpPr>
      <xdr:spPr>
        <a:xfrm>
          <a:off x="45720" y="1111009"/>
          <a:ext cx="1197719" cy="6635571"/>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129540</xdr:colOff>
      <xdr:row>6</xdr:row>
      <xdr:rowOff>38100</xdr:rowOff>
    </xdr:from>
    <xdr:to>
      <xdr:col>5</xdr:col>
      <xdr:colOff>434340</xdr:colOff>
      <xdr:row>11</xdr:row>
      <xdr:rowOff>88500</xdr:rowOff>
    </xdr:to>
    <xdr:sp macro="" textlink="">
      <xdr:nvSpPr>
        <xdr:cNvPr id="9" name="Rectangle: Rounded Corners 8">
          <a:extLst>
            <a:ext uri="{FF2B5EF4-FFF2-40B4-BE49-F238E27FC236}">
              <a16:creationId xmlns:a16="http://schemas.microsoft.com/office/drawing/2014/main" id="{B85B6250-6348-49FB-AFB7-79C4AA0F7972}"/>
            </a:ext>
          </a:extLst>
        </xdr:cNvPr>
        <xdr:cNvSpPr/>
      </xdr:nvSpPr>
      <xdr:spPr>
        <a:xfrm>
          <a:off x="1353737" y="1124887"/>
          <a:ext cx="2141095" cy="956056"/>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541020</xdr:colOff>
      <xdr:row>6</xdr:row>
      <xdr:rowOff>30480</xdr:rowOff>
    </xdr:from>
    <xdr:to>
      <xdr:col>20</xdr:col>
      <xdr:colOff>237420</xdr:colOff>
      <xdr:row>11</xdr:row>
      <xdr:rowOff>80880</xdr:rowOff>
    </xdr:to>
    <xdr:sp macro="" textlink="">
      <xdr:nvSpPr>
        <xdr:cNvPr id="14" name="Rectangle: Rounded Corners 13">
          <a:extLst>
            <a:ext uri="{FF2B5EF4-FFF2-40B4-BE49-F238E27FC236}">
              <a16:creationId xmlns:a16="http://schemas.microsoft.com/office/drawing/2014/main" id="{2C2C934E-FEEB-47FC-A42C-10E8B719F117}"/>
            </a:ext>
          </a:extLst>
        </xdr:cNvPr>
        <xdr:cNvSpPr/>
      </xdr:nvSpPr>
      <xdr:spPr>
        <a:xfrm>
          <a:off x="10334594" y="1117267"/>
          <a:ext cx="2144793" cy="956056"/>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129540</xdr:colOff>
      <xdr:row>6</xdr:row>
      <xdr:rowOff>22860</xdr:rowOff>
    </xdr:from>
    <xdr:to>
      <xdr:col>16</xdr:col>
      <xdr:colOff>435540</xdr:colOff>
      <xdr:row>11</xdr:row>
      <xdr:rowOff>73260</xdr:rowOff>
    </xdr:to>
    <xdr:sp macro="" textlink="">
      <xdr:nvSpPr>
        <xdr:cNvPr id="15" name="Rectangle: Rounded Corners 14">
          <a:extLst>
            <a:ext uri="{FF2B5EF4-FFF2-40B4-BE49-F238E27FC236}">
              <a16:creationId xmlns:a16="http://schemas.microsoft.com/office/drawing/2014/main" id="{6CF1D260-9696-4A37-BD94-DB786741E470}"/>
            </a:ext>
          </a:extLst>
        </xdr:cNvPr>
        <xdr:cNvSpPr/>
      </xdr:nvSpPr>
      <xdr:spPr>
        <a:xfrm>
          <a:off x="8054340" y="1120140"/>
          <a:ext cx="2134800" cy="964800"/>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327660</xdr:colOff>
      <xdr:row>6</xdr:row>
      <xdr:rowOff>22860</xdr:rowOff>
    </xdr:from>
    <xdr:to>
      <xdr:col>13</xdr:col>
      <xdr:colOff>24060</xdr:colOff>
      <xdr:row>11</xdr:row>
      <xdr:rowOff>73260</xdr:rowOff>
    </xdr:to>
    <xdr:sp macro="" textlink="">
      <xdr:nvSpPr>
        <xdr:cNvPr id="16" name="Rectangle: Rounded Corners 15">
          <a:extLst>
            <a:ext uri="{FF2B5EF4-FFF2-40B4-BE49-F238E27FC236}">
              <a16:creationId xmlns:a16="http://schemas.microsoft.com/office/drawing/2014/main" id="{3D7FDF57-8543-41A9-B87D-460832E19EE1}"/>
            </a:ext>
          </a:extLst>
        </xdr:cNvPr>
        <xdr:cNvSpPr/>
      </xdr:nvSpPr>
      <xdr:spPr>
        <a:xfrm>
          <a:off x="5814060" y="1120140"/>
          <a:ext cx="2134800" cy="964800"/>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533400</xdr:colOff>
      <xdr:row>6</xdr:row>
      <xdr:rowOff>22860</xdr:rowOff>
    </xdr:from>
    <xdr:to>
      <xdr:col>9</xdr:col>
      <xdr:colOff>229800</xdr:colOff>
      <xdr:row>11</xdr:row>
      <xdr:rowOff>73260</xdr:rowOff>
    </xdr:to>
    <xdr:sp macro="" textlink="">
      <xdr:nvSpPr>
        <xdr:cNvPr id="17" name="Rectangle: Rounded Corners 16">
          <a:extLst>
            <a:ext uri="{FF2B5EF4-FFF2-40B4-BE49-F238E27FC236}">
              <a16:creationId xmlns:a16="http://schemas.microsoft.com/office/drawing/2014/main" id="{48A53358-05C4-45A7-A6D2-F29529B2455E}"/>
            </a:ext>
          </a:extLst>
        </xdr:cNvPr>
        <xdr:cNvSpPr/>
      </xdr:nvSpPr>
      <xdr:spPr>
        <a:xfrm>
          <a:off x="3593892" y="1109647"/>
          <a:ext cx="2144793" cy="956056"/>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350520</xdr:colOff>
      <xdr:row>6</xdr:row>
      <xdr:rowOff>30480</xdr:rowOff>
    </xdr:from>
    <xdr:to>
      <xdr:col>24</xdr:col>
      <xdr:colOff>46920</xdr:colOff>
      <xdr:row>11</xdr:row>
      <xdr:rowOff>80880</xdr:rowOff>
    </xdr:to>
    <xdr:sp macro="" textlink="">
      <xdr:nvSpPr>
        <xdr:cNvPr id="18" name="Rectangle: Rounded Corners 17">
          <a:extLst>
            <a:ext uri="{FF2B5EF4-FFF2-40B4-BE49-F238E27FC236}">
              <a16:creationId xmlns:a16="http://schemas.microsoft.com/office/drawing/2014/main" id="{448C210B-5BCA-44F5-8575-D3D9562B175B}"/>
            </a:ext>
          </a:extLst>
        </xdr:cNvPr>
        <xdr:cNvSpPr/>
      </xdr:nvSpPr>
      <xdr:spPr>
        <a:xfrm>
          <a:off x="12542520" y="1127760"/>
          <a:ext cx="2134800" cy="964800"/>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604743</xdr:colOff>
      <xdr:row>0</xdr:row>
      <xdr:rowOff>123115</xdr:rowOff>
    </xdr:from>
    <xdr:ext cx="9393836" cy="630835"/>
    <xdr:sp macro="" textlink="">
      <xdr:nvSpPr>
        <xdr:cNvPr id="20" name="TextBox 19">
          <a:extLst>
            <a:ext uri="{FF2B5EF4-FFF2-40B4-BE49-F238E27FC236}">
              <a16:creationId xmlns:a16="http://schemas.microsoft.com/office/drawing/2014/main" id="{4A3B47FA-A77F-DA0B-1618-45F058BC747E}"/>
            </a:ext>
          </a:extLst>
        </xdr:cNvPr>
        <xdr:cNvSpPr txBox="1"/>
      </xdr:nvSpPr>
      <xdr:spPr>
        <a:xfrm>
          <a:off x="2433543" y="123115"/>
          <a:ext cx="9393836" cy="6308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3600" b="1">
              <a:solidFill>
                <a:schemeClr val="bg1"/>
              </a:solidFill>
            </a:rPr>
            <a:t>Restaurant Management</a:t>
          </a:r>
          <a:r>
            <a:rPr lang="en-IN" sz="3600" b="1" baseline="0">
              <a:solidFill>
                <a:schemeClr val="bg1"/>
              </a:solidFill>
            </a:rPr>
            <a:t> Analytics</a:t>
          </a:r>
          <a:r>
            <a:rPr lang="en-IN" sz="3600" b="1">
              <a:solidFill>
                <a:schemeClr val="bg1"/>
              </a:solidFill>
            </a:rPr>
            <a:t> Dashboard</a:t>
          </a:r>
        </a:p>
      </xdr:txBody>
    </xdr:sp>
    <xdr:clientData/>
  </xdr:oneCellAnchor>
  <xdr:oneCellAnchor>
    <xdr:from>
      <xdr:col>4</xdr:col>
      <xdr:colOff>368508</xdr:colOff>
      <xdr:row>3</xdr:row>
      <xdr:rowOff>81198</xdr:rowOff>
    </xdr:from>
    <xdr:ext cx="7545050" cy="368507"/>
    <xdr:sp macro="" textlink="">
      <xdr:nvSpPr>
        <xdr:cNvPr id="22" name="TextBox 21">
          <a:extLst>
            <a:ext uri="{FF2B5EF4-FFF2-40B4-BE49-F238E27FC236}">
              <a16:creationId xmlns:a16="http://schemas.microsoft.com/office/drawing/2014/main" id="{D92B6ABE-01E4-AB18-1B71-ADCE58C87AC7}"/>
            </a:ext>
          </a:extLst>
        </xdr:cNvPr>
        <xdr:cNvSpPr txBox="1"/>
      </xdr:nvSpPr>
      <xdr:spPr>
        <a:xfrm>
          <a:off x="2816901" y="624591"/>
          <a:ext cx="7545050" cy="368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chemeClr val="bg1"/>
              </a:solidFill>
            </a:rPr>
            <a:t>Track performance,Analyze Trends</a:t>
          </a:r>
          <a:r>
            <a:rPr lang="en-IN" sz="1600" b="1" baseline="0">
              <a:solidFill>
                <a:schemeClr val="bg1"/>
              </a:solidFill>
            </a:rPr>
            <a:t> &amp; Improve Customer Experience</a:t>
          </a:r>
          <a:endParaRPr lang="en-IN" sz="1600" b="1">
            <a:solidFill>
              <a:schemeClr val="bg1"/>
            </a:solidFill>
          </a:endParaRPr>
        </a:p>
      </xdr:txBody>
    </xdr:sp>
    <xdr:clientData/>
  </xdr:oneCellAnchor>
  <xdr:oneCellAnchor>
    <xdr:from>
      <xdr:col>2</xdr:col>
      <xdr:colOff>275652</xdr:colOff>
      <xdr:row>6</xdr:row>
      <xdr:rowOff>62458</xdr:rowOff>
    </xdr:from>
    <xdr:ext cx="2067393" cy="374141"/>
    <xdr:sp macro="" textlink="">
      <xdr:nvSpPr>
        <xdr:cNvPr id="23" name="TextBox 22">
          <a:extLst>
            <a:ext uri="{FF2B5EF4-FFF2-40B4-BE49-F238E27FC236}">
              <a16:creationId xmlns:a16="http://schemas.microsoft.com/office/drawing/2014/main" id="{EEB7E2E6-9E44-5C4E-A523-E3C0B7E9B5B7}"/>
            </a:ext>
          </a:extLst>
        </xdr:cNvPr>
        <xdr:cNvSpPr txBox="1"/>
      </xdr:nvSpPr>
      <xdr:spPr>
        <a:xfrm>
          <a:off x="1494852" y="1180058"/>
          <a:ext cx="206739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800" b="1">
              <a:solidFill>
                <a:schemeClr val="bg1"/>
              </a:solidFill>
            </a:rPr>
            <a:t>Total Sales</a:t>
          </a:r>
        </a:p>
      </xdr:txBody>
    </xdr:sp>
    <xdr:clientData/>
  </xdr:oneCellAnchor>
  <xdr:oneCellAnchor>
    <xdr:from>
      <xdr:col>6</xdr:col>
      <xdr:colOff>37198</xdr:colOff>
      <xdr:row>6</xdr:row>
      <xdr:rowOff>37475</xdr:rowOff>
    </xdr:from>
    <xdr:ext cx="2067393" cy="374141"/>
    <xdr:sp macro="" textlink="">
      <xdr:nvSpPr>
        <xdr:cNvPr id="25" name="TextBox 24">
          <a:extLst>
            <a:ext uri="{FF2B5EF4-FFF2-40B4-BE49-F238E27FC236}">
              <a16:creationId xmlns:a16="http://schemas.microsoft.com/office/drawing/2014/main" id="{22A646D5-8436-4FB0-ACCB-A6EDDC89029D}"/>
            </a:ext>
          </a:extLst>
        </xdr:cNvPr>
        <xdr:cNvSpPr txBox="1"/>
      </xdr:nvSpPr>
      <xdr:spPr>
        <a:xfrm>
          <a:off x="3694798" y="1155075"/>
          <a:ext cx="206739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800" b="1">
              <a:solidFill>
                <a:schemeClr val="bg1"/>
              </a:solidFill>
            </a:rPr>
            <a:t>Total Orders</a:t>
          </a:r>
        </a:p>
      </xdr:txBody>
    </xdr:sp>
    <xdr:clientData/>
  </xdr:oneCellAnchor>
  <xdr:oneCellAnchor>
    <xdr:from>
      <xdr:col>9</xdr:col>
      <xdr:colOff>449525</xdr:colOff>
      <xdr:row>6</xdr:row>
      <xdr:rowOff>39598</xdr:rowOff>
    </xdr:from>
    <xdr:ext cx="2067393" cy="374141"/>
    <xdr:sp macro="" textlink="">
      <xdr:nvSpPr>
        <xdr:cNvPr id="26" name="TextBox 25">
          <a:extLst>
            <a:ext uri="{FF2B5EF4-FFF2-40B4-BE49-F238E27FC236}">
              <a16:creationId xmlns:a16="http://schemas.microsoft.com/office/drawing/2014/main" id="{9D1D15B9-8B55-4A14-807F-4EE4F9B4CADF}"/>
            </a:ext>
          </a:extLst>
        </xdr:cNvPr>
        <xdr:cNvSpPr txBox="1"/>
      </xdr:nvSpPr>
      <xdr:spPr>
        <a:xfrm>
          <a:off x="5935925" y="1157198"/>
          <a:ext cx="206739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800" b="1">
              <a:solidFill>
                <a:schemeClr val="bg1"/>
              </a:solidFill>
            </a:rPr>
            <a:t>Profit</a:t>
          </a:r>
        </a:p>
      </xdr:txBody>
    </xdr:sp>
    <xdr:clientData/>
  </xdr:oneCellAnchor>
  <xdr:oneCellAnchor>
    <xdr:from>
      <xdr:col>13</xdr:col>
      <xdr:colOff>232528</xdr:colOff>
      <xdr:row>6</xdr:row>
      <xdr:rowOff>41820</xdr:rowOff>
    </xdr:from>
    <xdr:ext cx="2067393" cy="374141"/>
    <xdr:sp macro="" textlink="">
      <xdr:nvSpPr>
        <xdr:cNvPr id="27" name="TextBox 26">
          <a:extLst>
            <a:ext uri="{FF2B5EF4-FFF2-40B4-BE49-F238E27FC236}">
              <a16:creationId xmlns:a16="http://schemas.microsoft.com/office/drawing/2014/main" id="{BBA83301-E9D2-4065-A126-44168CF6929A}"/>
            </a:ext>
          </a:extLst>
        </xdr:cNvPr>
        <xdr:cNvSpPr txBox="1"/>
      </xdr:nvSpPr>
      <xdr:spPr>
        <a:xfrm>
          <a:off x="8157328" y="1159420"/>
          <a:ext cx="206739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800" b="1">
              <a:solidFill>
                <a:schemeClr val="bg1"/>
              </a:solidFill>
            </a:rPr>
            <a:t>Customers</a:t>
          </a:r>
        </a:p>
      </xdr:txBody>
    </xdr:sp>
    <xdr:clientData/>
  </xdr:oneCellAnchor>
  <xdr:oneCellAnchor>
    <xdr:from>
      <xdr:col>16</xdr:col>
      <xdr:colOff>575997</xdr:colOff>
      <xdr:row>6</xdr:row>
      <xdr:rowOff>47219</xdr:rowOff>
    </xdr:from>
    <xdr:ext cx="2067393" cy="374141"/>
    <xdr:sp macro="" textlink="">
      <xdr:nvSpPr>
        <xdr:cNvPr id="28" name="TextBox 27">
          <a:extLst>
            <a:ext uri="{FF2B5EF4-FFF2-40B4-BE49-F238E27FC236}">
              <a16:creationId xmlns:a16="http://schemas.microsoft.com/office/drawing/2014/main" id="{D137D26A-4B30-4516-96EA-3FEADB50177A}"/>
            </a:ext>
          </a:extLst>
        </xdr:cNvPr>
        <xdr:cNvSpPr txBox="1"/>
      </xdr:nvSpPr>
      <xdr:spPr>
        <a:xfrm>
          <a:off x="10369571" y="1134006"/>
          <a:ext cx="206739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800" b="1">
              <a:solidFill>
                <a:schemeClr val="bg1"/>
              </a:solidFill>
            </a:rPr>
            <a:t>Avg</a:t>
          </a:r>
          <a:r>
            <a:rPr lang="en-IN" sz="1800" b="1" baseline="0">
              <a:solidFill>
                <a:schemeClr val="bg1"/>
              </a:solidFill>
            </a:rPr>
            <a:t> Order Value</a:t>
          </a:r>
          <a:endParaRPr lang="en-IN" sz="1800" b="1">
            <a:solidFill>
              <a:schemeClr val="bg1"/>
            </a:solidFill>
          </a:endParaRPr>
        </a:p>
      </xdr:txBody>
    </xdr:sp>
    <xdr:clientData/>
  </xdr:oneCellAnchor>
  <xdr:oneCellAnchor>
    <xdr:from>
      <xdr:col>20</xdr:col>
      <xdr:colOff>419086</xdr:colOff>
      <xdr:row>6</xdr:row>
      <xdr:rowOff>91773</xdr:rowOff>
    </xdr:from>
    <xdr:ext cx="2067393" cy="374141"/>
    <xdr:sp macro="" textlink="">
      <xdr:nvSpPr>
        <xdr:cNvPr id="29" name="TextBox 28">
          <a:extLst>
            <a:ext uri="{FF2B5EF4-FFF2-40B4-BE49-F238E27FC236}">
              <a16:creationId xmlns:a16="http://schemas.microsoft.com/office/drawing/2014/main" id="{BF834362-0C35-4C3A-B1C3-E8FD4563E2D1}"/>
            </a:ext>
          </a:extLst>
        </xdr:cNvPr>
        <xdr:cNvSpPr txBox="1"/>
      </xdr:nvSpPr>
      <xdr:spPr>
        <a:xfrm>
          <a:off x="12611086" y="1209373"/>
          <a:ext cx="206739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800" b="1">
              <a:solidFill>
                <a:schemeClr val="bg1"/>
              </a:solidFill>
            </a:rPr>
            <a:t>Ratings</a:t>
          </a:r>
        </a:p>
      </xdr:txBody>
    </xdr:sp>
    <xdr:clientData/>
  </xdr:oneCellAnchor>
  <xdr:oneCellAnchor>
    <xdr:from>
      <xdr:col>6</xdr:col>
      <xdr:colOff>41916</xdr:colOff>
      <xdr:row>7</xdr:row>
      <xdr:rowOff>177204</xdr:rowOff>
    </xdr:from>
    <xdr:ext cx="2067393" cy="607227"/>
    <xdr:sp macro="" textlink="Analysis!Q56">
      <xdr:nvSpPr>
        <xdr:cNvPr id="31" name="TextBox 30">
          <a:extLst>
            <a:ext uri="{FF2B5EF4-FFF2-40B4-BE49-F238E27FC236}">
              <a16:creationId xmlns:a16="http://schemas.microsoft.com/office/drawing/2014/main" id="{E2B397A9-20F2-402A-8EB0-595C16C4FD4F}"/>
            </a:ext>
          </a:extLst>
        </xdr:cNvPr>
        <xdr:cNvSpPr txBox="1"/>
      </xdr:nvSpPr>
      <xdr:spPr>
        <a:xfrm>
          <a:off x="3699516" y="1481071"/>
          <a:ext cx="2067393" cy="607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60D482FC-A35E-4760-B9AA-BE5C2B225E0E}" type="TxLink">
            <a:rPr lang="en-US" sz="2800" b="1" i="0" u="none" strike="noStrike">
              <a:solidFill>
                <a:schemeClr val="bg1"/>
              </a:solidFill>
              <a:latin typeface="Calibri"/>
              <a:ea typeface="Calibri"/>
              <a:cs typeface="Calibri"/>
            </a:rPr>
            <a:pPr marL="0" indent="0" algn="ctr"/>
            <a:t> </a:t>
          </a:fld>
          <a:endParaRPr lang="en-IN" sz="2800" b="1" i="0" u="none" strike="noStrike">
            <a:solidFill>
              <a:schemeClr val="bg1"/>
            </a:solidFill>
            <a:latin typeface="Calibri"/>
            <a:ea typeface="Calibri"/>
            <a:cs typeface="Calibri"/>
          </a:endParaRPr>
        </a:p>
      </xdr:txBody>
    </xdr:sp>
    <xdr:clientData/>
  </xdr:oneCellAnchor>
  <xdr:oneCellAnchor>
    <xdr:from>
      <xdr:col>9</xdr:col>
      <xdr:colOff>465210</xdr:colOff>
      <xdr:row>7</xdr:row>
      <xdr:rowOff>162712</xdr:rowOff>
    </xdr:from>
    <xdr:ext cx="2067393" cy="607227"/>
    <xdr:sp macro="" textlink="Analysis!B13">
      <xdr:nvSpPr>
        <xdr:cNvPr id="32" name="TextBox 31">
          <a:extLst>
            <a:ext uri="{FF2B5EF4-FFF2-40B4-BE49-F238E27FC236}">
              <a16:creationId xmlns:a16="http://schemas.microsoft.com/office/drawing/2014/main" id="{2F436A05-5457-4043-BAC7-7C67989931EB}"/>
            </a:ext>
          </a:extLst>
        </xdr:cNvPr>
        <xdr:cNvSpPr txBox="1"/>
      </xdr:nvSpPr>
      <xdr:spPr>
        <a:xfrm>
          <a:off x="5965898" y="1440650"/>
          <a:ext cx="2067393" cy="607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34E8AD14-DAE8-4534-8BFA-071390EBB31A}" type="TxLink">
            <a:rPr lang="en-US" sz="2800" b="1" i="0" u="none" strike="noStrike">
              <a:solidFill>
                <a:schemeClr val="bg1"/>
              </a:solidFill>
              <a:latin typeface="Calibri"/>
              <a:ea typeface="Calibri"/>
              <a:cs typeface="Calibri"/>
            </a:rPr>
            <a:pPr marL="0" indent="0" algn="ctr"/>
            <a:t>$10.3K</a:t>
          </a:fld>
          <a:endParaRPr lang="en-IN" sz="2800" b="1" i="0" u="none" strike="noStrike">
            <a:solidFill>
              <a:schemeClr val="bg1"/>
            </a:solidFill>
            <a:latin typeface="Calibri"/>
            <a:ea typeface="Calibri"/>
            <a:cs typeface="Calibri"/>
          </a:endParaRPr>
        </a:p>
      </xdr:txBody>
    </xdr:sp>
    <xdr:clientData/>
  </xdr:oneCellAnchor>
  <xdr:oneCellAnchor>
    <xdr:from>
      <xdr:col>13</xdr:col>
      <xdr:colOff>285132</xdr:colOff>
      <xdr:row>7</xdr:row>
      <xdr:rowOff>183672</xdr:rowOff>
    </xdr:from>
    <xdr:ext cx="2067393" cy="607227"/>
    <xdr:sp macro="" textlink="Analysis!B14">
      <xdr:nvSpPr>
        <xdr:cNvPr id="33" name="TextBox 32">
          <a:extLst>
            <a:ext uri="{FF2B5EF4-FFF2-40B4-BE49-F238E27FC236}">
              <a16:creationId xmlns:a16="http://schemas.microsoft.com/office/drawing/2014/main" id="{58C7E462-ED5A-43E4-A025-2B537F00A016}"/>
            </a:ext>
          </a:extLst>
        </xdr:cNvPr>
        <xdr:cNvSpPr txBox="1"/>
      </xdr:nvSpPr>
      <xdr:spPr>
        <a:xfrm>
          <a:off x="8209932" y="1487539"/>
          <a:ext cx="2067393" cy="607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D6BDDDB-9B4F-4AF7-A4B9-7949F9B23C5D}" type="TxLink">
            <a:rPr lang="en-US" sz="2800" b="1" i="0" u="none" strike="noStrike">
              <a:solidFill>
                <a:schemeClr val="bg1"/>
              </a:solidFill>
              <a:latin typeface="Calibri"/>
              <a:ea typeface="Calibri"/>
              <a:cs typeface="Calibri"/>
            </a:rPr>
            <a:pPr algn="ctr"/>
            <a:t>180.00</a:t>
          </a:fld>
          <a:endParaRPr lang="en-IN" sz="2800" b="1" i="0" u="none" strike="noStrike">
            <a:solidFill>
              <a:schemeClr val="bg1"/>
            </a:solidFill>
            <a:latin typeface="Calibri"/>
            <a:ea typeface="Calibri"/>
            <a:cs typeface="Calibri"/>
          </a:endParaRPr>
        </a:p>
      </xdr:txBody>
    </xdr:sp>
    <xdr:clientData/>
  </xdr:oneCellAnchor>
  <xdr:oneCellAnchor>
    <xdr:from>
      <xdr:col>17</xdr:col>
      <xdr:colOff>102280</xdr:colOff>
      <xdr:row>8</xdr:row>
      <xdr:rowOff>2804</xdr:rowOff>
    </xdr:from>
    <xdr:ext cx="2067393" cy="607227"/>
    <xdr:sp macro="" textlink="Analysis!B15">
      <xdr:nvSpPr>
        <xdr:cNvPr id="34" name="TextBox 33">
          <a:extLst>
            <a:ext uri="{FF2B5EF4-FFF2-40B4-BE49-F238E27FC236}">
              <a16:creationId xmlns:a16="http://schemas.microsoft.com/office/drawing/2014/main" id="{66973688-253E-4179-970F-D70315C7D781}"/>
            </a:ext>
          </a:extLst>
        </xdr:cNvPr>
        <xdr:cNvSpPr txBox="1"/>
      </xdr:nvSpPr>
      <xdr:spPr>
        <a:xfrm>
          <a:off x="10465480" y="1492937"/>
          <a:ext cx="2067393" cy="607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D60CCCFF-AA57-41FE-A079-B015B127C4C3}" type="TxLink">
            <a:rPr lang="en-US" sz="2800" b="1" i="0" u="none" strike="noStrike">
              <a:solidFill>
                <a:schemeClr val="bg1"/>
              </a:solidFill>
              <a:latin typeface="Calibri"/>
              <a:ea typeface="Calibri"/>
              <a:cs typeface="Calibri"/>
            </a:rPr>
            <a:pPr marL="0" indent="0" algn="ctr"/>
            <a:t> $42.32 </a:t>
          </a:fld>
          <a:endParaRPr lang="en-IN" sz="2800" b="1" i="0" u="none" strike="noStrike">
            <a:solidFill>
              <a:schemeClr val="bg1"/>
            </a:solidFill>
            <a:latin typeface="Calibri"/>
            <a:ea typeface="Calibri"/>
            <a:cs typeface="Calibri"/>
          </a:endParaRPr>
        </a:p>
      </xdr:txBody>
    </xdr:sp>
    <xdr:clientData/>
  </xdr:oneCellAnchor>
  <xdr:oneCellAnchor>
    <xdr:from>
      <xdr:col>20</xdr:col>
      <xdr:colOff>407983</xdr:colOff>
      <xdr:row>8</xdr:row>
      <xdr:rowOff>13491</xdr:rowOff>
    </xdr:from>
    <xdr:ext cx="2067393" cy="607227"/>
    <xdr:sp macro="" textlink="Analysis!B16">
      <xdr:nvSpPr>
        <xdr:cNvPr id="35" name="TextBox 34">
          <a:extLst>
            <a:ext uri="{FF2B5EF4-FFF2-40B4-BE49-F238E27FC236}">
              <a16:creationId xmlns:a16="http://schemas.microsoft.com/office/drawing/2014/main" id="{A5313F02-2C9F-402B-9BB3-29A58B0A7D24}"/>
            </a:ext>
          </a:extLst>
        </xdr:cNvPr>
        <xdr:cNvSpPr txBox="1"/>
      </xdr:nvSpPr>
      <xdr:spPr>
        <a:xfrm>
          <a:off x="12599983" y="1503624"/>
          <a:ext cx="2067393" cy="607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ED9D64D-39FE-40D2-888F-6C39C10FB621}" type="TxLink">
            <a:rPr lang="en-US" sz="2800" b="1" i="0" u="none" strike="noStrike">
              <a:solidFill>
                <a:schemeClr val="bg1"/>
              </a:solidFill>
              <a:latin typeface="Calibri"/>
              <a:ea typeface="Calibri"/>
              <a:cs typeface="Calibri"/>
            </a:rPr>
            <a:pPr algn="ctr"/>
            <a:t>4.00</a:t>
          </a:fld>
          <a:endParaRPr lang="en-IN" sz="2800" b="1" i="0" u="none" strike="noStrike">
            <a:solidFill>
              <a:schemeClr val="bg1"/>
            </a:solidFill>
            <a:latin typeface="Calibri"/>
            <a:ea typeface="Calibri"/>
            <a:cs typeface="Calibri"/>
          </a:endParaRPr>
        </a:p>
      </xdr:txBody>
    </xdr:sp>
    <xdr:clientData/>
  </xdr:oneCellAnchor>
  <xdr:twoCellAnchor>
    <xdr:from>
      <xdr:col>2</xdr:col>
      <xdr:colOff>112427</xdr:colOff>
      <xdr:row>12</xdr:row>
      <xdr:rowOff>62458</xdr:rowOff>
    </xdr:from>
    <xdr:to>
      <xdr:col>9</xdr:col>
      <xdr:colOff>256082</xdr:colOff>
      <xdr:row>22</xdr:row>
      <xdr:rowOff>180747</xdr:rowOff>
    </xdr:to>
    <xdr:sp macro="" textlink="">
      <xdr:nvSpPr>
        <xdr:cNvPr id="36" name="Rectangle: Rounded Corners 35">
          <a:extLst>
            <a:ext uri="{FF2B5EF4-FFF2-40B4-BE49-F238E27FC236}">
              <a16:creationId xmlns:a16="http://schemas.microsoft.com/office/drawing/2014/main" id="{2E5D873C-165D-4BD4-A10A-A3CAB3950419}"/>
            </a:ext>
          </a:extLst>
        </xdr:cNvPr>
        <xdr:cNvSpPr/>
      </xdr:nvSpPr>
      <xdr:spPr>
        <a:xfrm>
          <a:off x="1336624" y="2236032"/>
          <a:ext cx="4428343" cy="1929600"/>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368509</xdr:colOff>
      <xdr:row>12</xdr:row>
      <xdr:rowOff>49967</xdr:rowOff>
    </xdr:from>
    <xdr:to>
      <xdr:col>16</xdr:col>
      <xdr:colOff>537147</xdr:colOff>
      <xdr:row>22</xdr:row>
      <xdr:rowOff>168256</xdr:rowOff>
    </xdr:to>
    <xdr:sp macro="" textlink="">
      <xdr:nvSpPr>
        <xdr:cNvPr id="37" name="Rectangle: Rounded Corners 36">
          <a:extLst>
            <a:ext uri="{FF2B5EF4-FFF2-40B4-BE49-F238E27FC236}">
              <a16:creationId xmlns:a16="http://schemas.microsoft.com/office/drawing/2014/main" id="{6582414D-7F18-4E09-9887-AE5F3F5A5312}"/>
            </a:ext>
          </a:extLst>
        </xdr:cNvPr>
        <xdr:cNvSpPr/>
      </xdr:nvSpPr>
      <xdr:spPr>
        <a:xfrm>
          <a:off x="5877394" y="2223541"/>
          <a:ext cx="4453327" cy="1929600"/>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31230</xdr:colOff>
      <xdr:row>12</xdr:row>
      <xdr:rowOff>62459</xdr:rowOff>
    </xdr:from>
    <xdr:to>
      <xdr:col>24</xdr:col>
      <xdr:colOff>137411</xdr:colOff>
      <xdr:row>22</xdr:row>
      <xdr:rowOff>180748</xdr:rowOff>
    </xdr:to>
    <xdr:sp macro="" textlink="">
      <xdr:nvSpPr>
        <xdr:cNvPr id="38" name="Rectangle: Rounded Corners 37">
          <a:extLst>
            <a:ext uri="{FF2B5EF4-FFF2-40B4-BE49-F238E27FC236}">
              <a16:creationId xmlns:a16="http://schemas.microsoft.com/office/drawing/2014/main" id="{65AFC4E5-D7C6-4371-85A2-93A3FA32C710}"/>
            </a:ext>
          </a:extLst>
        </xdr:cNvPr>
        <xdr:cNvSpPr/>
      </xdr:nvSpPr>
      <xdr:spPr>
        <a:xfrm>
          <a:off x="10436902" y="2236033"/>
          <a:ext cx="4390870" cy="1929600"/>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137409</xdr:colOff>
      <xdr:row>23</xdr:row>
      <xdr:rowOff>149901</xdr:rowOff>
    </xdr:from>
    <xdr:to>
      <xdr:col>9</xdr:col>
      <xdr:colOff>274820</xdr:colOff>
      <xdr:row>32</xdr:row>
      <xdr:rowOff>118672</xdr:rowOff>
    </xdr:to>
    <xdr:sp macro="" textlink="">
      <xdr:nvSpPr>
        <xdr:cNvPr id="39" name="Rectangle: Rounded Corners 38">
          <a:extLst>
            <a:ext uri="{FF2B5EF4-FFF2-40B4-BE49-F238E27FC236}">
              <a16:creationId xmlns:a16="http://schemas.microsoft.com/office/drawing/2014/main" id="{9C91D30A-7DF7-41AF-8415-5059D80158A3}"/>
            </a:ext>
          </a:extLst>
        </xdr:cNvPr>
        <xdr:cNvSpPr/>
      </xdr:nvSpPr>
      <xdr:spPr>
        <a:xfrm>
          <a:off x="1356609" y="4434034"/>
          <a:ext cx="4404611" cy="1645171"/>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368508</xdr:colOff>
      <xdr:row>23</xdr:row>
      <xdr:rowOff>137410</xdr:rowOff>
    </xdr:from>
    <xdr:to>
      <xdr:col>16</xdr:col>
      <xdr:colOff>487180</xdr:colOff>
      <xdr:row>32</xdr:row>
      <xdr:rowOff>106181</xdr:rowOff>
    </xdr:to>
    <xdr:sp macro="" textlink="">
      <xdr:nvSpPr>
        <xdr:cNvPr id="40" name="Rectangle: Rounded Corners 39">
          <a:extLst>
            <a:ext uri="{FF2B5EF4-FFF2-40B4-BE49-F238E27FC236}">
              <a16:creationId xmlns:a16="http://schemas.microsoft.com/office/drawing/2014/main" id="{BF794844-A674-4983-A383-0A20C2FE09A7}"/>
            </a:ext>
          </a:extLst>
        </xdr:cNvPr>
        <xdr:cNvSpPr/>
      </xdr:nvSpPr>
      <xdr:spPr>
        <a:xfrm>
          <a:off x="5877393" y="4303426"/>
          <a:ext cx="4403361" cy="1598952"/>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6247</xdr:colOff>
      <xdr:row>23</xdr:row>
      <xdr:rowOff>137410</xdr:rowOff>
    </xdr:from>
    <xdr:to>
      <xdr:col>24</xdr:col>
      <xdr:colOff>106180</xdr:colOff>
      <xdr:row>32</xdr:row>
      <xdr:rowOff>106181</xdr:rowOff>
    </xdr:to>
    <xdr:sp macro="" textlink="">
      <xdr:nvSpPr>
        <xdr:cNvPr id="41" name="Rectangle: Rounded Corners 40">
          <a:extLst>
            <a:ext uri="{FF2B5EF4-FFF2-40B4-BE49-F238E27FC236}">
              <a16:creationId xmlns:a16="http://schemas.microsoft.com/office/drawing/2014/main" id="{044355E4-5CF4-49C2-B172-64B48A30663A}"/>
            </a:ext>
          </a:extLst>
        </xdr:cNvPr>
        <xdr:cNvSpPr/>
      </xdr:nvSpPr>
      <xdr:spPr>
        <a:xfrm>
          <a:off x="10411919" y="4303426"/>
          <a:ext cx="4384622" cy="1598952"/>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162393</xdr:colOff>
      <xdr:row>33</xdr:row>
      <xdr:rowOff>81196</xdr:rowOff>
    </xdr:from>
    <xdr:to>
      <xdr:col>7</xdr:col>
      <xdr:colOff>306049</xdr:colOff>
      <xdr:row>42</xdr:row>
      <xdr:rowOff>49968</xdr:rowOff>
    </xdr:to>
    <xdr:sp macro="" textlink="">
      <xdr:nvSpPr>
        <xdr:cNvPr id="42" name="Rectangle: Rounded Corners 41">
          <a:extLst>
            <a:ext uri="{FF2B5EF4-FFF2-40B4-BE49-F238E27FC236}">
              <a16:creationId xmlns:a16="http://schemas.microsoft.com/office/drawing/2014/main" id="{F4C16FC5-C154-4E39-BB47-1BF6F9476DC2}"/>
            </a:ext>
          </a:extLst>
        </xdr:cNvPr>
        <xdr:cNvSpPr/>
      </xdr:nvSpPr>
      <xdr:spPr>
        <a:xfrm>
          <a:off x="1386590" y="6058524"/>
          <a:ext cx="3204148" cy="1598952"/>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437214</xdr:colOff>
      <xdr:row>33</xdr:row>
      <xdr:rowOff>74950</xdr:rowOff>
    </xdr:from>
    <xdr:to>
      <xdr:col>12</xdr:col>
      <xdr:colOff>580871</xdr:colOff>
      <xdr:row>42</xdr:row>
      <xdr:rowOff>43722</xdr:rowOff>
    </xdr:to>
    <xdr:sp macro="" textlink="">
      <xdr:nvSpPr>
        <xdr:cNvPr id="44" name="Rectangle: Rounded Corners 43">
          <a:extLst>
            <a:ext uri="{FF2B5EF4-FFF2-40B4-BE49-F238E27FC236}">
              <a16:creationId xmlns:a16="http://schemas.microsoft.com/office/drawing/2014/main" id="{5C393F09-B165-45B8-9F3B-2C03708B5137}"/>
            </a:ext>
          </a:extLst>
        </xdr:cNvPr>
        <xdr:cNvSpPr/>
      </xdr:nvSpPr>
      <xdr:spPr>
        <a:xfrm>
          <a:off x="4721903" y="6052278"/>
          <a:ext cx="3204148" cy="1598952"/>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106180</xdr:colOff>
      <xdr:row>33</xdr:row>
      <xdr:rowOff>56213</xdr:rowOff>
    </xdr:from>
    <xdr:to>
      <xdr:col>18</xdr:col>
      <xdr:colOff>249837</xdr:colOff>
      <xdr:row>42</xdr:row>
      <xdr:rowOff>24985</xdr:rowOff>
    </xdr:to>
    <xdr:sp macro="" textlink="">
      <xdr:nvSpPr>
        <xdr:cNvPr id="45" name="Rectangle: Rounded Corners 44">
          <a:extLst>
            <a:ext uri="{FF2B5EF4-FFF2-40B4-BE49-F238E27FC236}">
              <a16:creationId xmlns:a16="http://schemas.microsoft.com/office/drawing/2014/main" id="{C06F2AB6-E3F5-40FB-88F3-495976D4D222}"/>
            </a:ext>
          </a:extLst>
        </xdr:cNvPr>
        <xdr:cNvSpPr/>
      </xdr:nvSpPr>
      <xdr:spPr>
        <a:xfrm>
          <a:off x="8063459" y="6033541"/>
          <a:ext cx="3204148" cy="1598952"/>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354594</xdr:colOff>
      <xdr:row>33</xdr:row>
      <xdr:rowOff>32098</xdr:rowOff>
    </xdr:from>
    <xdr:to>
      <xdr:col>24</xdr:col>
      <xdr:colOff>79775</xdr:colOff>
      <xdr:row>42</xdr:row>
      <xdr:rowOff>870</xdr:rowOff>
    </xdr:to>
    <xdr:sp macro="" textlink="">
      <xdr:nvSpPr>
        <xdr:cNvPr id="46" name="Rectangle: Rounded Corners 45">
          <a:extLst>
            <a:ext uri="{FF2B5EF4-FFF2-40B4-BE49-F238E27FC236}">
              <a16:creationId xmlns:a16="http://schemas.microsoft.com/office/drawing/2014/main" id="{03384ACD-2C6C-4E0F-BCA2-7691BD6A3FA1}"/>
            </a:ext>
          </a:extLst>
        </xdr:cNvPr>
        <xdr:cNvSpPr/>
      </xdr:nvSpPr>
      <xdr:spPr>
        <a:xfrm>
          <a:off x="11292670" y="6079870"/>
          <a:ext cx="3371206" cy="1618165"/>
        </a:xfrm>
        <a:prstGeom prst="roundRect">
          <a:avLst/>
        </a:prstGeom>
        <a:solidFill>
          <a:srgbClr val="17375E"/>
        </a:solidFill>
        <a:ln>
          <a:solidFill>
            <a:schemeClr val="accent1">
              <a:lumMod val="75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187376</xdr:colOff>
      <xdr:row>12</xdr:row>
      <xdr:rowOff>168638</xdr:rowOff>
    </xdr:from>
    <xdr:to>
      <xdr:col>9</xdr:col>
      <xdr:colOff>243589</xdr:colOff>
      <xdr:row>22</xdr:row>
      <xdr:rowOff>106181</xdr:rowOff>
    </xdr:to>
    <xdr:graphicFrame macro="">
      <xdr:nvGraphicFramePr>
        <xdr:cNvPr id="48" name="Chart 47">
          <a:extLst>
            <a:ext uri="{FF2B5EF4-FFF2-40B4-BE49-F238E27FC236}">
              <a16:creationId xmlns:a16="http://schemas.microsoft.com/office/drawing/2014/main" id="{59482E88-EE30-48AD-985D-51C8B3DD5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430968</xdr:colOff>
      <xdr:row>12</xdr:row>
      <xdr:rowOff>87441</xdr:rowOff>
    </xdr:from>
    <xdr:to>
      <xdr:col>16</xdr:col>
      <xdr:colOff>412231</xdr:colOff>
      <xdr:row>22</xdr:row>
      <xdr:rowOff>124917</xdr:rowOff>
    </xdr:to>
    <xdr:graphicFrame macro="">
      <xdr:nvGraphicFramePr>
        <xdr:cNvPr id="52" name="Chart 51">
          <a:extLst>
            <a:ext uri="{FF2B5EF4-FFF2-40B4-BE49-F238E27FC236}">
              <a16:creationId xmlns:a16="http://schemas.microsoft.com/office/drawing/2014/main" id="{B43B3D53-BFC4-4887-9E47-919FA27AB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530903</xdr:colOff>
      <xdr:row>12</xdr:row>
      <xdr:rowOff>74949</xdr:rowOff>
    </xdr:from>
    <xdr:to>
      <xdr:col>10</xdr:col>
      <xdr:colOff>449705</xdr:colOff>
      <xdr:row>15</xdr:row>
      <xdr:rowOff>59</xdr:rowOff>
    </xdr:to>
    <xdr:pic>
      <xdr:nvPicPr>
        <xdr:cNvPr id="54" name="Graphic 53" descr="Scales of justice with solid fill">
          <a:extLst>
            <a:ext uri="{FF2B5EF4-FFF2-40B4-BE49-F238E27FC236}">
              <a16:creationId xmlns:a16="http://schemas.microsoft.com/office/drawing/2014/main" id="{075B83E6-E0A0-0C09-CDFC-08BD4F64511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39788" y="2248523"/>
          <a:ext cx="530901" cy="468442"/>
        </a:xfrm>
        <a:prstGeom prst="rect">
          <a:avLst/>
        </a:prstGeom>
      </xdr:spPr>
    </xdr:pic>
    <xdr:clientData/>
  </xdr:twoCellAnchor>
  <xdr:twoCellAnchor>
    <xdr:from>
      <xdr:col>17</xdr:col>
      <xdr:colOff>81196</xdr:colOff>
      <xdr:row>12</xdr:row>
      <xdr:rowOff>87441</xdr:rowOff>
    </xdr:from>
    <xdr:to>
      <xdr:col>24</xdr:col>
      <xdr:colOff>37474</xdr:colOff>
      <xdr:row>22</xdr:row>
      <xdr:rowOff>87442</xdr:rowOff>
    </xdr:to>
    <xdr:graphicFrame macro="">
      <xdr:nvGraphicFramePr>
        <xdr:cNvPr id="56" name="Chart 55">
          <a:extLst>
            <a:ext uri="{FF2B5EF4-FFF2-40B4-BE49-F238E27FC236}">
              <a16:creationId xmlns:a16="http://schemas.microsoft.com/office/drawing/2014/main" id="{C7136A22-DC5A-4A63-8FFC-A09F5DF94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156147</xdr:colOff>
      <xdr:row>25</xdr:row>
      <xdr:rowOff>124918</xdr:rowOff>
    </xdr:from>
    <xdr:to>
      <xdr:col>9</xdr:col>
      <xdr:colOff>274820</xdr:colOff>
      <xdr:row>33</xdr:row>
      <xdr:rowOff>37473</xdr:rowOff>
    </xdr:to>
    <xdr:graphicFrame macro="">
      <xdr:nvGraphicFramePr>
        <xdr:cNvPr id="2" name="Chart 1">
          <a:extLst>
            <a:ext uri="{FF2B5EF4-FFF2-40B4-BE49-F238E27FC236}">
              <a16:creationId xmlns:a16="http://schemas.microsoft.com/office/drawing/2014/main" id="{EBD2F9F2-4AC1-44CC-9419-00EED4D12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393492</xdr:colOff>
      <xdr:row>23</xdr:row>
      <xdr:rowOff>112425</xdr:rowOff>
    </xdr:from>
    <xdr:ext cx="1780082" cy="342786"/>
    <xdr:sp macro="" textlink="">
      <xdr:nvSpPr>
        <xdr:cNvPr id="4" name="TextBox 3">
          <a:extLst>
            <a:ext uri="{FF2B5EF4-FFF2-40B4-BE49-F238E27FC236}">
              <a16:creationId xmlns:a16="http://schemas.microsoft.com/office/drawing/2014/main" id="{4A2AC4D5-50F6-BE8D-B71D-2DF08FB25D5A}"/>
            </a:ext>
          </a:extLst>
        </xdr:cNvPr>
        <xdr:cNvSpPr txBox="1"/>
      </xdr:nvSpPr>
      <xdr:spPr>
        <a:xfrm>
          <a:off x="2229787" y="4278441"/>
          <a:ext cx="178008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rPr>
            <a:t>CITY-WISE</a:t>
          </a:r>
          <a:r>
            <a:rPr lang="en-IN" sz="1600" b="1" baseline="0">
              <a:solidFill>
                <a:schemeClr val="bg1"/>
              </a:solidFill>
            </a:rPr>
            <a:t> SALES</a:t>
          </a:r>
          <a:endParaRPr lang="en-IN" sz="1600" b="1">
            <a:solidFill>
              <a:schemeClr val="bg1"/>
            </a:solidFill>
          </a:endParaRPr>
        </a:p>
      </xdr:txBody>
    </xdr:sp>
    <xdr:clientData/>
  </xdr:oneCellAnchor>
  <xdr:twoCellAnchor editAs="oneCell">
    <xdr:from>
      <xdr:col>18</xdr:col>
      <xdr:colOff>331033</xdr:colOff>
      <xdr:row>16</xdr:row>
      <xdr:rowOff>162394</xdr:rowOff>
    </xdr:from>
    <xdr:to>
      <xdr:col>19</xdr:col>
      <xdr:colOff>283563</xdr:colOff>
      <xdr:row>19</xdr:row>
      <xdr:rowOff>137410</xdr:rowOff>
    </xdr:to>
    <xdr:pic>
      <xdr:nvPicPr>
        <xdr:cNvPr id="10" name="Graphic 9" descr="Crown with solid fill">
          <a:extLst>
            <a:ext uri="{FF2B5EF4-FFF2-40B4-BE49-F238E27FC236}">
              <a16:creationId xmlns:a16="http://schemas.microsoft.com/office/drawing/2014/main" id="{50C80BB7-D101-548B-7D49-522F8E8175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348803" y="3060492"/>
          <a:ext cx="564629" cy="518410"/>
        </a:xfrm>
        <a:prstGeom prst="rect">
          <a:avLst/>
        </a:prstGeom>
      </xdr:spPr>
    </xdr:pic>
    <xdr:clientData/>
  </xdr:twoCellAnchor>
  <xdr:twoCellAnchor>
    <xdr:from>
      <xdr:col>9</xdr:col>
      <xdr:colOff>483610</xdr:colOff>
      <xdr:row>24</xdr:row>
      <xdr:rowOff>169898</xdr:rowOff>
    </xdr:from>
    <xdr:to>
      <xdr:col>16</xdr:col>
      <xdr:colOff>564806</xdr:colOff>
      <xdr:row>33</xdr:row>
      <xdr:rowOff>27923</xdr:rowOff>
    </xdr:to>
    <xdr:graphicFrame macro="">
      <xdr:nvGraphicFramePr>
        <xdr:cNvPr id="21" name="Chart 20">
          <a:extLst>
            <a:ext uri="{FF2B5EF4-FFF2-40B4-BE49-F238E27FC236}">
              <a16:creationId xmlns:a16="http://schemas.microsoft.com/office/drawing/2014/main" id="{B6890F17-DFD9-4DBB-BDB6-619543408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10</xdr:col>
      <xdr:colOff>449705</xdr:colOff>
      <xdr:row>23</xdr:row>
      <xdr:rowOff>112427</xdr:rowOff>
    </xdr:from>
    <xdr:ext cx="2748195" cy="342786"/>
    <xdr:sp macro="" textlink="">
      <xdr:nvSpPr>
        <xdr:cNvPr id="43" name="TextBox 42">
          <a:extLst>
            <a:ext uri="{FF2B5EF4-FFF2-40B4-BE49-F238E27FC236}">
              <a16:creationId xmlns:a16="http://schemas.microsoft.com/office/drawing/2014/main" id="{A57897E6-1092-F429-EDB8-4B23848B7E05}"/>
            </a:ext>
          </a:extLst>
        </xdr:cNvPr>
        <xdr:cNvSpPr txBox="1"/>
      </xdr:nvSpPr>
      <xdr:spPr>
        <a:xfrm>
          <a:off x="6570689" y="4278443"/>
          <a:ext cx="274819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rPr>
            <a:t>TOP</a:t>
          </a:r>
          <a:r>
            <a:rPr lang="en-IN" sz="1600" b="1" baseline="0">
              <a:solidFill>
                <a:schemeClr val="bg1"/>
              </a:solidFill>
            </a:rPr>
            <a:t> 5 QTY SELLING ITEMS</a:t>
          </a:r>
          <a:endParaRPr lang="en-IN" sz="1600" b="1">
            <a:solidFill>
              <a:schemeClr val="bg1"/>
            </a:solidFill>
          </a:endParaRPr>
        </a:p>
      </xdr:txBody>
    </xdr:sp>
    <xdr:clientData/>
  </xdr:oneCellAnchor>
  <xdr:twoCellAnchor>
    <xdr:from>
      <xdr:col>17</xdr:col>
      <xdr:colOff>37476</xdr:colOff>
      <xdr:row>25</xdr:row>
      <xdr:rowOff>49967</xdr:rowOff>
    </xdr:from>
    <xdr:to>
      <xdr:col>23</xdr:col>
      <xdr:colOff>593360</xdr:colOff>
      <xdr:row>33</xdr:row>
      <xdr:rowOff>6244</xdr:rowOff>
    </xdr:to>
    <xdr:graphicFrame macro="">
      <xdr:nvGraphicFramePr>
        <xdr:cNvPr id="47" name="Chart 46">
          <a:extLst>
            <a:ext uri="{FF2B5EF4-FFF2-40B4-BE49-F238E27FC236}">
              <a16:creationId xmlns:a16="http://schemas.microsoft.com/office/drawing/2014/main" id="{5D85D236-A07D-43C2-BAD7-E49E23558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17</xdr:col>
      <xdr:colOff>530902</xdr:colOff>
      <xdr:row>23</xdr:row>
      <xdr:rowOff>137408</xdr:rowOff>
    </xdr:from>
    <xdr:ext cx="2748195" cy="342786"/>
    <xdr:sp macro="" textlink="">
      <xdr:nvSpPr>
        <xdr:cNvPr id="50" name="TextBox 49">
          <a:extLst>
            <a:ext uri="{FF2B5EF4-FFF2-40B4-BE49-F238E27FC236}">
              <a16:creationId xmlns:a16="http://schemas.microsoft.com/office/drawing/2014/main" id="{28590089-19DD-491D-AE5F-13CBE630657C}"/>
            </a:ext>
          </a:extLst>
        </xdr:cNvPr>
        <xdr:cNvSpPr txBox="1"/>
      </xdr:nvSpPr>
      <xdr:spPr>
        <a:xfrm>
          <a:off x="10936574" y="4303424"/>
          <a:ext cx="274819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solidFill>
                <a:schemeClr val="bg1"/>
              </a:solidFill>
            </a:rPr>
            <a:t>TOP</a:t>
          </a:r>
          <a:r>
            <a:rPr lang="en-IN" sz="1600" b="1" baseline="0">
              <a:solidFill>
                <a:schemeClr val="bg1"/>
              </a:solidFill>
            </a:rPr>
            <a:t> WAITERS BY SALE</a:t>
          </a:r>
          <a:endParaRPr lang="en-IN" sz="1600" b="1">
            <a:solidFill>
              <a:schemeClr val="bg1"/>
            </a:solidFill>
          </a:endParaRPr>
        </a:p>
      </xdr:txBody>
    </xdr:sp>
    <xdr:clientData/>
  </xdr:oneCellAnchor>
  <xdr:twoCellAnchor editAs="oneCell">
    <xdr:from>
      <xdr:col>17</xdr:col>
      <xdr:colOff>337278</xdr:colOff>
      <xdr:row>23</xdr:row>
      <xdr:rowOff>156148</xdr:rowOff>
    </xdr:from>
    <xdr:to>
      <xdr:col>18</xdr:col>
      <xdr:colOff>374754</xdr:colOff>
      <xdr:row>25</xdr:row>
      <xdr:rowOff>87443</xdr:rowOff>
    </xdr:to>
    <xdr:pic>
      <xdr:nvPicPr>
        <xdr:cNvPr id="53" name="Graphic 52" descr="Male profile with solid fill">
          <a:extLst>
            <a:ext uri="{FF2B5EF4-FFF2-40B4-BE49-F238E27FC236}">
              <a16:creationId xmlns:a16="http://schemas.microsoft.com/office/drawing/2014/main" id="{CFC9C0C7-031B-8793-3C3C-37CBD48AD2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42950" y="4322164"/>
          <a:ext cx="649574" cy="293558"/>
        </a:xfrm>
        <a:prstGeom prst="rect">
          <a:avLst/>
        </a:prstGeom>
      </xdr:spPr>
    </xdr:pic>
    <xdr:clientData/>
  </xdr:twoCellAnchor>
  <xdr:twoCellAnchor>
    <xdr:from>
      <xdr:col>2</xdr:col>
      <xdr:colOff>217715</xdr:colOff>
      <xdr:row>35</xdr:row>
      <xdr:rowOff>10583</xdr:rowOff>
    </xdr:from>
    <xdr:to>
      <xdr:col>7</xdr:col>
      <xdr:colOff>284703</xdr:colOff>
      <xdr:row>42</xdr:row>
      <xdr:rowOff>16747</xdr:rowOff>
    </xdr:to>
    <xdr:graphicFrame macro="">
      <xdr:nvGraphicFramePr>
        <xdr:cNvPr id="55" name="Chart 54">
          <a:extLst>
            <a:ext uri="{FF2B5EF4-FFF2-40B4-BE49-F238E27FC236}">
              <a16:creationId xmlns:a16="http://schemas.microsoft.com/office/drawing/2014/main" id="{C6D229E7-5A9A-4C71-BEE1-22D1D87BA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3</xdr:col>
      <xdr:colOff>47625</xdr:colOff>
      <xdr:row>33</xdr:row>
      <xdr:rowOff>89523</xdr:rowOff>
    </xdr:from>
    <xdr:ext cx="2846917" cy="295850"/>
    <xdr:sp macro="" textlink="">
      <xdr:nvSpPr>
        <xdr:cNvPr id="57" name="TextBox 56">
          <a:extLst>
            <a:ext uri="{FF2B5EF4-FFF2-40B4-BE49-F238E27FC236}">
              <a16:creationId xmlns:a16="http://schemas.microsoft.com/office/drawing/2014/main" id="{AF963D71-FE9E-4B8C-B2DD-C4096626D725}"/>
            </a:ext>
          </a:extLst>
        </xdr:cNvPr>
        <xdr:cNvSpPr txBox="1"/>
      </xdr:nvSpPr>
      <xdr:spPr>
        <a:xfrm>
          <a:off x="1873250" y="6201398"/>
          <a:ext cx="2846917"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300" b="1">
              <a:solidFill>
                <a:schemeClr val="bg1"/>
              </a:solidFill>
            </a:rPr>
            <a:t>PAYMENT</a:t>
          </a:r>
          <a:r>
            <a:rPr lang="en-IN" sz="1300" b="1" baseline="0">
              <a:solidFill>
                <a:schemeClr val="bg1"/>
              </a:solidFill>
            </a:rPr>
            <a:t> METHOD DISTRIBUTION</a:t>
          </a:r>
          <a:endParaRPr lang="en-IN" sz="1300" b="1">
            <a:solidFill>
              <a:schemeClr val="bg1"/>
            </a:solidFill>
          </a:endParaRPr>
        </a:p>
      </xdr:txBody>
    </xdr:sp>
    <xdr:clientData/>
  </xdr:oneCellAnchor>
  <xdr:twoCellAnchor editAs="oneCell">
    <xdr:from>
      <xdr:col>2</xdr:col>
      <xdr:colOff>322791</xdr:colOff>
      <xdr:row>33</xdr:row>
      <xdr:rowOff>95250</xdr:rowOff>
    </xdr:from>
    <xdr:to>
      <xdr:col>3</xdr:col>
      <xdr:colOff>111125</xdr:colOff>
      <xdr:row>35</xdr:row>
      <xdr:rowOff>52916</xdr:rowOff>
    </xdr:to>
    <xdr:pic>
      <xdr:nvPicPr>
        <xdr:cNvPr id="59" name="Graphic 58" descr="Money with solid fill">
          <a:extLst>
            <a:ext uri="{FF2B5EF4-FFF2-40B4-BE49-F238E27FC236}">
              <a16:creationId xmlns:a16="http://schemas.microsoft.com/office/drawing/2014/main" id="{D9FF9C04-449B-626C-0617-056EC96B0DE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39874" y="6207125"/>
          <a:ext cx="396876" cy="328083"/>
        </a:xfrm>
        <a:prstGeom prst="rect">
          <a:avLst/>
        </a:prstGeom>
      </xdr:spPr>
    </xdr:pic>
    <xdr:clientData/>
  </xdr:twoCellAnchor>
  <xdr:twoCellAnchor>
    <xdr:from>
      <xdr:col>7</xdr:col>
      <xdr:colOff>275550</xdr:colOff>
      <xdr:row>34</xdr:row>
      <xdr:rowOff>151318</xdr:rowOff>
    </xdr:from>
    <xdr:to>
      <xdr:col>12</xdr:col>
      <xdr:colOff>563417</xdr:colOff>
      <xdr:row>42</xdr:row>
      <xdr:rowOff>21551</xdr:rowOff>
    </xdr:to>
    <xdr:graphicFrame macro="">
      <xdr:nvGraphicFramePr>
        <xdr:cNvPr id="60" name="Chart 59">
          <a:extLst>
            <a:ext uri="{FF2B5EF4-FFF2-40B4-BE49-F238E27FC236}">
              <a16:creationId xmlns:a16="http://schemas.microsoft.com/office/drawing/2014/main" id="{84BFEB9F-7D40-446F-9CD5-0B394768E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8</xdr:col>
      <xdr:colOff>279606</xdr:colOff>
      <xdr:row>33</xdr:row>
      <xdr:rowOff>80576</xdr:rowOff>
    </xdr:from>
    <xdr:ext cx="2846917" cy="295850"/>
    <xdr:sp macro="" textlink="">
      <xdr:nvSpPr>
        <xdr:cNvPr id="61" name="TextBox 60">
          <a:extLst>
            <a:ext uri="{FF2B5EF4-FFF2-40B4-BE49-F238E27FC236}">
              <a16:creationId xmlns:a16="http://schemas.microsoft.com/office/drawing/2014/main" id="{4E4B5646-A36E-4990-AFF4-4119B3F17892}"/>
            </a:ext>
          </a:extLst>
        </xdr:cNvPr>
        <xdr:cNvSpPr txBox="1"/>
      </xdr:nvSpPr>
      <xdr:spPr>
        <a:xfrm>
          <a:off x="5165053" y="6144150"/>
          <a:ext cx="2846917"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300" b="1">
              <a:solidFill>
                <a:schemeClr val="bg1"/>
              </a:solidFill>
            </a:rPr>
            <a:t>DINING</a:t>
          </a:r>
          <a:r>
            <a:rPr lang="en-IN" sz="1300" b="1" baseline="0">
              <a:solidFill>
                <a:schemeClr val="bg1"/>
              </a:solidFill>
            </a:rPr>
            <a:t> TYPE DISTRIBUTION</a:t>
          </a:r>
          <a:endParaRPr lang="en-IN" sz="1300" b="1">
            <a:solidFill>
              <a:schemeClr val="bg1"/>
            </a:solidFill>
          </a:endParaRPr>
        </a:p>
      </xdr:txBody>
    </xdr:sp>
    <xdr:clientData/>
  </xdr:oneCellAnchor>
  <xdr:twoCellAnchor editAs="oneCell">
    <xdr:from>
      <xdr:col>7</xdr:col>
      <xdr:colOff>529617</xdr:colOff>
      <xdr:row>33</xdr:row>
      <xdr:rowOff>124298</xdr:rowOff>
    </xdr:from>
    <xdr:to>
      <xdr:col>8</xdr:col>
      <xdr:colOff>313447</xdr:colOff>
      <xdr:row>35</xdr:row>
      <xdr:rowOff>59447</xdr:rowOff>
    </xdr:to>
    <xdr:pic>
      <xdr:nvPicPr>
        <xdr:cNvPr id="63" name="Graphic 62" descr="Fork and knife with solid fill">
          <a:extLst>
            <a:ext uri="{FF2B5EF4-FFF2-40B4-BE49-F238E27FC236}">
              <a16:creationId xmlns:a16="http://schemas.microsoft.com/office/drawing/2014/main" id="{AD1AFAB2-75A7-1339-8020-C0865A236AD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804383" y="6187872"/>
          <a:ext cx="394511" cy="302639"/>
        </a:xfrm>
        <a:prstGeom prst="rect">
          <a:avLst/>
        </a:prstGeom>
      </xdr:spPr>
    </xdr:pic>
    <xdr:clientData/>
  </xdr:twoCellAnchor>
  <xdr:twoCellAnchor>
    <xdr:from>
      <xdr:col>13</xdr:col>
      <xdr:colOff>159151</xdr:colOff>
      <xdr:row>34</xdr:row>
      <xdr:rowOff>28937</xdr:rowOff>
    </xdr:from>
    <xdr:to>
      <xdr:col>18</xdr:col>
      <xdr:colOff>226670</xdr:colOff>
      <xdr:row>42</xdr:row>
      <xdr:rowOff>115746</xdr:rowOff>
    </xdr:to>
    <xdr:graphicFrame macro="">
      <xdr:nvGraphicFramePr>
        <xdr:cNvPr id="68" name="Chart 67">
          <a:extLst>
            <a:ext uri="{FF2B5EF4-FFF2-40B4-BE49-F238E27FC236}">
              <a16:creationId xmlns:a16="http://schemas.microsoft.com/office/drawing/2014/main" id="{3EF89E82-61C8-4E08-BA35-C2BF8FBAA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14</xdr:col>
      <xdr:colOff>106103</xdr:colOff>
      <xdr:row>33</xdr:row>
      <xdr:rowOff>48228</xdr:rowOff>
    </xdr:from>
    <xdr:ext cx="2329404" cy="295850"/>
    <xdr:sp macro="" textlink="">
      <xdr:nvSpPr>
        <xdr:cNvPr id="70" name="TextBox 69">
          <a:extLst>
            <a:ext uri="{FF2B5EF4-FFF2-40B4-BE49-F238E27FC236}">
              <a16:creationId xmlns:a16="http://schemas.microsoft.com/office/drawing/2014/main" id="{9DD90379-9DCA-9E2B-5F96-234C2B55080A}"/>
            </a:ext>
          </a:extLst>
        </xdr:cNvPr>
        <xdr:cNvSpPr txBox="1"/>
      </xdr:nvSpPr>
      <xdr:spPr>
        <a:xfrm>
          <a:off x="8613495" y="6096000"/>
          <a:ext cx="2329404"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300" b="1">
              <a:solidFill>
                <a:schemeClr val="bg1"/>
              </a:solidFill>
            </a:rPr>
            <a:t>CUSTOMER TYPE SALES</a:t>
          </a:r>
        </a:p>
      </xdr:txBody>
    </xdr:sp>
    <xdr:clientData/>
  </xdr:oneCellAnchor>
  <xdr:twoCellAnchor editAs="oneCell">
    <xdr:from>
      <xdr:col>13</xdr:col>
      <xdr:colOff>376177</xdr:colOff>
      <xdr:row>33</xdr:row>
      <xdr:rowOff>57874</xdr:rowOff>
    </xdr:from>
    <xdr:to>
      <xdr:col>14</xdr:col>
      <xdr:colOff>192912</xdr:colOff>
      <xdr:row>35</xdr:row>
      <xdr:rowOff>48228</xdr:rowOff>
    </xdr:to>
    <xdr:pic>
      <xdr:nvPicPr>
        <xdr:cNvPr id="72" name="Graphic 71" descr="Customer review with solid fill">
          <a:extLst>
            <a:ext uri="{FF2B5EF4-FFF2-40B4-BE49-F238E27FC236}">
              <a16:creationId xmlns:a16="http://schemas.microsoft.com/office/drawing/2014/main" id="{5E6600BE-B57F-0AC5-76CB-6B9A1BBF154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275899" y="6105646"/>
          <a:ext cx="424405" cy="356886"/>
        </a:xfrm>
        <a:prstGeom prst="rect">
          <a:avLst/>
        </a:prstGeom>
      </xdr:spPr>
    </xdr:pic>
    <xdr:clientData/>
  </xdr:twoCellAnchor>
  <xdr:twoCellAnchor>
    <xdr:from>
      <xdr:col>18</xdr:col>
      <xdr:colOff>432886</xdr:colOff>
      <xdr:row>34</xdr:row>
      <xdr:rowOff>77165</xdr:rowOff>
    </xdr:from>
    <xdr:to>
      <xdr:col>24</xdr:col>
      <xdr:colOff>21766</xdr:colOff>
      <xdr:row>42</xdr:row>
      <xdr:rowOff>43406</xdr:rowOff>
    </xdr:to>
    <xdr:graphicFrame macro="">
      <xdr:nvGraphicFramePr>
        <xdr:cNvPr id="73" name="Chart 72">
          <a:extLst>
            <a:ext uri="{FF2B5EF4-FFF2-40B4-BE49-F238E27FC236}">
              <a16:creationId xmlns:a16="http://schemas.microsoft.com/office/drawing/2014/main" id="{B1570DE2-478A-41EE-ACB0-F3B27537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oneCellAnchor>
    <xdr:from>
      <xdr:col>19</xdr:col>
      <xdr:colOff>344948</xdr:colOff>
      <xdr:row>33</xdr:row>
      <xdr:rowOff>41743</xdr:rowOff>
    </xdr:from>
    <xdr:ext cx="2846917" cy="295850"/>
    <xdr:sp macro="" textlink="">
      <xdr:nvSpPr>
        <xdr:cNvPr id="76" name="TextBox 75">
          <a:extLst>
            <a:ext uri="{FF2B5EF4-FFF2-40B4-BE49-F238E27FC236}">
              <a16:creationId xmlns:a16="http://schemas.microsoft.com/office/drawing/2014/main" id="{A753524E-CA9C-48B9-B55F-40D5336715F9}"/>
            </a:ext>
          </a:extLst>
        </xdr:cNvPr>
        <xdr:cNvSpPr txBox="1"/>
      </xdr:nvSpPr>
      <xdr:spPr>
        <a:xfrm>
          <a:off x="11890695" y="6089515"/>
          <a:ext cx="2846917"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300" b="1">
              <a:solidFill>
                <a:schemeClr val="bg1"/>
              </a:solidFill>
            </a:rPr>
            <a:t>AVG RATINGS BY CATEGORY</a:t>
          </a:r>
        </a:p>
      </xdr:txBody>
    </xdr:sp>
    <xdr:clientData/>
  </xdr:oneCellAnchor>
  <xdr:twoCellAnchor editAs="oneCell">
    <xdr:from>
      <xdr:col>19</xdr:col>
      <xdr:colOff>86811</xdr:colOff>
      <xdr:row>33</xdr:row>
      <xdr:rowOff>48228</xdr:rowOff>
    </xdr:from>
    <xdr:to>
      <xdr:col>19</xdr:col>
      <xdr:colOff>395469</xdr:colOff>
      <xdr:row>34</xdr:row>
      <xdr:rowOff>120570</xdr:rowOff>
    </xdr:to>
    <xdr:pic>
      <xdr:nvPicPr>
        <xdr:cNvPr id="78" name="Graphic 77" descr="Star with solid fill">
          <a:extLst>
            <a:ext uri="{FF2B5EF4-FFF2-40B4-BE49-F238E27FC236}">
              <a16:creationId xmlns:a16="http://schemas.microsoft.com/office/drawing/2014/main" id="{EBF64F65-D4B3-7A0E-F400-9056975F9095}"/>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1632558" y="6096000"/>
          <a:ext cx="308658" cy="255608"/>
        </a:xfrm>
        <a:prstGeom prst="rect">
          <a:avLst/>
        </a:prstGeom>
      </xdr:spPr>
    </xdr:pic>
    <xdr:clientData/>
  </xdr:twoCellAnchor>
  <xdr:twoCellAnchor editAs="oneCell">
    <xdr:from>
      <xdr:col>10</xdr:col>
      <xdr:colOff>147278</xdr:colOff>
      <xdr:row>23</xdr:row>
      <xdr:rowOff>160083</xdr:rowOff>
    </xdr:from>
    <xdr:to>
      <xdr:col>10</xdr:col>
      <xdr:colOff>572209</xdr:colOff>
      <xdr:row>25</xdr:row>
      <xdr:rowOff>147277</xdr:rowOff>
    </xdr:to>
    <xdr:pic>
      <xdr:nvPicPr>
        <xdr:cNvPr id="80" name="Graphic 79" descr="Database with solid fill">
          <a:extLst>
            <a:ext uri="{FF2B5EF4-FFF2-40B4-BE49-F238E27FC236}">
              <a16:creationId xmlns:a16="http://schemas.microsoft.com/office/drawing/2014/main" id="{3987953B-D08E-FC5F-FD8E-CE692C356BF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6230471" y="4431125"/>
          <a:ext cx="424931" cy="358589"/>
        </a:xfrm>
        <a:prstGeom prst="rect">
          <a:avLst/>
        </a:prstGeom>
      </xdr:spPr>
    </xdr:pic>
    <xdr:clientData/>
  </xdr:twoCellAnchor>
  <xdr:twoCellAnchor editAs="oneCell">
    <xdr:from>
      <xdr:col>20</xdr:col>
      <xdr:colOff>352131</xdr:colOff>
      <xdr:row>7</xdr:row>
      <xdr:rowOff>132969</xdr:rowOff>
    </xdr:from>
    <xdr:to>
      <xdr:col>21</xdr:col>
      <xdr:colOff>392173</xdr:colOff>
      <xdr:row>10</xdr:row>
      <xdr:rowOff>143934</xdr:rowOff>
    </xdr:to>
    <xdr:pic>
      <xdr:nvPicPr>
        <xdr:cNvPr id="5" name="Picture 4">
          <a:extLst>
            <a:ext uri="{FF2B5EF4-FFF2-40B4-BE49-F238E27FC236}">
              <a16:creationId xmlns:a16="http://schemas.microsoft.com/office/drawing/2014/main" id="{7A179074-0911-4137-BA94-9B09FBCE4251}"/>
            </a:ext>
          </a:extLst>
        </xdr:cNvPr>
        <xdr:cNvPicPr>
          <a:picLocks noChangeAspect="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l="83221" t="23977" r="994" b="29567"/>
        <a:stretch>
          <a:fillRect/>
        </a:stretch>
      </xdr:blipFill>
      <xdr:spPr>
        <a:xfrm>
          <a:off x="12544131" y="1436836"/>
          <a:ext cx="649642" cy="569765"/>
        </a:xfrm>
        <a:prstGeom prst="rect">
          <a:avLst/>
        </a:prstGeom>
      </xdr:spPr>
    </xdr:pic>
    <xdr:clientData/>
  </xdr:twoCellAnchor>
  <xdr:twoCellAnchor editAs="oneCell">
    <xdr:from>
      <xdr:col>17</xdr:col>
      <xdr:colOff>59267</xdr:colOff>
      <xdr:row>7</xdr:row>
      <xdr:rowOff>160867</xdr:rowOff>
    </xdr:from>
    <xdr:to>
      <xdr:col>18</xdr:col>
      <xdr:colOff>16934</xdr:colOff>
      <xdr:row>11</xdr:row>
      <xdr:rowOff>8466</xdr:rowOff>
    </xdr:to>
    <xdr:pic>
      <xdr:nvPicPr>
        <xdr:cNvPr id="11" name="Picture 10">
          <a:extLst>
            <a:ext uri="{FF2B5EF4-FFF2-40B4-BE49-F238E27FC236}">
              <a16:creationId xmlns:a16="http://schemas.microsoft.com/office/drawing/2014/main" id="{6B117915-8EE1-45E1-A817-E69A2FCFF6BF}"/>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l="66577" t="23797" r="17138" b="28848"/>
        <a:stretch>
          <a:fillRect/>
        </a:stretch>
      </xdr:blipFill>
      <xdr:spPr>
        <a:xfrm>
          <a:off x="10422467" y="1464734"/>
          <a:ext cx="567267" cy="592665"/>
        </a:xfrm>
        <a:prstGeom prst="rect">
          <a:avLst/>
        </a:prstGeom>
      </xdr:spPr>
    </xdr:pic>
    <xdr:clientData/>
  </xdr:twoCellAnchor>
  <xdr:twoCellAnchor editAs="oneCell">
    <xdr:from>
      <xdr:col>13</xdr:col>
      <xdr:colOff>177800</xdr:colOff>
      <xdr:row>7</xdr:row>
      <xdr:rowOff>84666</xdr:rowOff>
    </xdr:from>
    <xdr:to>
      <xdr:col>14</xdr:col>
      <xdr:colOff>146933</xdr:colOff>
      <xdr:row>10</xdr:row>
      <xdr:rowOff>146730</xdr:rowOff>
    </xdr:to>
    <xdr:pic>
      <xdr:nvPicPr>
        <xdr:cNvPr id="13" name="Picture 12">
          <a:extLst>
            <a:ext uri="{FF2B5EF4-FFF2-40B4-BE49-F238E27FC236}">
              <a16:creationId xmlns:a16="http://schemas.microsoft.com/office/drawing/2014/main" id="{8D5D92F8-3C2A-432C-9DA2-F9DEBB8560F4}"/>
            </a:ext>
          </a:extLst>
        </xdr:cNvPr>
        <xdr:cNvPicPr>
          <a:picLocks noChangeAspect="1"/>
        </xdr:cNvPicPr>
      </xdr:nvPicPr>
      <xdr:blipFill rotWithShape="1">
        <a:blip xmlns:r="http://schemas.openxmlformats.org/officeDocument/2006/relationships" r:embed="rId29" cstate="print">
          <a:extLst>
            <a:ext uri="{28A0092B-C50C-407E-A947-70E740481C1C}">
              <a14:useLocalDpi xmlns:a14="http://schemas.microsoft.com/office/drawing/2010/main" val="0"/>
            </a:ext>
          </a:extLst>
        </a:blip>
        <a:srcRect l="539" t="24396" r="83476" b="30046"/>
        <a:stretch>
          <a:fillRect/>
        </a:stretch>
      </xdr:blipFill>
      <xdr:spPr>
        <a:xfrm>
          <a:off x="8102600" y="1388533"/>
          <a:ext cx="578733" cy="620864"/>
        </a:xfrm>
        <a:prstGeom prst="rect">
          <a:avLst/>
        </a:prstGeom>
      </xdr:spPr>
    </xdr:pic>
    <xdr:clientData/>
  </xdr:twoCellAnchor>
  <xdr:twoCellAnchor editAs="oneCell">
    <xdr:from>
      <xdr:col>9</xdr:col>
      <xdr:colOff>397932</xdr:colOff>
      <xdr:row>7</xdr:row>
      <xdr:rowOff>101600</xdr:rowOff>
    </xdr:from>
    <xdr:to>
      <xdr:col>10</xdr:col>
      <xdr:colOff>392075</xdr:colOff>
      <xdr:row>10</xdr:row>
      <xdr:rowOff>169333</xdr:rowOff>
    </xdr:to>
    <xdr:pic>
      <xdr:nvPicPr>
        <xdr:cNvPr id="24" name="Picture 23">
          <a:extLst>
            <a:ext uri="{FF2B5EF4-FFF2-40B4-BE49-F238E27FC236}">
              <a16:creationId xmlns:a16="http://schemas.microsoft.com/office/drawing/2014/main" id="{64D7412A-565A-42C6-8F24-628C96E514F1}"/>
            </a:ext>
          </a:extLst>
        </xdr:cNvPr>
        <xdr:cNvPicPr>
          <a:picLocks noChangeAspect="1"/>
        </xdr:cNvPicPr>
      </xdr:nvPicPr>
      <xdr:blipFill rotWithShape="1">
        <a:blip xmlns:r="http://schemas.openxmlformats.org/officeDocument/2006/relationships" r:embed="rId30" cstate="print">
          <a:extLst>
            <a:ext uri="{28A0092B-C50C-407E-A947-70E740481C1C}">
              <a14:useLocalDpi xmlns:a14="http://schemas.microsoft.com/office/drawing/2010/main" val="0"/>
            </a:ext>
          </a:extLst>
        </a:blip>
        <a:srcRect l="33309" t="23198" r="50207" b="28248"/>
        <a:stretch>
          <a:fillRect/>
        </a:stretch>
      </xdr:blipFill>
      <xdr:spPr>
        <a:xfrm>
          <a:off x="5884332" y="1405467"/>
          <a:ext cx="603743" cy="626533"/>
        </a:xfrm>
        <a:prstGeom prst="rect">
          <a:avLst/>
        </a:prstGeom>
      </xdr:spPr>
    </xdr:pic>
    <xdr:clientData/>
  </xdr:twoCellAnchor>
  <xdr:twoCellAnchor editAs="oneCell">
    <xdr:from>
      <xdr:col>5</xdr:col>
      <xdr:colOff>570875</xdr:colOff>
      <xdr:row>7</xdr:row>
      <xdr:rowOff>124321</xdr:rowOff>
    </xdr:from>
    <xdr:to>
      <xdr:col>6</xdr:col>
      <xdr:colOff>582555</xdr:colOff>
      <xdr:row>10</xdr:row>
      <xdr:rowOff>169922</xdr:rowOff>
    </xdr:to>
    <xdr:pic>
      <xdr:nvPicPr>
        <xdr:cNvPr id="49" name="Picture 48">
          <a:extLst>
            <a:ext uri="{FF2B5EF4-FFF2-40B4-BE49-F238E27FC236}">
              <a16:creationId xmlns:a16="http://schemas.microsoft.com/office/drawing/2014/main" id="{E8BBE6CB-5EB0-4462-9C03-4989CFF585B4}"/>
            </a:ext>
          </a:extLst>
        </xdr:cNvPr>
        <xdr:cNvPicPr>
          <a:picLocks noChangeAspect="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l="16854" t="23393" r="66759" b="28842"/>
        <a:stretch>
          <a:fillRect/>
        </a:stretch>
      </xdr:blipFill>
      <xdr:spPr>
        <a:xfrm>
          <a:off x="3618875" y="1428188"/>
          <a:ext cx="621280" cy="604401"/>
        </a:xfrm>
        <a:prstGeom prst="rect">
          <a:avLst/>
        </a:prstGeom>
      </xdr:spPr>
    </xdr:pic>
    <xdr:clientData/>
  </xdr:twoCellAnchor>
  <xdr:twoCellAnchor editAs="oneCell">
    <xdr:from>
      <xdr:col>2</xdr:col>
      <xdr:colOff>77490</xdr:colOff>
      <xdr:row>7</xdr:row>
      <xdr:rowOff>48870</xdr:rowOff>
    </xdr:from>
    <xdr:to>
      <xdr:col>3</xdr:col>
      <xdr:colOff>201645</xdr:colOff>
      <xdr:row>10</xdr:row>
      <xdr:rowOff>117665</xdr:rowOff>
    </xdr:to>
    <xdr:pic>
      <xdr:nvPicPr>
        <xdr:cNvPr id="51" name="Picture 50">
          <a:extLst>
            <a:ext uri="{FF2B5EF4-FFF2-40B4-BE49-F238E27FC236}">
              <a16:creationId xmlns:a16="http://schemas.microsoft.com/office/drawing/2014/main" id="{C4422A11-A4EC-4AC7-AFBC-22D7CA19FA86}"/>
            </a:ext>
          </a:extLst>
        </xdr:cNvPr>
        <xdr:cNvPicPr>
          <a:picLocks noChangeAspect="1"/>
        </xdr:cNvPicPr>
      </xdr:nvPicPr>
      <xdr:blipFill rotWithShape="1">
        <a:blip xmlns:r="http://schemas.openxmlformats.org/officeDocument/2006/relationships" r:embed="rId32" cstate="print">
          <a:extLst>
            <a:ext uri="{28A0092B-C50C-407E-A947-70E740481C1C}">
              <a14:useLocalDpi xmlns:a14="http://schemas.microsoft.com/office/drawing/2010/main" val="0"/>
            </a:ext>
          </a:extLst>
        </a:blip>
        <a:srcRect t="34336" r="83122" b="43354"/>
        <a:stretch>
          <a:fillRect/>
        </a:stretch>
      </xdr:blipFill>
      <xdr:spPr>
        <a:xfrm>
          <a:off x="1296690" y="1352737"/>
          <a:ext cx="733755" cy="627595"/>
        </a:xfrm>
        <a:prstGeom prst="rect">
          <a:avLst/>
        </a:prstGeom>
      </xdr:spPr>
    </xdr:pic>
    <xdr:clientData/>
  </xdr:twoCellAnchor>
  <xdr:twoCellAnchor editAs="oneCell">
    <xdr:from>
      <xdr:col>2</xdr:col>
      <xdr:colOff>347133</xdr:colOff>
      <xdr:row>0</xdr:row>
      <xdr:rowOff>149902</xdr:rowOff>
    </xdr:from>
    <xdr:to>
      <xdr:col>4</xdr:col>
      <xdr:colOff>93133</xdr:colOff>
      <xdr:row>5</xdr:row>
      <xdr:rowOff>51976</xdr:rowOff>
    </xdr:to>
    <xdr:pic>
      <xdr:nvPicPr>
        <xdr:cNvPr id="58" name="Picture 57">
          <a:extLst>
            <a:ext uri="{FF2B5EF4-FFF2-40B4-BE49-F238E27FC236}">
              <a16:creationId xmlns:a16="http://schemas.microsoft.com/office/drawing/2014/main" id="{64EC7DAD-06D9-4DBA-88F8-7FADCFED5794}"/>
            </a:ext>
          </a:extLst>
        </xdr:cNvPr>
        <xdr:cNvPicPr>
          <a:picLocks noChangeAspect="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l="8803" t="13215" r="55140" b="17336"/>
        <a:stretch>
          <a:fillRect/>
        </a:stretch>
      </xdr:blipFill>
      <xdr:spPr>
        <a:xfrm>
          <a:off x="1566333" y="149902"/>
          <a:ext cx="965200" cy="833407"/>
        </a:xfrm>
        <a:prstGeom prst="rect">
          <a:avLst/>
        </a:prstGeom>
      </xdr:spPr>
    </xdr:pic>
    <xdr:clientData/>
  </xdr:twoCellAnchor>
  <xdr:twoCellAnchor editAs="oneCell">
    <xdr:from>
      <xdr:col>3</xdr:col>
      <xdr:colOff>84667</xdr:colOff>
      <xdr:row>23</xdr:row>
      <xdr:rowOff>133384</xdr:rowOff>
    </xdr:from>
    <xdr:to>
      <xdr:col>3</xdr:col>
      <xdr:colOff>420690</xdr:colOff>
      <xdr:row>25</xdr:row>
      <xdr:rowOff>101600</xdr:rowOff>
    </xdr:to>
    <xdr:pic>
      <xdr:nvPicPr>
        <xdr:cNvPr id="62" name="Graphic 61" descr="Marker with solid fill">
          <a:extLst>
            <a:ext uri="{FF2B5EF4-FFF2-40B4-BE49-F238E27FC236}">
              <a16:creationId xmlns:a16="http://schemas.microsoft.com/office/drawing/2014/main" id="{833B8F3F-2F7B-4307-AB1D-00AFC83B3E9F}"/>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913467" y="4417517"/>
          <a:ext cx="336023" cy="340750"/>
        </a:xfrm>
        <a:prstGeom prst="rect">
          <a:avLst/>
        </a:prstGeom>
      </xdr:spPr>
    </xdr:pic>
    <xdr:clientData/>
  </xdr:twoCellAnchor>
  <xdr:twoCellAnchor editAs="oneCell">
    <xdr:from>
      <xdr:col>0</xdr:col>
      <xdr:colOff>75570</xdr:colOff>
      <xdr:row>25</xdr:row>
      <xdr:rowOff>44084</xdr:rowOff>
    </xdr:from>
    <xdr:to>
      <xdr:col>1</xdr:col>
      <xdr:colOff>604561</xdr:colOff>
      <xdr:row>42</xdr:row>
      <xdr:rowOff>208</xdr:rowOff>
    </xdr:to>
    <mc:AlternateContent xmlns:mc="http://schemas.openxmlformats.org/markup-compatibility/2006" xmlns:a14="http://schemas.microsoft.com/office/drawing/2010/main">
      <mc:Choice Requires="a14">
        <xdr:graphicFrame macro="">
          <xdr:nvGraphicFramePr>
            <xdr:cNvPr id="64" name="Month">
              <a:extLst>
                <a:ext uri="{FF2B5EF4-FFF2-40B4-BE49-F238E27FC236}">
                  <a16:creationId xmlns:a16="http://schemas.microsoft.com/office/drawing/2014/main" id="{3F847DE0-E028-4211-8A73-512723D405B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5570" y="4733315"/>
              <a:ext cx="1138591" cy="3136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81869</xdr:colOff>
      <xdr:row>6</xdr:row>
      <xdr:rowOff>107056</xdr:rowOff>
    </xdr:from>
    <xdr:to>
      <xdr:col>1</xdr:col>
      <xdr:colOff>591966</xdr:colOff>
      <xdr:row>16</xdr:row>
      <xdr:rowOff>171236</xdr:rowOff>
    </xdr:to>
    <mc:AlternateContent xmlns:mc="http://schemas.openxmlformats.org/markup-compatibility/2006" xmlns:a14="http://schemas.microsoft.com/office/drawing/2010/main">
      <mc:Choice Requires="a14">
        <xdr:graphicFrame macro="">
          <xdr:nvGraphicFramePr>
            <xdr:cNvPr id="65" name="City">
              <a:extLst>
                <a:ext uri="{FF2B5EF4-FFF2-40B4-BE49-F238E27FC236}">
                  <a16:creationId xmlns:a16="http://schemas.microsoft.com/office/drawing/2014/main" id="{C2FE0B19-5B4D-4F47-81D8-6BABAA941E8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1869" y="1232471"/>
              <a:ext cx="1119697" cy="1939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81869</xdr:colOff>
      <xdr:row>17</xdr:row>
      <xdr:rowOff>145529</xdr:rowOff>
    </xdr:from>
    <xdr:to>
      <xdr:col>1</xdr:col>
      <xdr:colOff>579373</xdr:colOff>
      <xdr:row>24</xdr:row>
      <xdr:rowOff>107057</xdr:rowOff>
    </xdr:to>
    <mc:AlternateContent xmlns:mc="http://schemas.openxmlformats.org/markup-compatibility/2006" xmlns:a14="http://schemas.microsoft.com/office/drawing/2010/main">
      <mc:Choice Requires="a14">
        <xdr:graphicFrame macro="">
          <xdr:nvGraphicFramePr>
            <xdr:cNvPr id="66" name="Dining Type">
              <a:extLst>
                <a:ext uri="{FF2B5EF4-FFF2-40B4-BE49-F238E27FC236}">
                  <a16:creationId xmlns:a16="http://schemas.microsoft.com/office/drawing/2014/main" id="{4CED3D12-2B81-40DD-ABFD-258D9258DE6C}"/>
                </a:ext>
              </a:extLst>
            </xdr:cNvPr>
            <xdr:cNvGraphicFramePr/>
          </xdr:nvGraphicFramePr>
          <xdr:xfrm>
            <a:off x="0" y="0"/>
            <a:ext cx="0" cy="0"/>
          </xdr:xfrm>
          <a:graphic>
            <a:graphicData uri="http://schemas.microsoft.com/office/drawing/2010/slicer">
              <sle:slicer xmlns:sle="http://schemas.microsoft.com/office/drawing/2010/slicer" name="Dining Type"/>
            </a:graphicData>
          </a:graphic>
        </xdr:graphicFrame>
      </mc:Choice>
      <mc:Fallback xmlns="">
        <xdr:sp macro="" textlink="">
          <xdr:nvSpPr>
            <xdr:cNvPr id="0" name=""/>
            <xdr:cNvSpPr>
              <a:spLocks noTextEdit="1"/>
            </xdr:cNvSpPr>
          </xdr:nvSpPr>
          <xdr:spPr>
            <a:xfrm>
              <a:off x="81869" y="3334206"/>
              <a:ext cx="1107104" cy="1274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41672</xdr:colOff>
      <xdr:row>0</xdr:row>
      <xdr:rowOff>135803</xdr:rowOff>
    </xdr:from>
    <xdr:to>
      <xdr:col>2</xdr:col>
      <xdr:colOff>22632</xdr:colOff>
      <xdr:row>5</xdr:row>
      <xdr:rowOff>49220</xdr:rowOff>
    </xdr:to>
    <xdr:pic>
      <xdr:nvPicPr>
        <xdr:cNvPr id="79" name="Picture 78">
          <a:extLst>
            <a:ext uri="{FF2B5EF4-FFF2-40B4-BE49-F238E27FC236}">
              <a16:creationId xmlns:a16="http://schemas.microsoft.com/office/drawing/2014/main" id="{FD6BA1B8-719E-310F-5CE7-D5FC2532EA51}"/>
            </a:ext>
          </a:extLst>
        </xdr:cNvPr>
        <xdr:cNvPicPr>
          <a:picLocks noChangeAspect="1"/>
        </xdr:cNvPicPr>
      </xdr:nvPicPr>
      <xdr:blipFill>
        <a:blip xmlns:r="http://schemas.openxmlformats.org/officeDocument/2006/relationships" r:embed="rId36">
          <a:clrChange>
            <a:clrFrom>
              <a:srgbClr val="FEFEFE"/>
            </a:clrFrom>
            <a:clrTo>
              <a:srgbClr val="FEFEFE">
                <a:alpha val="0"/>
              </a:srgbClr>
            </a:clrTo>
          </a:clrChange>
        </a:blip>
        <a:stretch>
          <a:fillRect/>
        </a:stretch>
      </xdr:blipFill>
      <xdr:spPr>
        <a:xfrm>
          <a:off x="41672" y="135803"/>
          <a:ext cx="1195398" cy="836151"/>
        </a:xfrm>
        <a:prstGeom prst="rect">
          <a:avLst/>
        </a:prstGeom>
      </xdr:spPr>
    </xdr:pic>
    <xdr:clientData/>
  </xdr:twoCellAnchor>
  <xdr:twoCellAnchor editAs="oneCell">
    <xdr:from>
      <xdr:col>19</xdr:col>
      <xdr:colOff>248971</xdr:colOff>
      <xdr:row>0</xdr:row>
      <xdr:rowOff>158437</xdr:rowOff>
    </xdr:from>
    <xdr:to>
      <xdr:col>21</xdr:col>
      <xdr:colOff>286692</xdr:colOff>
      <xdr:row>5</xdr:row>
      <xdr:rowOff>15185</xdr:rowOff>
    </xdr:to>
    <xdr:pic macro="[0]!RefreshDashboard">
      <xdr:nvPicPr>
        <xdr:cNvPr id="84" name="Picture 83">
          <a:extLst>
            <a:ext uri="{FF2B5EF4-FFF2-40B4-BE49-F238E27FC236}">
              <a16:creationId xmlns:a16="http://schemas.microsoft.com/office/drawing/2014/main" id="{E6D6D2E7-247E-8C68-4577-EB268F00411D}"/>
            </a:ext>
          </a:extLst>
        </xdr:cNvPr>
        <xdr:cNvPicPr>
          <a:picLocks noChangeAspect="1"/>
        </xdr:cNvPicPr>
      </xdr:nvPicPr>
      <xdr:blipFill>
        <a:blip xmlns:r="http://schemas.openxmlformats.org/officeDocument/2006/relationships" r:embed="rId37">
          <a:clrChange>
            <a:clrFrom>
              <a:srgbClr val="FFFFFF"/>
            </a:clrFrom>
            <a:clrTo>
              <a:srgbClr val="FFFFFF">
                <a:alpha val="0"/>
              </a:srgbClr>
            </a:clrTo>
          </a:clrChange>
        </a:blip>
        <a:stretch>
          <a:fillRect/>
        </a:stretch>
      </xdr:blipFill>
      <xdr:spPr>
        <a:xfrm>
          <a:off x="11860040" y="158437"/>
          <a:ext cx="1259939" cy="762095"/>
        </a:xfrm>
        <a:prstGeom prst="rect">
          <a:avLst/>
        </a:prstGeom>
      </xdr:spPr>
    </xdr:pic>
    <xdr:clientData/>
  </xdr:twoCellAnchor>
  <xdr:oneCellAnchor>
    <xdr:from>
      <xdr:col>6</xdr:col>
      <xdr:colOff>68810</xdr:colOff>
      <xdr:row>8</xdr:row>
      <xdr:rowOff>1895</xdr:rowOff>
    </xdr:from>
    <xdr:ext cx="2067393" cy="607227"/>
    <xdr:sp macro="" textlink="Analysis!B12">
      <xdr:nvSpPr>
        <xdr:cNvPr id="12" name="TextBox 11">
          <a:extLst>
            <a:ext uri="{FF2B5EF4-FFF2-40B4-BE49-F238E27FC236}">
              <a16:creationId xmlns:a16="http://schemas.microsoft.com/office/drawing/2014/main" id="{5E4CE558-D536-4793-ABEF-16C1AE573FD7}"/>
            </a:ext>
          </a:extLst>
        </xdr:cNvPr>
        <xdr:cNvSpPr txBox="1"/>
      </xdr:nvSpPr>
      <xdr:spPr>
        <a:xfrm>
          <a:off x="3726410" y="1436248"/>
          <a:ext cx="2067393" cy="607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D20E2CB-7EC6-4A70-A4E6-E7749EA3FB42}" type="TxLink">
            <a:rPr lang="en-US" sz="2800" b="1" i="0" u="none" strike="noStrike">
              <a:solidFill>
                <a:schemeClr val="bg1"/>
              </a:solidFill>
              <a:latin typeface="Calibri"/>
              <a:ea typeface="Calibri"/>
              <a:cs typeface="Calibri"/>
            </a:rPr>
            <a:pPr algn="ctr"/>
            <a:t>489.0</a:t>
          </a:fld>
          <a:endParaRPr lang="en-IN" sz="2800" b="1">
            <a:solidFill>
              <a:schemeClr val="bg1"/>
            </a:solidFill>
          </a:endParaRPr>
        </a:p>
      </xdr:txBody>
    </xdr:sp>
    <xdr:clientData/>
  </xdr:oneCellAnchor>
  <xdr:oneCellAnchor>
    <xdr:from>
      <xdr:col>2</xdr:col>
      <xdr:colOff>285365</xdr:colOff>
      <xdr:row>8</xdr:row>
      <xdr:rowOff>1527</xdr:rowOff>
    </xdr:from>
    <xdr:ext cx="2067393" cy="607227"/>
    <xdr:sp macro="" textlink="Analysis!B11">
      <xdr:nvSpPr>
        <xdr:cNvPr id="19" name="TextBox 18">
          <a:extLst>
            <a:ext uri="{FF2B5EF4-FFF2-40B4-BE49-F238E27FC236}">
              <a16:creationId xmlns:a16="http://schemas.microsoft.com/office/drawing/2014/main" id="{BD9CD81D-A61A-4ABC-88A1-9816DABA06A2}"/>
            </a:ext>
          </a:extLst>
        </xdr:cNvPr>
        <xdr:cNvSpPr txBox="1"/>
      </xdr:nvSpPr>
      <xdr:spPr>
        <a:xfrm>
          <a:off x="1510850" y="1446970"/>
          <a:ext cx="2067393" cy="607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8082B1F5-4EF6-4AA9-9342-CD5A73336F2D}" type="TxLink">
            <a:rPr lang="en-US" sz="2800" b="1" i="0" u="none" strike="noStrike">
              <a:solidFill>
                <a:schemeClr val="bg1"/>
              </a:solidFill>
              <a:latin typeface="Calibri"/>
              <a:ea typeface="Calibri"/>
              <a:cs typeface="Calibri"/>
            </a:rPr>
            <a:pPr marL="0" indent="0" algn="ctr"/>
            <a:t>$20.7K</a:t>
          </a:fld>
          <a:endParaRPr lang="en-IN" sz="2800" b="1" i="0" u="none" strike="noStrike">
            <a:solidFill>
              <a:schemeClr val="bg1"/>
            </a:solidFill>
            <a:latin typeface="Calibri"/>
            <a:ea typeface="Calibri"/>
            <a:cs typeface="Calibri"/>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0.12628</cdr:x>
      <cdr:y>0</cdr:y>
    </cdr:from>
    <cdr:to>
      <cdr:x>0.4906</cdr:x>
      <cdr:y>0.17347</cdr:y>
    </cdr:to>
    <cdr:sp macro="" textlink="">
      <cdr:nvSpPr>
        <cdr:cNvPr id="2" name="TextBox 1">
          <a:extLst xmlns:a="http://schemas.openxmlformats.org/drawingml/2006/main">
            <a:ext uri="{FF2B5EF4-FFF2-40B4-BE49-F238E27FC236}">
              <a16:creationId xmlns:a16="http://schemas.microsoft.com/office/drawing/2014/main" id="{10F49C70-4150-4E92-0563-39224D2A24DA}"/>
            </a:ext>
          </a:extLst>
        </cdr:cNvPr>
        <cdr:cNvSpPr txBox="1"/>
      </cdr:nvSpPr>
      <cdr:spPr>
        <a:xfrm xmlns:a="http://schemas.openxmlformats.org/drawingml/2006/main">
          <a:off x="548158" y="0"/>
          <a:ext cx="1581469" cy="3033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400" b="1" kern="1200">
              <a:solidFill>
                <a:schemeClr val="bg1"/>
              </a:solidFill>
            </a:rPr>
            <a:t>MONTHLY SALES TREND</a:t>
          </a:r>
        </a:p>
      </cdr:txBody>
    </cdr:sp>
  </cdr:relSizeAnchor>
  <cdr:relSizeAnchor xmlns:cdr="http://schemas.openxmlformats.org/drawingml/2006/chartDrawing">
    <cdr:from>
      <cdr:x>0</cdr:x>
      <cdr:y>0</cdr:y>
    </cdr:from>
    <cdr:to>
      <cdr:x>0.14101</cdr:x>
      <cdr:y>0.23929</cdr:y>
    </cdr:to>
    <cdr:pic>
      <cdr:nvPicPr>
        <cdr:cNvPr id="4" name="Graphic 3" descr="Bar graph with upward trend with solid fill">
          <a:extLst xmlns:a="http://schemas.openxmlformats.org/drawingml/2006/main">
            <a:ext uri="{FF2B5EF4-FFF2-40B4-BE49-F238E27FC236}">
              <a16:creationId xmlns:a16="http://schemas.microsoft.com/office/drawing/2014/main" id="{4426A3AE-7493-1E58-FFE6-6D90527B1B8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612098" cy="418476"/>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0.19766</cdr:x>
      <cdr:y>0.22635</cdr:y>
    </cdr:from>
    <cdr:to>
      <cdr:x>0.41201</cdr:x>
      <cdr:y>0.375</cdr:y>
    </cdr:to>
    <cdr:sp macro="" textlink="">
      <cdr:nvSpPr>
        <cdr:cNvPr id="4" name="TextBox 3">
          <a:extLst xmlns:a="http://schemas.openxmlformats.org/drawingml/2006/main">
            <a:ext uri="{FF2B5EF4-FFF2-40B4-BE49-F238E27FC236}">
              <a16:creationId xmlns:a16="http://schemas.microsoft.com/office/drawing/2014/main" id="{5B9F73C7-4F1E-90B6-8708-4217021A26E5}"/>
            </a:ext>
          </a:extLst>
        </cdr:cNvPr>
        <cdr:cNvSpPr txBox="1"/>
      </cdr:nvSpPr>
      <cdr:spPr>
        <a:xfrm xmlns:a="http://schemas.openxmlformats.org/drawingml/2006/main">
          <a:off x="843196" y="418477"/>
          <a:ext cx="914400" cy="27481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0.14202</cdr:x>
      <cdr:y>0.01014</cdr:y>
    </cdr:from>
    <cdr:to>
      <cdr:x>0.49927</cdr:x>
      <cdr:y>0.17568</cdr:y>
    </cdr:to>
    <cdr:sp macro="" textlink="">
      <cdr:nvSpPr>
        <cdr:cNvPr id="5" name="TextBox 4">
          <a:extLst xmlns:a="http://schemas.openxmlformats.org/drawingml/2006/main">
            <a:ext uri="{FF2B5EF4-FFF2-40B4-BE49-F238E27FC236}">
              <a16:creationId xmlns:a16="http://schemas.microsoft.com/office/drawing/2014/main" id="{50355A76-6F3D-0790-E3FA-202A3D1E728A}"/>
            </a:ext>
          </a:extLst>
        </cdr:cNvPr>
        <cdr:cNvSpPr txBox="1"/>
      </cdr:nvSpPr>
      <cdr:spPr>
        <a:xfrm xmlns:a="http://schemas.openxmlformats.org/drawingml/2006/main">
          <a:off x="605852" y="18739"/>
          <a:ext cx="1524000" cy="30604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400" b="1" kern="1200">
              <a:solidFill>
                <a:schemeClr val="bg1"/>
              </a:solidFill>
            </a:rPr>
            <a:t>MONTHLY PROFIT TREND</a:t>
          </a:r>
        </a:p>
      </cdr:txBody>
    </cdr:sp>
  </cdr:relSizeAnchor>
</c:userShapes>
</file>

<file path=xl/drawings/drawing4.xml><?xml version="1.0" encoding="utf-8"?>
<c:userShapes xmlns:c="http://schemas.openxmlformats.org/drawingml/2006/chart">
  <cdr:relSizeAnchor xmlns:cdr="http://schemas.openxmlformats.org/drawingml/2006/chartDrawing">
    <cdr:from>
      <cdr:x>0.11782</cdr:x>
      <cdr:y>0.01724</cdr:y>
    </cdr:from>
    <cdr:to>
      <cdr:x>0.49779</cdr:x>
      <cdr:y>0.23103</cdr:y>
    </cdr:to>
    <cdr:sp macro="" textlink="">
      <cdr:nvSpPr>
        <cdr:cNvPr id="2" name="TextBox 1">
          <a:extLst xmlns:a="http://schemas.openxmlformats.org/drawingml/2006/main">
            <a:ext uri="{FF2B5EF4-FFF2-40B4-BE49-F238E27FC236}">
              <a16:creationId xmlns:a16="http://schemas.microsoft.com/office/drawing/2014/main" id="{1EAE657C-3862-3F8E-B631-40D67C3B7D54}"/>
            </a:ext>
          </a:extLst>
        </cdr:cNvPr>
        <cdr:cNvSpPr txBox="1"/>
      </cdr:nvSpPr>
      <cdr:spPr>
        <a:xfrm xmlns:a="http://schemas.openxmlformats.org/drawingml/2006/main">
          <a:off x="499673" y="31230"/>
          <a:ext cx="1611441" cy="38724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400" b="1" kern="1200">
              <a:solidFill>
                <a:schemeClr val="bg1"/>
              </a:solidFill>
            </a:rPr>
            <a:t>SALES BY CATEGORY</a:t>
          </a:r>
        </a:p>
      </cdr:txBody>
    </cdr:sp>
  </cdr:relSizeAnchor>
  <cdr:relSizeAnchor xmlns:cdr="http://schemas.openxmlformats.org/drawingml/2006/chartDrawing">
    <cdr:from>
      <cdr:x>0</cdr:x>
      <cdr:y>0</cdr:y>
    </cdr:from>
    <cdr:to>
      <cdr:x>0.13697</cdr:x>
      <cdr:y>0.23448</cdr:y>
    </cdr:to>
    <cdr:pic>
      <cdr:nvPicPr>
        <cdr:cNvPr id="4" name="Graphic 3" descr="Burger and drink with solid fill">
          <a:extLst xmlns:a="http://schemas.openxmlformats.org/drawingml/2006/main">
            <a:ext uri="{FF2B5EF4-FFF2-40B4-BE49-F238E27FC236}">
              <a16:creationId xmlns:a16="http://schemas.microsoft.com/office/drawing/2014/main" id="{DB209F96-B3C0-59AA-4734-BC38DFEB138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580870" cy="424723"/>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0.30362</cdr:x>
      <cdr:y>0.38675</cdr:y>
    </cdr:from>
    <cdr:to>
      <cdr:x>0.44027</cdr:x>
      <cdr:y>0.61656</cdr:y>
    </cdr:to>
    <cdr:pic>
      <cdr:nvPicPr>
        <cdr:cNvPr id="2" name="Graphic 71" descr="Customer review with solid fill">
          <a:extLst xmlns:a="http://schemas.openxmlformats.org/drawingml/2006/main">
            <a:ext uri="{FF2B5EF4-FFF2-40B4-BE49-F238E27FC236}">
              <a16:creationId xmlns:a16="http://schemas.microsoft.com/office/drawing/2014/main" id="{5E6600BE-B57F-0AC5-76CB-6B9A1BBF15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943015" y="600598"/>
          <a:ext cx="424405" cy="356886"/>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3.557162384262" createdVersion="8" refreshedVersion="8" minRefreshableVersion="3" recordCount="489" xr:uid="{0226F364-75E0-4772-8DB2-FF27A594E041}">
  <cacheSource type="worksheet">
    <worksheetSource ref="A1:Z490" sheet="Data"/>
  </cacheSource>
  <cacheFields count="26">
    <cacheField name="Order ID" numFmtId="0">
      <sharedItems/>
    </cacheField>
    <cacheField name="Order date" numFmtId="14">
      <sharedItems containsSemiMixedTypes="0" containsNonDate="0" containsDate="1" containsString="0" minDate="2025-01-01T00:00:00" maxDate="2025-12-28T00:00:00"/>
    </cacheField>
    <cacheField name="Month" numFmtId="0">
      <sharedItems count="12">
        <s v="Jan"/>
        <s v="Feb"/>
        <s v="Mar"/>
        <s v="Apr"/>
        <s v="May"/>
        <s v="Jun"/>
        <s v="Jul"/>
        <s v="Aug"/>
        <s v="Sep"/>
        <s v="Oct"/>
        <s v="Nov"/>
        <s v="Dec"/>
      </sharedItems>
    </cacheField>
    <cacheField name="Quarter" numFmtId="0">
      <sharedItems/>
    </cacheField>
    <cacheField name="Order Time" numFmtId="0">
      <sharedItems/>
    </cacheField>
    <cacheField name="Day" numFmtId="0">
      <sharedItems/>
    </cacheField>
    <cacheField name="Customer ID" numFmtId="0">
      <sharedItems/>
    </cacheField>
    <cacheField name="Customer Type" numFmtId="0">
      <sharedItems count="3">
        <s v="Occasional"/>
        <s v="New"/>
        <s v="Regular"/>
      </sharedItems>
    </cacheField>
    <cacheField name="Gender" numFmtId="0">
      <sharedItems/>
    </cacheField>
    <cacheField name="Age Group" numFmtId="0">
      <sharedItems/>
    </cacheField>
    <cacheField name="Waiter" numFmtId="0">
      <sharedItems count="5">
        <s v="Lucas"/>
        <s v="Ethan"/>
        <s v="William"/>
        <s v="Noah"/>
        <s v="Oliver"/>
      </sharedItems>
    </cacheField>
    <cacheField name="City" numFmtId="0">
      <sharedItems count="6">
        <s v="Singapore"/>
        <s v="Tokyo"/>
        <s v="Paris"/>
        <s v="Dubai"/>
        <s v="Toronto"/>
        <s v="Sydney"/>
      </sharedItems>
    </cacheField>
    <cacheField name="Table No" numFmtId="0">
      <sharedItems containsSemiMixedTypes="0" containsString="0" containsNumber="1" containsInteger="1" minValue="1" maxValue="25"/>
    </cacheField>
    <cacheField name="Dining Type" numFmtId="0">
      <sharedItems count="3">
        <s v="Delivery"/>
        <s v="Dine-In"/>
        <s v="Takeaway"/>
      </sharedItems>
    </cacheField>
    <cacheField name="Payment Method" numFmtId="0">
      <sharedItems count="4">
        <s v="Wallet"/>
        <s v="Card"/>
        <s v="Cash"/>
        <s v="UPI"/>
      </sharedItems>
    </cacheField>
    <cacheField name="Food Category" numFmtId="0">
      <sharedItems count="6">
        <s v="Seafood"/>
        <s v="Desserts"/>
        <s v="Pasta"/>
        <s v="Pizza"/>
        <s v="Burgers"/>
        <s v="Steak"/>
      </sharedItems>
    </cacheField>
    <cacheField name="Item Name" numFmtId="0">
      <sharedItems count="30">
        <s v="Fish Tacos"/>
        <s v="Chocolate Lava Cake"/>
        <s v="Chicken Alfredo"/>
        <s v="Chocolate Brownie"/>
        <s v="BBQ Chicken Pizza"/>
        <s v="Bacon Cheeseburger"/>
        <s v="Spaghetti Carbonara"/>
        <s v="Ice Cream Sundae"/>
        <s v="Tiramisu"/>
        <s v="Four Cheese Pizza"/>
        <s v="Fish and Chips"/>
        <s v="Sirloin Steak"/>
        <s v="Grilled Salmon"/>
        <s v="Classic Cheeseburger"/>
        <s v="Mushroom Swiss Burger"/>
        <s v="Garlic Butter Shrimp"/>
        <s v="Seafood Pasta"/>
        <s v="New York Strip"/>
        <s v="Meat Lovers Pizza"/>
        <s v="Crispy Chicken Burger"/>
        <s v="New York Cheesecake"/>
        <s v="T-Bone Steak"/>
        <s v="Spaghetti Bolognese"/>
        <s v="Margherita Pizza"/>
        <s v="Pepperoni Pizza"/>
        <s v="Filet Mignon"/>
        <s v="BBQ Chicken Burger"/>
        <s v="Lasagna"/>
        <s v="Ribeye Steak"/>
        <s v="Lobster Tail"/>
      </sharedItems>
    </cacheField>
    <cacheField name="Quantity" numFmtId="0">
      <sharedItems containsSemiMixedTypes="0" containsString="0" containsNumber="1" containsInteger="1" minValue="2" maxValue="9"/>
    </cacheField>
    <cacheField name="Unit Price" numFmtId="0">
      <sharedItems containsSemiMixedTypes="0" containsString="0" containsNumber="1" minValue="2.2799999999999998" maxValue="23.56"/>
    </cacheField>
    <cacheField name="Discount %" numFmtId="0">
      <sharedItems containsSemiMixedTypes="0" containsString="0" containsNumber="1" containsInteger="1" minValue="0" maxValue="10"/>
    </cacheField>
    <cacheField name="Tax %" numFmtId="0">
      <sharedItems containsSemiMixedTypes="0" containsString="0" containsNumber="1" containsInteger="1" minValue="5" maxValue="5"/>
    </cacheField>
    <cacheField name="Rating" numFmtId="0">
      <sharedItems containsSemiMixedTypes="0" containsString="0" containsNumber="1" minValue="3" maxValue="5"/>
    </cacheField>
    <cacheField name="Total sales" numFmtId="164">
      <sharedItems containsSemiMixedTypes="0" containsString="0" containsNumber="1" minValue="5.821200000000001" maxValue="190.26"/>
    </cacheField>
    <cacheField name="Cost" numFmtId="0">
      <sharedItems containsSemiMixedTypes="0" containsString="0" containsNumber="1" minValue="3.04" maxValue="90.6"/>
    </cacheField>
    <cacheField name="Profit" numFmtId="164">
      <sharedItems containsSemiMixedTypes="0" containsString="0" containsNumber="1" minValue="2.741200000000001" maxValue="99.66"/>
    </cacheField>
    <cacheField name="Unique Customer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18059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
  <r>
    <s v="ORD0010"/>
    <d v="2025-01-28T00:00:00"/>
    <x v="0"/>
    <s v="Q1"/>
    <s v="20:45"/>
    <s v="Saturday"/>
    <s v="C040"/>
    <x v="0"/>
    <s v="Female"/>
    <s v="18-25"/>
    <x v="0"/>
    <x v="0"/>
    <n v="7"/>
    <x v="0"/>
    <x v="0"/>
    <x v="0"/>
    <x v="0"/>
    <n v="2"/>
    <n v="3.08"/>
    <n v="10"/>
    <n v="5"/>
    <n v="3"/>
    <n v="5.821200000000001"/>
    <n v="3.08"/>
    <n v="2.741200000000001"/>
    <n v="1"/>
  </r>
  <r>
    <s v="ORD0013"/>
    <d v="2025-01-05T00:00:00"/>
    <x v="0"/>
    <s v="Q1"/>
    <s v="12:00"/>
    <s v="Saturday"/>
    <s v="C148"/>
    <x v="1"/>
    <s v="Female"/>
    <s v="26-35"/>
    <x v="1"/>
    <x v="1"/>
    <n v="17"/>
    <x v="1"/>
    <x v="1"/>
    <x v="1"/>
    <x v="1"/>
    <n v="2"/>
    <n v="5.67"/>
    <n v="0"/>
    <n v="5"/>
    <n v="4.5"/>
    <n v="11.907"/>
    <n v="5.67"/>
    <n v="6.2370000000000001"/>
    <n v="1"/>
  </r>
  <r>
    <s v="ORD0015"/>
    <d v="2025-01-20T00:00:00"/>
    <x v="0"/>
    <s v="Q1"/>
    <s v="11:00"/>
    <s v="Sunday"/>
    <s v="C007"/>
    <x v="0"/>
    <s v="Female"/>
    <s v="26-35"/>
    <x v="0"/>
    <x v="2"/>
    <n v="14"/>
    <x v="2"/>
    <x v="1"/>
    <x v="2"/>
    <x v="2"/>
    <n v="2"/>
    <n v="5.03"/>
    <n v="0"/>
    <n v="5"/>
    <n v="5"/>
    <n v="10.563000000000001"/>
    <n v="5.03"/>
    <n v="5.5330000000000004"/>
    <n v="1"/>
  </r>
  <r>
    <s v="ORD0019"/>
    <d v="2025-01-15T00:00:00"/>
    <x v="0"/>
    <s v="Q1"/>
    <s v="11:30"/>
    <s v="Sunday"/>
    <s v="C096"/>
    <x v="0"/>
    <s v="Male"/>
    <s v="18-25"/>
    <x v="2"/>
    <x v="0"/>
    <n v="8"/>
    <x v="1"/>
    <x v="2"/>
    <x v="1"/>
    <x v="3"/>
    <n v="2"/>
    <n v="7.77"/>
    <n v="0"/>
    <n v="5"/>
    <n v="3"/>
    <n v="16.317"/>
    <n v="7.77"/>
    <n v="8.5470000000000006"/>
    <n v="1"/>
  </r>
  <r>
    <s v="ORD0037"/>
    <d v="2025-01-01T00:00:00"/>
    <x v="0"/>
    <s v="Q1"/>
    <s v="21:15"/>
    <s v="Tuesday"/>
    <s v="C166"/>
    <x v="1"/>
    <s v="Male"/>
    <s v="26-35"/>
    <x v="0"/>
    <x v="1"/>
    <n v="19"/>
    <x v="2"/>
    <x v="1"/>
    <x v="3"/>
    <x v="4"/>
    <n v="3"/>
    <n v="12.56"/>
    <n v="0"/>
    <n v="5"/>
    <n v="4.5"/>
    <n v="39.564"/>
    <n v="18.84"/>
    <n v="20.724"/>
    <n v="1"/>
  </r>
  <r>
    <s v="ORD0038"/>
    <d v="2025-01-07T00:00:00"/>
    <x v="0"/>
    <s v="Q1"/>
    <s v="15:00"/>
    <s v="Monday"/>
    <s v="C087"/>
    <x v="0"/>
    <s v="Male"/>
    <s v="26-35"/>
    <x v="2"/>
    <x v="0"/>
    <n v="15"/>
    <x v="0"/>
    <x v="1"/>
    <x v="4"/>
    <x v="5"/>
    <n v="2"/>
    <n v="13.61"/>
    <n v="10"/>
    <n v="5"/>
    <n v="3"/>
    <n v="25.722900000000003"/>
    <n v="13.61"/>
    <n v="12.112900000000003"/>
    <n v="1"/>
  </r>
  <r>
    <s v="ORD0061"/>
    <d v="2025-01-20T00:00:00"/>
    <x v="0"/>
    <s v="Q1"/>
    <s v="16:45"/>
    <s v="Wednesday"/>
    <s v="C051"/>
    <x v="1"/>
    <s v="Female"/>
    <s v="26-35"/>
    <x v="0"/>
    <x v="2"/>
    <n v="14"/>
    <x v="0"/>
    <x v="0"/>
    <x v="2"/>
    <x v="6"/>
    <n v="2"/>
    <n v="7.15"/>
    <n v="0"/>
    <n v="5"/>
    <n v="5"/>
    <n v="15.015000000000001"/>
    <n v="7.15"/>
    <n v="7.8650000000000002"/>
    <n v="1"/>
  </r>
  <r>
    <s v="ORD0068"/>
    <d v="2025-01-14T00:00:00"/>
    <x v="0"/>
    <s v="Q1"/>
    <s v="12:45"/>
    <s v="Thursday"/>
    <s v="C033"/>
    <x v="1"/>
    <s v="Female"/>
    <s v="26-35"/>
    <x v="3"/>
    <x v="2"/>
    <n v="15"/>
    <x v="1"/>
    <x v="1"/>
    <x v="1"/>
    <x v="7"/>
    <n v="2"/>
    <n v="8.68"/>
    <n v="0"/>
    <n v="5"/>
    <n v="4.5"/>
    <n v="18.228000000000002"/>
    <n v="8.68"/>
    <n v="9.5480000000000018"/>
    <n v="1"/>
  </r>
  <r>
    <s v="ORD0078"/>
    <d v="2025-01-14T00:00:00"/>
    <x v="0"/>
    <s v="Q1"/>
    <s v="15:30"/>
    <s v="Sunday"/>
    <s v="C196"/>
    <x v="0"/>
    <s v="Male"/>
    <s v="36-50"/>
    <x v="1"/>
    <x v="3"/>
    <n v="13"/>
    <x v="0"/>
    <x v="3"/>
    <x v="0"/>
    <x v="0"/>
    <n v="3"/>
    <n v="5.83"/>
    <n v="5"/>
    <n v="5"/>
    <n v="3"/>
    <n v="17.446275"/>
    <n v="8.745000000000001"/>
    <n v="8.701274999999999"/>
    <n v="1"/>
  </r>
  <r>
    <s v="ORD0080"/>
    <d v="2025-01-18T00:00:00"/>
    <x v="0"/>
    <s v="Q1"/>
    <s v="16:45"/>
    <s v="Tuesday"/>
    <s v="C020"/>
    <x v="1"/>
    <s v="Female"/>
    <s v="36-50"/>
    <x v="1"/>
    <x v="1"/>
    <n v="19"/>
    <x v="2"/>
    <x v="1"/>
    <x v="1"/>
    <x v="8"/>
    <n v="2"/>
    <n v="15.03"/>
    <n v="5"/>
    <n v="5"/>
    <n v="3"/>
    <n v="29.984850000000002"/>
    <n v="15.03"/>
    <n v="14.954850000000002"/>
    <n v="1"/>
  </r>
  <r>
    <s v="ORD0082"/>
    <d v="2025-01-26T00:00:00"/>
    <x v="0"/>
    <s v="Q1"/>
    <s v="11:15"/>
    <s v="Wednesday"/>
    <s v="C115"/>
    <x v="1"/>
    <s v="Male"/>
    <s v="50+"/>
    <x v="2"/>
    <x v="3"/>
    <n v="5"/>
    <x v="2"/>
    <x v="2"/>
    <x v="3"/>
    <x v="9"/>
    <n v="2"/>
    <n v="6.02"/>
    <n v="5"/>
    <n v="5"/>
    <n v="4.5"/>
    <n v="12.0099"/>
    <n v="6.02"/>
    <n v="5.9899000000000004"/>
    <n v="1"/>
  </r>
  <r>
    <s v="ORD0086"/>
    <d v="2025-01-01T00:00:00"/>
    <x v="0"/>
    <s v="Q1"/>
    <s v="10:15"/>
    <s v="Tuesday"/>
    <s v="C042"/>
    <x v="0"/>
    <s v="Male"/>
    <s v="26-35"/>
    <x v="4"/>
    <x v="2"/>
    <n v="5"/>
    <x v="0"/>
    <x v="3"/>
    <x v="4"/>
    <x v="5"/>
    <n v="2"/>
    <n v="14.79"/>
    <n v="5"/>
    <n v="5"/>
    <n v="5"/>
    <n v="29.506049999999998"/>
    <n v="14.79"/>
    <n v="14.716049999999999"/>
    <n v="1"/>
  </r>
  <r>
    <s v="ORD0088"/>
    <d v="2025-01-17T00:00:00"/>
    <x v="0"/>
    <s v="Q1"/>
    <s v="12:15"/>
    <s v="Wednesday"/>
    <s v="C181"/>
    <x v="1"/>
    <s v="Female"/>
    <s v="26-35"/>
    <x v="1"/>
    <x v="3"/>
    <n v="12"/>
    <x v="0"/>
    <x v="1"/>
    <x v="0"/>
    <x v="10"/>
    <n v="2"/>
    <n v="5.28"/>
    <n v="5"/>
    <n v="5"/>
    <n v="5"/>
    <n v="10.5336"/>
    <n v="5.28"/>
    <n v="5.2535999999999996"/>
    <n v="1"/>
  </r>
  <r>
    <s v="ORD0105"/>
    <d v="2025-01-18T00:00:00"/>
    <x v="0"/>
    <s v="Q1"/>
    <s v="15:30"/>
    <s v="Monday"/>
    <s v="C019"/>
    <x v="0"/>
    <s v="Female"/>
    <s v="18-25"/>
    <x v="3"/>
    <x v="0"/>
    <n v="20"/>
    <x v="1"/>
    <x v="1"/>
    <x v="5"/>
    <x v="11"/>
    <n v="2"/>
    <n v="15.24"/>
    <n v="0"/>
    <n v="5"/>
    <n v="4.5"/>
    <n v="32.004000000000005"/>
    <n v="15.24"/>
    <n v="16.764000000000003"/>
    <n v="1"/>
  </r>
  <r>
    <s v="ORD0117"/>
    <d v="2025-01-27T00:00:00"/>
    <x v="0"/>
    <s v="Q1"/>
    <s v="19:45"/>
    <s v="Tuesday"/>
    <s v="C057"/>
    <x v="1"/>
    <s v="Female"/>
    <s v="18-25"/>
    <x v="4"/>
    <x v="0"/>
    <n v="10"/>
    <x v="1"/>
    <x v="2"/>
    <x v="0"/>
    <x v="12"/>
    <n v="2"/>
    <n v="10.23"/>
    <n v="5"/>
    <n v="5"/>
    <n v="3"/>
    <n v="20.408850000000001"/>
    <n v="10.23"/>
    <n v="10.178850000000001"/>
    <n v="1"/>
  </r>
  <r>
    <s v="ORD0133"/>
    <d v="2025-01-11T00:00:00"/>
    <x v="0"/>
    <s v="Q1"/>
    <s v="22:30"/>
    <s v="Friday"/>
    <s v="C197"/>
    <x v="1"/>
    <s v="Female"/>
    <s v="50+"/>
    <x v="2"/>
    <x v="2"/>
    <n v="7"/>
    <x v="2"/>
    <x v="3"/>
    <x v="4"/>
    <x v="13"/>
    <n v="3"/>
    <n v="7.61"/>
    <n v="10"/>
    <n v="5"/>
    <n v="4.5"/>
    <n v="21.574350000000003"/>
    <n v="11.415000000000001"/>
    <n v="10.159350000000002"/>
    <n v="1"/>
  </r>
  <r>
    <s v="ORD0138"/>
    <d v="2025-01-14T00:00:00"/>
    <x v="0"/>
    <s v="Q1"/>
    <s v="10:30"/>
    <s v="Tuesday"/>
    <s v="C100"/>
    <x v="1"/>
    <s v="Male"/>
    <s v="26-35"/>
    <x v="0"/>
    <x v="1"/>
    <n v="20"/>
    <x v="0"/>
    <x v="1"/>
    <x v="4"/>
    <x v="14"/>
    <n v="2"/>
    <n v="7.66"/>
    <n v="10"/>
    <n v="5"/>
    <n v="4.5"/>
    <n v="14.477400000000001"/>
    <n v="7.66"/>
    <n v="6.817400000000001"/>
    <n v="1"/>
  </r>
  <r>
    <s v="ORD0146"/>
    <d v="2025-01-22T00:00:00"/>
    <x v="0"/>
    <s v="Q1"/>
    <s v="11:00"/>
    <s v="Wednesday"/>
    <s v="C192"/>
    <x v="1"/>
    <s v="Female"/>
    <s v="18-25"/>
    <x v="4"/>
    <x v="1"/>
    <n v="14"/>
    <x v="0"/>
    <x v="3"/>
    <x v="0"/>
    <x v="15"/>
    <n v="2"/>
    <n v="7.66"/>
    <n v="5"/>
    <n v="5"/>
    <n v="5"/>
    <n v="15.281700000000001"/>
    <n v="7.66"/>
    <n v="7.6217000000000006"/>
    <n v="1"/>
  </r>
  <r>
    <s v="ORD0162"/>
    <d v="2025-01-24T00:00:00"/>
    <x v="0"/>
    <s v="Q1"/>
    <s v="12:15"/>
    <s v="Thursday"/>
    <s v="C182"/>
    <x v="1"/>
    <s v="Male"/>
    <s v="36-50"/>
    <x v="4"/>
    <x v="1"/>
    <n v="19"/>
    <x v="0"/>
    <x v="0"/>
    <x v="1"/>
    <x v="3"/>
    <n v="2"/>
    <n v="5.58"/>
    <n v="5"/>
    <n v="5"/>
    <n v="5"/>
    <n v="11.132100000000001"/>
    <n v="5.58"/>
    <n v="5.5521000000000011"/>
    <n v="1"/>
  </r>
  <r>
    <s v="ORD0177"/>
    <d v="2025-01-20T00:00:00"/>
    <x v="0"/>
    <s v="Q1"/>
    <s v="13:45"/>
    <s v="Tuesday"/>
    <s v="C105"/>
    <x v="0"/>
    <s v="Male"/>
    <s v="36-50"/>
    <x v="3"/>
    <x v="0"/>
    <n v="15"/>
    <x v="0"/>
    <x v="3"/>
    <x v="2"/>
    <x v="16"/>
    <n v="2"/>
    <n v="15.97"/>
    <n v="5"/>
    <n v="5"/>
    <n v="5"/>
    <n v="31.860150000000001"/>
    <n v="15.97"/>
    <n v="15.89015"/>
    <n v="1"/>
  </r>
  <r>
    <s v="ORD0182"/>
    <d v="2025-01-15T00:00:00"/>
    <x v="0"/>
    <s v="Q1"/>
    <s v="14:30"/>
    <s v="Saturday"/>
    <s v="C106"/>
    <x v="1"/>
    <s v="Female"/>
    <s v="18-25"/>
    <x v="4"/>
    <x v="2"/>
    <n v="18"/>
    <x v="1"/>
    <x v="3"/>
    <x v="5"/>
    <x v="17"/>
    <n v="3"/>
    <n v="7.57"/>
    <n v="10"/>
    <n v="5"/>
    <n v="4.5"/>
    <n v="21.46095"/>
    <n v="11.355"/>
    <n v="10.10595"/>
    <n v="1"/>
  </r>
  <r>
    <s v="ORD0192"/>
    <d v="2025-01-10T00:00:00"/>
    <x v="0"/>
    <s v="Q1"/>
    <s v="18:30"/>
    <s v="Saturday"/>
    <s v="C124"/>
    <x v="1"/>
    <s v="Female"/>
    <s v="18-25"/>
    <x v="4"/>
    <x v="1"/>
    <n v="25"/>
    <x v="2"/>
    <x v="3"/>
    <x v="3"/>
    <x v="4"/>
    <n v="2"/>
    <n v="10.11"/>
    <n v="0"/>
    <n v="5"/>
    <n v="3"/>
    <n v="21.230999999999998"/>
    <n v="10.11"/>
    <n v="11.120999999999999"/>
    <n v="1"/>
  </r>
  <r>
    <s v="ORD0197"/>
    <d v="2025-01-23T00:00:00"/>
    <x v="0"/>
    <s v="Q1"/>
    <s v="17:15"/>
    <s v="Tuesday"/>
    <s v="C183"/>
    <x v="1"/>
    <s v="Male"/>
    <s v="26-35"/>
    <x v="1"/>
    <x v="2"/>
    <n v="12"/>
    <x v="0"/>
    <x v="3"/>
    <x v="3"/>
    <x v="18"/>
    <n v="2"/>
    <n v="4.49"/>
    <n v="10"/>
    <n v="5"/>
    <n v="4.5"/>
    <n v="8.4861000000000004"/>
    <n v="4.49"/>
    <n v="3.9961000000000002"/>
    <n v="1"/>
  </r>
  <r>
    <s v="ORD0198"/>
    <d v="2025-01-25T00:00:00"/>
    <x v="0"/>
    <s v="Q1"/>
    <s v="12:30"/>
    <s v="Friday"/>
    <s v="C018"/>
    <x v="1"/>
    <s v="Female"/>
    <s v="18-25"/>
    <x v="2"/>
    <x v="2"/>
    <n v="19"/>
    <x v="2"/>
    <x v="2"/>
    <x v="4"/>
    <x v="5"/>
    <n v="2"/>
    <n v="7.01"/>
    <n v="5"/>
    <n v="5"/>
    <n v="4.5"/>
    <n v="13.98495"/>
    <n v="7.01"/>
    <n v="6.9749499999999998"/>
    <n v="1"/>
  </r>
  <r>
    <s v="ORD0236"/>
    <d v="2025-01-02T00:00:00"/>
    <x v="0"/>
    <s v="Q1"/>
    <s v="20:15"/>
    <s v="Monday"/>
    <s v="C064"/>
    <x v="1"/>
    <s v="Male"/>
    <s v="18-25"/>
    <x v="4"/>
    <x v="3"/>
    <n v="8"/>
    <x v="1"/>
    <x v="0"/>
    <x v="1"/>
    <x v="1"/>
    <n v="3"/>
    <n v="4.83"/>
    <n v="0"/>
    <n v="5"/>
    <n v="3"/>
    <n v="15.214500000000001"/>
    <n v="7.2450000000000001"/>
    <n v="7.9695000000000009"/>
    <n v="1"/>
  </r>
  <r>
    <s v="ORD0258"/>
    <d v="2025-01-05T00:00:00"/>
    <x v="1"/>
    <s v="Q1"/>
    <s v="10:30"/>
    <s v="Friday"/>
    <s v="C090"/>
    <x v="0"/>
    <s v="Male"/>
    <s v="26-35"/>
    <x v="1"/>
    <x v="0"/>
    <n v="13"/>
    <x v="1"/>
    <x v="0"/>
    <x v="4"/>
    <x v="19"/>
    <n v="2"/>
    <n v="14.37"/>
    <n v="5"/>
    <n v="5"/>
    <n v="4.5"/>
    <n v="28.668149999999997"/>
    <n v="14.37"/>
    <n v="14.298149999999998"/>
    <n v="1"/>
  </r>
  <r>
    <s v="ORD0281"/>
    <d v="2025-01-17T00:00:00"/>
    <x v="1"/>
    <s v="Q1"/>
    <s v="19:30"/>
    <s v="Thursday"/>
    <s v="C013"/>
    <x v="1"/>
    <s v="Male"/>
    <s v="26-35"/>
    <x v="0"/>
    <x v="3"/>
    <n v="19"/>
    <x v="0"/>
    <x v="1"/>
    <x v="2"/>
    <x v="2"/>
    <n v="2"/>
    <n v="8.52"/>
    <n v="5"/>
    <n v="5"/>
    <n v="5"/>
    <n v="16.997399999999999"/>
    <n v="8.52"/>
    <n v="8.4773999999999994"/>
    <n v="1"/>
  </r>
  <r>
    <s v="ORD0307"/>
    <d v="2025-01-06T00:00:00"/>
    <x v="1"/>
    <s v="Q1"/>
    <s v="15:00"/>
    <s v="Monday"/>
    <s v="C062"/>
    <x v="1"/>
    <s v="Male"/>
    <s v="18-25"/>
    <x v="4"/>
    <x v="1"/>
    <n v="5"/>
    <x v="1"/>
    <x v="2"/>
    <x v="5"/>
    <x v="11"/>
    <n v="3"/>
    <n v="7.88"/>
    <n v="10"/>
    <n v="5"/>
    <n v="5"/>
    <n v="22.3398"/>
    <n v="11.82"/>
    <n v="10.5198"/>
    <n v="1"/>
  </r>
  <r>
    <s v="ORD0308"/>
    <d v="2025-01-03T00:00:00"/>
    <x v="1"/>
    <s v="Q1"/>
    <s v="17:00"/>
    <s v="Monday"/>
    <s v="C104"/>
    <x v="0"/>
    <s v="Female"/>
    <s v="26-35"/>
    <x v="3"/>
    <x v="0"/>
    <n v="17"/>
    <x v="2"/>
    <x v="2"/>
    <x v="0"/>
    <x v="0"/>
    <n v="2"/>
    <n v="3.54"/>
    <n v="5"/>
    <n v="5"/>
    <n v="4.5"/>
    <n v="7.0623000000000005"/>
    <n v="3.54"/>
    <n v="3.5223000000000004"/>
    <n v="1"/>
  </r>
  <r>
    <s v="ORD0313"/>
    <d v="2025-01-11T00:00:00"/>
    <x v="1"/>
    <s v="Q1"/>
    <s v="21:15"/>
    <s v="Thursday"/>
    <s v="C083"/>
    <x v="1"/>
    <s v="Male"/>
    <s v="50+"/>
    <x v="2"/>
    <x v="3"/>
    <n v="19"/>
    <x v="2"/>
    <x v="2"/>
    <x v="1"/>
    <x v="20"/>
    <n v="3"/>
    <n v="15.11"/>
    <n v="0"/>
    <n v="5"/>
    <n v="3"/>
    <n v="47.596499999999999"/>
    <n v="22.664999999999999"/>
    <n v="24.9315"/>
    <n v="1"/>
  </r>
  <r>
    <s v="ORD0322"/>
    <d v="2025-01-08T00:00:00"/>
    <x v="1"/>
    <s v="Q1"/>
    <s v="18:45"/>
    <s v="Wednesday"/>
    <s v="C188"/>
    <x v="1"/>
    <s v="Female"/>
    <s v="50+"/>
    <x v="3"/>
    <x v="1"/>
    <n v="9"/>
    <x v="2"/>
    <x v="3"/>
    <x v="0"/>
    <x v="10"/>
    <n v="2"/>
    <n v="3.54"/>
    <n v="5"/>
    <n v="5"/>
    <n v="3"/>
    <n v="7.0623000000000005"/>
    <n v="3.54"/>
    <n v="3.5223000000000004"/>
    <n v="1"/>
  </r>
  <r>
    <s v="ORD0339"/>
    <d v="2025-01-21T00:00:00"/>
    <x v="1"/>
    <s v="Q1"/>
    <s v="20:30"/>
    <s v="Saturday"/>
    <s v="C045"/>
    <x v="1"/>
    <s v="Female"/>
    <s v="18-25"/>
    <x v="3"/>
    <x v="1"/>
    <n v="21"/>
    <x v="1"/>
    <x v="2"/>
    <x v="4"/>
    <x v="14"/>
    <n v="3"/>
    <n v="12.71"/>
    <n v="10"/>
    <n v="5"/>
    <n v="4.5"/>
    <n v="36.032850000000003"/>
    <n v="19.065000000000001"/>
    <n v="16.967850000000002"/>
    <n v="1"/>
  </r>
  <r>
    <s v="ORD0375"/>
    <d v="2025-01-03T00:00:00"/>
    <x v="1"/>
    <s v="Q1"/>
    <s v="12:00"/>
    <s v="Saturday"/>
    <s v="C131"/>
    <x v="1"/>
    <s v="Female"/>
    <s v="26-35"/>
    <x v="0"/>
    <x v="0"/>
    <n v="20"/>
    <x v="1"/>
    <x v="3"/>
    <x v="5"/>
    <x v="21"/>
    <n v="2"/>
    <n v="4.6399999999999997"/>
    <n v="10"/>
    <n v="5"/>
    <n v="5"/>
    <n v="8.7696000000000005"/>
    <n v="4.6399999999999997"/>
    <n v="4.1296000000000008"/>
    <n v="1"/>
  </r>
  <r>
    <s v="ORD0379"/>
    <d v="2025-01-13T00:00:00"/>
    <x v="1"/>
    <s v="Q1"/>
    <s v="15:30"/>
    <s v="Wednesday"/>
    <s v="C166"/>
    <x v="0"/>
    <s v="Female"/>
    <s v="36-50"/>
    <x v="1"/>
    <x v="3"/>
    <n v="6"/>
    <x v="0"/>
    <x v="3"/>
    <x v="2"/>
    <x v="2"/>
    <n v="2"/>
    <n v="8.65"/>
    <n v="0"/>
    <n v="5"/>
    <n v="3"/>
    <n v="18.165000000000003"/>
    <n v="8.65"/>
    <n v="9.5150000000000023"/>
    <n v="0"/>
  </r>
  <r>
    <s v="ORD0397"/>
    <d v="2025-01-25T00:00:00"/>
    <x v="1"/>
    <s v="Q1"/>
    <s v="12:15"/>
    <s v="Monday"/>
    <s v="C102"/>
    <x v="0"/>
    <s v="Female"/>
    <s v="36-50"/>
    <x v="0"/>
    <x v="0"/>
    <n v="12"/>
    <x v="1"/>
    <x v="0"/>
    <x v="4"/>
    <x v="5"/>
    <n v="3"/>
    <n v="6.43"/>
    <n v="5"/>
    <n v="5"/>
    <n v="4.5"/>
    <n v="19.241775000000001"/>
    <n v="9.6449999999999996"/>
    <n v="9.5967750000000009"/>
    <n v="1"/>
  </r>
  <r>
    <s v="ORD0407"/>
    <d v="2025-01-19T00:00:00"/>
    <x v="1"/>
    <s v="Q1"/>
    <s v="14:30"/>
    <s v="Sunday"/>
    <s v="C089"/>
    <x v="1"/>
    <s v="Male"/>
    <s v="36-50"/>
    <x v="0"/>
    <x v="1"/>
    <n v="6"/>
    <x v="1"/>
    <x v="0"/>
    <x v="1"/>
    <x v="1"/>
    <n v="2"/>
    <n v="13.72"/>
    <n v="5"/>
    <n v="5"/>
    <n v="5"/>
    <n v="27.371400000000001"/>
    <n v="13.72"/>
    <n v="13.651400000000001"/>
    <n v="1"/>
  </r>
  <r>
    <s v="ORD0465"/>
    <d v="2025-01-26T00:00:00"/>
    <x v="1"/>
    <s v="Q1"/>
    <s v="14:30"/>
    <s v="Saturday"/>
    <s v="C099"/>
    <x v="1"/>
    <s v="Female"/>
    <s v="50+"/>
    <x v="0"/>
    <x v="2"/>
    <n v="17"/>
    <x v="2"/>
    <x v="0"/>
    <x v="2"/>
    <x v="22"/>
    <n v="3"/>
    <n v="9.99"/>
    <n v="10"/>
    <n v="5"/>
    <n v="3"/>
    <n v="28.321650000000002"/>
    <n v="14.984999999999999"/>
    <n v="13.336650000000002"/>
    <n v="1"/>
  </r>
  <r>
    <s v="ORD0482"/>
    <d v="2025-01-18T00:00:00"/>
    <x v="1"/>
    <s v="Q1"/>
    <s v="15:00"/>
    <s v="Wednesday"/>
    <s v="C132"/>
    <x v="0"/>
    <s v="Female"/>
    <s v="18-25"/>
    <x v="0"/>
    <x v="3"/>
    <n v="23"/>
    <x v="2"/>
    <x v="1"/>
    <x v="3"/>
    <x v="23"/>
    <n v="2"/>
    <n v="6.75"/>
    <n v="10"/>
    <n v="5"/>
    <n v="5"/>
    <n v="12.7575"/>
    <n v="6.75"/>
    <n v="6.0075000000000003"/>
    <n v="1"/>
  </r>
  <r>
    <s v="ORD0483"/>
    <d v="2025-01-13T00:00:00"/>
    <x v="1"/>
    <s v="Q1"/>
    <s v="10:00"/>
    <s v="Sunday"/>
    <s v="C019"/>
    <x v="0"/>
    <s v="Female"/>
    <s v="50+"/>
    <x v="0"/>
    <x v="3"/>
    <n v="7"/>
    <x v="1"/>
    <x v="2"/>
    <x v="4"/>
    <x v="14"/>
    <n v="3"/>
    <n v="7.99"/>
    <n v="5"/>
    <n v="5"/>
    <n v="4.5"/>
    <n v="23.910074999999999"/>
    <n v="11.984999999999999"/>
    <n v="11.925075"/>
    <n v="0"/>
  </r>
  <r>
    <s v="ORD0029"/>
    <d v="2025-01-03T00:00:00"/>
    <x v="1"/>
    <s v="Q1"/>
    <s v="20:00"/>
    <s v="Saturday"/>
    <s v="C188"/>
    <x v="1"/>
    <s v="Male"/>
    <s v="50+"/>
    <x v="4"/>
    <x v="1"/>
    <n v="5"/>
    <x v="1"/>
    <x v="0"/>
    <x v="5"/>
    <x v="21"/>
    <n v="2"/>
    <n v="12.96"/>
    <n v="5"/>
    <n v="5"/>
    <n v="4.5"/>
    <n v="25.8552"/>
    <n v="12.96"/>
    <n v="12.895199999999999"/>
    <n v="0"/>
  </r>
  <r>
    <s v="ORD0042"/>
    <d v="2025-01-09T00:00:00"/>
    <x v="1"/>
    <s v="Q1"/>
    <s v="13:45"/>
    <s v="Saturday"/>
    <s v="C023"/>
    <x v="0"/>
    <s v="Female"/>
    <s v="50+"/>
    <x v="4"/>
    <x v="3"/>
    <n v="9"/>
    <x v="2"/>
    <x v="3"/>
    <x v="1"/>
    <x v="20"/>
    <n v="3"/>
    <n v="12.66"/>
    <n v="10"/>
    <n v="5"/>
    <n v="3"/>
    <n v="35.891100000000002"/>
    <n v="18.990000000000002"/>
    <n v="16.9011"/>
    <n v="1"/>
  </r>
  <r>
    <s v="ORD0064"/>
    <d v="2025-01-20T00:00:00"/>
    <x v="1"/>
    <s v="Q1"/>
    <s v="18:00"/>
    <s v="Saturday"/>
    <s v="C066"/>
    <x v="0"/>
    <s v="Female"/>
    <s v="26-35"/>
    <x v="1"/>
    <x v="2"/>
    <n v="24"/>
    <x v="0"/>
    <x v="0"/>
    <x v="5"/>
    <x v="21"/>
    <n v="2"/>
    <n v="7.38"/>
    <n v="0"/>
    <n v="5"/>
    <n v="5"/>
    <n v="15.498000000000001"/>
    <n v="7.38"/>
    <n v="8.1180000000000021"/>
    <n v="1"/>
  </r>
  <r>
    <s v="ORD0084"/>
    <d v="2025-02-09T00:00:00"/>
    <x v="1"/>
    <s v="Q1"/>
    <s v="13:00"/>
    <s v="Friday"/>
    <s v="C088"/>
    <x v="0"/>
    <s v="Male"/>
    <s v="26-35"/>
    <x v="0"/>
    <x v="3"/>
    <n v="10"/>
    <x v="2"/>
    <x v="3"/>
    <x v="3"/>
    <x v="9"/>
    <n v="2"/>
    <n v="5.19"/>
    <n v="5"/>
    <n v="5"/>
    <n v="4.5"/>
    <n v="10.354050000000001"/>
    <n v="5.19"/>
    <n v="5.1640500000000005"/>
    <n v="1"/>
  </r>
  <r>
    <s v="ORD0168"/>
    <d v="2025-02-26T00:00:00"/>
    <x v="2"/>
    <s v="Q1"/>
    <s v="11:00"/>
    <s v="Saturday"/>
    <s v="C001"/>
    <x v="0"/>
    <s v="Male"/>
    <s v="18-25"/>
    <x v="0"/>
    <x v="3"/>
    <n v="9"/>
    <x v="1"/>
    <x v="3"/>
    <x v="4"/>
    <x v="13"/>
    <n v="2"/>
    <n v="7.99"/>
    <n v="10"/>
    <n v="5"/>
    <n v="4.5"/>
    <n v="15.101100000000002"/>
    <n v="7.99"/>
    <n v="7.1111000000000022"/>
    <n v="1"/>
  </r>
  <r>
    <s v="ORD0171"/>
    <d v="2025-02-26T00:00:00"/>
    <x v="2"/>
    <s v="Q1"/>
    <s v="21:45"/>
    <s v="Thursday"/>
    <s v="C185"/>
    <x v="1"/>
    <s v="Female"/>
    <s v="18-25"/>
    <x v="0"/>
    <x v="3"/>
    <n v="21"/>
    <x v="0"/>
    <x v="0"/>
    <x v="3"/>
    <x v="23"/>
    <n v="2"/>
    <n v="10.88"/>
    <n v="5"/>
    <n v="5"/>
    <n v="4.5"/>
    <n v="21.7056"/>
    <n v="10.88"/>
    <n v="10.8256"/>
    <n v="1"/>
  </r>
  <r>
    <s v="ORD0174"/>
    <d v="2025-02-03T00:00:00"/>
    <x v="2"/>
    <s v="Q1"/>
    <s v="21:15"/>
    <s v="Wednesday"/>
    <s v="C037"/>
    <x v="1"/>
    <s v="Female"/>
    <s v="18-25"/>
    <x v="0"/>
    <x v="2"/>
    <n v="3"/>
    <x v="0"/>
    <x v="1"/>
    <x v="3"/>
    <x v="24"/>
    <n v="2"/>
    <n v="21.77"/>
    <n v="10"/>
    <n v="5"/>
    <n v="5"/>
    <n v="41.145299999999999"/>
    <n v="21.77"/>
    <n v="19.375299999999999"/>
    <n v="1"/>
  </r>
  <r>
    <s v="ORD0266"/>
    <d v="2025-02-07T00:00:00"/>
    <x v="2"/>
    <s v="Q1"/>
    <s v="20:45"/>
    <s v="Friday"/>
    <s v="C093"/>
    <x v="0"/>
    <s v="Female"/>
    <s v="18-25"/>
    <x v="0"/>
    <x v="3"/>
    <n v="25"/>
    <x v="0"/>
    <x v="2"/>
    <x v="1"/>
    <x v="1"/>
    <n v="2"/>
    <n v="10"/>
    <n v="5"/>
    <n v="5"/>
    <n v="3"/>
    <n v="19.95"/>
    <n v="10"/>
    <n v="9.9499999999999993"/>
    <n v="1"/>
  </r>
  <r>
    <s v="ORD0276"/>
    <d v="2025-02-08T00:00:00"/>
    <x v="2"/>
    <s v="Q1"/>
    <s v="11:15"/>
    <s v="Tuesday"/>
    <s v="C057"/>
    <x v="1"/>
    <s v="Female"/>
    <s v="26-35"/>
    <x v="0"/>
    <x v="1"/>
    <n v="4"/>
    <x v="2"/>
    <x v="0"/>
    <x v="0"/>
    <x v="12"/>
    <n v="2"/>
    <n v="4.33"/>
    <n v="0"/>
    <n v="5"/>
    <n v="4.5"/>
    <n v="9.093"/>
    <n v="4.33"/>
    <n v="4.7629999999999999"/>
    <n v="0"/>
  </r>
  <r>
    <s v="ORD0303"/>
    <d v="2025-02-20T00:00:00"/>
    <x v="2"/>
    <s v="Q1"/>
    <s v="11:45"/>
    <s v="Friday"/>
    <s v="C149"/>
    <x v="1"/>
    <s v="Female"/>
    <s v="36-50"/>
    <x v="3"/>
    <x v="1"/>
    <n v="10"/>
    <x v="2"/>
    <x v="2"/>
    <x v="2"/>
    <x v="16"/>
    <n v="3"/>
    <n v="6.36"/>
    <n v="10"/>
    <n v="5"/>
    <n v="5"/>
    <n v="18.0306"/>
    <n v="9.5400000000000009"/>
    <n v="8.4905999999999988"/>
    <n v="1"/>
  </r>
  <r>
    <s v="ORD0326"/>
    <d v="2025-02-22T00:00:00"/>
    <x v="2"/>
    <s v="Q1"/>
    <s v="21:30"/>
    <s v="Friday"/>
    <s v="C003"/>
    <x v="1"/>
    <s v="Female"/>
    <s v="26-35"/>
    <x v="4"/>
    <x v="2"/>
    <n v="19"/>
    <x v="1"/>
    <x v="3"/>
    <x v="1"/>
    <x v="7"/>
    <n v="3"/>
    <n v="6.92"/>
    <n v="10"/>
    <n v="5"/>
    <n v="4.5"/>
    <n v="19.618199999999998"/>
    <n v="10.379999999999999"/>
    <n v="9.2381999999999991"/>
    <n v="1"/>
  </r>
  <r>
    <s v="ORD0345"/>
    <d v="2025-02-22T00:00:00"/>
    <x v="2"/>
    <s v="Q1"/>
    <s v="22:15"/>
    <s v="Saturday"/>
    <s v="C107"/>
    <x v="1"/>
    <s v="Female"/>
    <s v="18-25"/>
    <x v="4"/>
    <x v="3"/>
    <n v="2"/>
    <x v="1"/>
    <x v="0"/>
    <x v="4"/>
    <x v="14"/>
    <n v="2"/>
    <n v="15.48"/>
    <n v="10"/>
    <n v="5"/>
    <n v="3"/>
    <n v="29.257200000000001"/>
    <n v="15.48"/>
    <n v="13.777200000000001"/>
    <n v="1"/>
  </r>
  <r>
    <s v="ORD0359"/>
    <d v="2025-02-28T00:00:00"/>
    <x v="2"/>
    <s v="Q1"/>
    <s v="21:45"/>
    <s v="Sunday"/>
    <s v="C047"/>
    <x v="1"/>
    <s v="Male"/>
    <s v="50+"/>
    <x v="3"/>
    <x v="0"/>
    <n v="25"/>
    <x v="1"/>
    <x v="2"/>
    <x v="2"/>
    <x v="2"/>
    <n v="2"/>
    <n v="6.53"/>
    <n v="0"/>
    <n v="5"/>
    <n v="3"/>
    <n v="13.713000000000001"/>
    <n v="6.53"/>
    <n v="7.1830000000000007"/>
    <n v="1"/>
  </r>
  <r>
    <s v="ORD0383"/>
    <d v="2025-02-03T00:00:00"/>
    <x v="2"/>
    <s v="Q1"/>
    <s v="10:00"/>
    <s v="Saturday"/>
    <s v="C144"/>
    <x v="0"/>
    <s v="Female"/>
    <s v="26-35"/>
    <x v="4"/>
    <x v="3"/>
    <n v="20"/>
    <x v="0"/>
    <x v="0"/>
    <x v="3"/>
    <x v="4"/>
    <n v="2"/>
    <n v="5.6"/>
    <n v="5"/>
    <n v="5"/>
    <n v="3"/>
    <n v="11.171999999999999"/>
    <n v="5.6"/>
    <n v="5.5719999999999992"/>
    <n v="1"/>
  </r>
  <r>
    <s v="ORD0386"/>
    <d v="2025-02-19T00:00:00"/>
    <x v="2"/>
    <s v="Q1"/>
    <s v="12:30"/>
    <s v="Monday"/>
    <s v="C060"/>
    <x v="1"/>
    <s v="Male"/>
    <s v="26-35"/>
    <x v="2"/>
    <x v="2"/>
    <n v="15"/>
    <x v="2"/>
    <x v="2"/>
    <x v="5"/>
    <x v="25"/>
    <n v="2"/>
    <n v="3.32"/>
    <n v="0"/>
    <n v="5"/>
    <n v="4.5"/>
    <n v="6.9719999999999995"/>
    <n v="3.32"/>
    <n v="3.6519999999999997"/>
    <n v="1"/>
  </r>
  <r>
    <s v="ORD0396"/>
    <d v="2025-02-15T00:00:00"/>
    <x v="2"/>
    <s v="Q1"/>
    <s v="18:15"/>
    <s v="Friday"/>
    <s v="C144"/>
    <x v="0"/>
    <s v="Male"/>
    <s v="36-50"/>
    <x v="1"/>
    <x v="4"/>
    <n v="15"/>
    <x v="0"/>
    <x v="3"/>
    <x v="5"/>
    <x v="25"/>
    <n v="2"/>
    <n v="5"/>
    <n v="5"/>
    <n v="5"/>
    <n v="3"/>
    <n v="9.9749999999999996"/>
    <n v="5"/>
    <n v="4.9749999999999996"/>
    <n v="0"/>
  </r>
  <r>
    <s v="ORD0410"/>
    <d v="2025-02-18T00:00:00"/>
    <x v="2"/>
    <s v="Q1"/>
    <s v="21:00"/>
    <s v="Saturday"/>
    <s v="C037"/>
    <x v="1"/>
    <s v="Female"/>
    <s v="50+"/>
    <x v="0"/>
    <x v="1"/>
    <n v="8"/>
    <x v="1"/>
    <x v="2"/>
    <x v="3"/>
    <x v="9"/>
    <n v="2"/>
    <n v="3.04"/>
    <n v="0"/>
    <n v="5"/>
    <n v="3"/>
    <n v="6.3840000000000003"/>
    <n v="3.04"/>
    <n v="3.3440000000000003"/>
    <n v="0"/>
  </r>
  <r>
    <s v="ORD0416"/>
    <d v="2025-02-20T00:00:00"/>
    <x v="2"/>
    <s v="Q1"/>
    <s v="16:45"/>
    <s v="Friday"/>
    <s v="C193"/>
    <x v="0"/>
    <s v="Male"/>
    <s v="18-25"/>
    <x v="4"/>
    <x v="1"/>
    <n v="18"/>
    <x v="2"/>
    <x v="0"/>
    <x v="3"/>
    <x v="4"/>
    <n v="2"/>
    <n v="4.97"/>
    <n v="10"/>
    <n v="5"/>
    <n v="5"/>
    <n v="9.3933"/>
    <n v="4.97"/>
    <n v="4.4233000000000002"/>
    <n v="1"/>
  </r>
  <r>
    <s v="ORD0424"/>
    <d v="2025-02-22T00:00:00"/>
    <x v="2"/>
    <s v="Q1"/>
    <s v="20:00"/>
    <s v="Saturday"/>
    <s v="C092"/>
    <x v="1"/>
    <s v="Female"/>
    <s v="18-25"/>
    <x v="2"/>
    <x v="3"/>
    <n v="25"/>
    <x v="0"/>
    <x v="2"/>
    <x v="0"/>
    <x v="10"/>
    <n v="2"/>
    <n v="5.17"/>
    <n v="5"/>
    <n v="5"/>
    <n v="3"/>
    <n v="10.31415"/>
    <n v="5.17"/>
    <n v="5.1441499999999998"/>
    <n v="1"/>
  </r>
  <r>
    <s v="ORD0448"/>
    <d v="2025-02-27T00:00:00"/>
    <x v="2"/>
    <s v="Q1"/>
    <s v="15:45"/>
    <s v="Tuesday"/>
    <s v="C172"/>
    <x v="0"/>
    <s v="Male"/>
    <s v="50+"/>
    <x v="2"/>
    <x v="3"/>
    <n v="3"/>
    <x v="0"/>
    <x v="3"/>
    <x v="1"/>
    <x v="1"/>
    <n v="2"/>
    <n v="6.26"/>
    <n v="5"/>
    <n v="5"/>
    <n v="5"/>
    <n v="12.488699999999998"/>
    <n v="6.26"/>
    <n v="6.2286999999999981"/>
    <n v="1"/>
  </r>
  <r>
    <s v="ORD0450"/>
    <d v="2025-02-23T00:00:00"/>
    <x v="2"/>
    <s v="Q1"/>
    <s v="12:45"/>
    <s v="Saturday"/>
    <s v="C026"/>
    <x v="1"/>
    <s v="Female"/>
    <s v="26-35"/>
    <x v="3"/>
    <x v="1"/>
    <n v="24"/>
    <x v="0"/>
    <x v="3"/>
    <x v="4"/>
    <x v="26"/>
    <n v="3"/>
    <n v="5.21"/>
    <n v="0"/>
    <n v="5"/>
    <n v="5"/>
    <n v="16.4115"/>
    <n v="7.8149999999999995"/>
    <n v="8.5965000000000007"/>
    <n v="1"/>
  </r>
  <r>
    <s v="ORD0453"/>
    <d v="2025-02-26T00:00:00"/>
    <x v="2"/>
    <s v="Q1"/>
    <s v="22:45"/>
    <s v="Saturday"/>
    <s v="C093"/>
    <x v="0"/>
    <s v="Male"/>
    <s v="26-35"/>
    <x v="4"/>
    <x v="1"/>
    <n v="3"/>
    <x v="2"/>
    <x v="2"/>
    <x v="1"/>
    <x v="1"/>
    <n v="3"/>
    <n v="6.38"/>
    <n v="10"/>
    <n v="5"/>
    <n v="5"/>
    <n v="18.087300000000003"/>
    <n v="9.57"/>
    <n v="8.5173000000000023"/>
    <n v="0"/>
  </r>
  <r>
    <s v="ORD0457"/>
    <d v="2025-02-15T00:00:00"/>
    <x v="2"/>
    <s v="Q1"/>
    <s v="21:15"/>
    <s v="Saturday"/>
    <s v="C066"/>
    <x v="0"/>
    <s v="Male"/>
    <s v="50+"/>
    <x v="0"/>
    <x v="3"/>
    <n v="2"/>
    <x v="2"/>
    <x v="1"/>
    <x v="5"/>
    <x v="17"/>
    <n v="3"/>
    <n v="8.84"/>
    <n v="0"/>
    <n v="5"/>
    <n v="3"/>
    <n v="27.846"/>
    <n v="13.26"/>
    <n v="14.586"/>
    <n v="0"/>
  </r>
  <r>
    <s v="ORD0011"/>
    <d v="2025-02-07T00:00:00"/>
    <x v="2"/>
    <s v="Q1"/>
    <s v="16:45"/>
    <s v="Sunday"/>
    <s v="C192"/>
    <x v="0"/>
    <s v="Male"/>
    <s v="36-50"/>
    <x v="2"/>
    <x v="4"/>
    <n v="5"/>
    <x v="1"/>
    <x v="3"/>
    <x v="5"/>
    <x v="25"/>
    <n v="2"/>
    <n v="12.64"/>
    <n v="5"/>
    <n v="5"/>
    <n v="5"/>
    <n v="25.216799999999999"/>
    <n v="12.64"/>
    <n v="12.576799999999999"/>
    <n v="0"/>
  </r>
  <r>
    <s v="ORD0022"/>
    <d v="2025-02-23T00:00:00"/>
    <x v="2"/>
    <s v="Q1"/>
    <s v="13:45"/>
    <s v="Sunday"/>
    <s v="C043"/>
    <x v="1"/>
    <s v="Female"/>
    <s v="26-35"/>
    <x v="4"/>
    <x v="1"/>
    <n v="18"/>
    <x v="0"/>
    <x v="0"/>
    <x v="2"/>
    <x v="27"/>
    <n v="2"/>
    <n v="10.86"/>
    <n v="5"/>
    <n v="5"/>
    <n v="4.5"/>
    <n v="21.665699999999998"/>
    <n v="10.86"/>
    <n v="10.805699999999998"/>
    <n v="1"/>
  </r>
  <r>
    <s v="ORD0052"/>
    <d v="2025-02-09T00:00:00"/>
    <x v="2"/>
    <s v="Q1"/>
    <s v="20:45"/>
    <s v="Tuesday"/>
    <s v="C021"/>
    <x v="0"/>
    <s v="Female"/>
    <s v="50+"/>
    <x v="4"/>
    <x v="4"/>
    <n v="22"/>
    <x v="2"/>
    <x v="3"/>
    <x v="5"/>
    <x v="17"/>
    <n v="2"/>
    <n v="8.19"/>
    <n v="5"/>
    <n v="5"/>
    <n v="4"/>
    <n v="16.33905"/>
    <n v="8.19"/>
    <n v="8.1490500000000008"/>
    <n v="1"/>
  </r>
  <r>
    <s v="ORD0077"/>
    <d v="2025-02-27T00:00:00"/>
    <x v="2"/>
    <s v="Q1"/>
    <s v="12:45"/>
    <s v="Friday"/>
    <s v="C162"/>
    <x v="1"/>
    <s v="Female"/>
    <s v="26-35"/>
    <x v="0"/>
    <x v="3"/>
    <n v="4"/>
    <x v="2"/>
    <x v="1"/>
    <x v="0"/>
    <x v="15"/>
    <n v="2"/>
    <n v="8.25"/>
    <n v="0"/>
    <n v="5"/>
    <n v="3"/>
    <n v="17.324999999999999"/>
    <n v="8.25"/>
    <n v="9.0749999999999993"/>
    <n v="1"/>
  </r>
  <r>
    <s v="ORD0190"/>
    <d v="2025-02-09T00:00:00"/>
    <x v="3"/>
    <s v="Q1"/>
    <s v="10:15"/>
    <s v="Thursday"/>
    <s v="C180"/>
    <x v="0"/>
    <s v="Female"/>
    <s v="36-50"/>
    <x v="3"/>
    <x v="1"/>
    <n v="16"/>
    <x v="2"/>
    <x v="0"/>
    <x v="2"/>
    <x v="6"/>
    <n v="2"/>
    <n v="5.31"/>
    <n v="0"/>
    <n v="5"/>
    <n v="3"/>
    <n v="11.151"/>
    <n v="5.31"/>
    <n v="5.8410000000000002"/>
    <n v="1"/>
  </r>
  <r>
    <s v="ORD0191"/>
    <d v="2025-02-09T00:00:00"/>
    <x v="3"/>
    <s v="Q1"/>
    <s v="10:15"/>
    <s v="Monday"/>
    <s v="C029"/>
    <x v="1"/>
    <s v="Male"/>
    <s v="36-50"/>
    <x v="0"/>
    <x v="1"/>
    <n v="7"/>
    <x v="0"/>
    <x v="0"/>
    <x v="0"/>
    <x v="0"/>
    <n v="2"/>
    <n v="6.36"/>
    <n v="5"/>
    <n v="5"/>
    <n v="4"/>
    <n v="12.6882"/>
    <n v="6.36"/>
    <n v="6.3281999999999998"/>
    <n v="1"/>
  </r>
  <r>
    <s v="ORD0213"/>
    <d v="2025-02-24T00:00:00"/>
    <x v="3"/>
    <s v="Q1"/>
    <s v="12:15"/>
    <s v="Wednesday"/>
    <s v="C150"/>
    <x v="0"/>
    <s v="Female"/>
    <s v="50+"/>
    <x v="3"/>
    <x v="2"/>
    <n v="3"/>
    <x v="1"/>
    <x v="2"/>
    <x v="1"/>
    <x v="7"/>
    <n v="2"/>
    <n v="14.03"/>
    <n v="5"/>
    <n v="5"/>
    <n v="5"/>
    <n v="27.989849999999997"/>
    <n v="14.03"/>
    <n v="13.959849999999998"/>
    <n v="1"/>
  </r>
  <r>
    <s v="ORD0218"/>
    <d v="2025-02-24T00:00:00"/>
    <x v="3"/>
    <s v="Q1"/>
    <s v="21:00"/>
    <s v="Friday"/>
    <s v="C015"/>
    <x v="1"/>
    <s v="Male"/>
    <s v="36-50"/>
    <x v="2"/>
    <x v="2"/>
    <n v="23"/>
    <x v="1"/>
    <x v="1"/>
    <x v="2"/>
    <x v="16"/>
    <n v="2"/>
    <n v="7.92"/>
    <n v="5"/>
    <n v="5"/>
    <n v="4"/>
    <n v="15.800400000000002"/>
    <n v="7.92"/>
    <n v="7.8804000000000016"/>
    <n v="1"/>
  </r>
  <r>
    <s v="ORD0282"/>
    <d v="2025-02-22T00:00:00"/>
    <x v="3"/>
    <s v="Q1"/>
    <s v="21:15"/>
    <s v="Friday"/>
    <s v="C067"/>
    <x v="1"/>
    <s v="Male"/>
    <s v="36-50"/>
    <x v="4"/>
    <x v="3"/>
    <n v="19"/>
    <x v="1"/>
    <x v="0"/>
    <x v="3"/>
    <x v="18"/>
    <n v="2"/>
    <n v="10.43"/>
    <n v="10"/>
    <n v="5"/>
    <n v="5"/>
    <n v="19.712700000000002"/>
    <n v="10.43"/>
    <n v="9.2827000000000019"/>
    <n v="1"/>
  </r>
  <r>
    <s v="ORD0291"/>
    <d v="2025-02-16T00:00:00"/>
    <x v="3"/>
    <s v="Q1"/>
    <s v="18:15"/>
    <s v="Tuesday"/>
    <s v="C032"/>
    <x v="1"/>
    <s v="Female"/>
    <s v="36-50"/>
    <x v="1"/>
    <x v="1"/>
    <n v="19"/>
    <x v="0"/>
    <x v="3"/>
    <x v="3"/>
    <x v="23"/>
    <n v="2"/>
    <n v="4.6900000000000004"/>
    <n v="10"/>
    <n v="5"/>
    <n v="3"/>
    <n v="8.8641000000000005"/>
    <n v="4.6900000000000004"/>
    <n v="4.1741000000000001"/>
    <n v="1"/>
  </r>
  <r>
    <s v="ORD0392"/>
    <d v="2025-02-05T00:00:00"/>
    <x v="3"/>
    <s v="Q1"/>
    <s v="22:45"/>
    <s v="Wednesday"/>
    <s v="C173"/>
    <x v="0"/>
    <s v="Male"/>
    <s v="50+"/>
    <x v="2"/>
    <x v="3"/>
    <n v="13"/>
    <x v="1"/>
    <x v="1"/>
    <x v="2"/>
    <x v="22"/>
    <n v="2"/>
    <n v="13.98"/>
    <n v="0"/>
    <n v="5"/>
    <n v="3"/>
    <n v="29.358000000000001"/>
    <n v="13.98"/>
    <n v="15.378"/>
    <n v="1"/>
  </r>
  <r>
    <s v="ORD0431"/>
    <d v="2025-02-16T00:00:00"/>
    <x v="3"/>
    <s v="Q1"/>
    <s v="18:30"/>
    <s v="Sunday"/>
    <s v="C084"/>
    <x v="1"/>
    <s v="Male"/>
    <s v="36-50"/>
    <x v="1"/>
    <x v="1"/>
    <n v="1"/>
    <x v="1"/>
    <x v="2"/>
    <x v="3"/>
    <x v="4"/>
    <n v="2"/>
    <n v="5.84"/>
    <n v="10"/>
    <n v="5"/>
    <n v="3"/>
    <n v="11.037600000000001"/>
    <n v="5.84"/>
    <n v="5.1976000000000013"/>
    <n v="1"/>
  </r>
  <r>
    <s v="ORD0438"/>
    <d v="2025-02-24T00:00:00"/>
    <x v="3"/>
    <s v="Q1"/>
    <s v="10:30"/>
    <s v="Thursday"/>
    <s v="C151"/>
    <x v="1"/>
    <s v="Male"/>
    <s v="36-50"/>
    <x v="2"/>
    <x v="2"/>
    <n v="18"/>
    <x v="2"/>
    <x v="2"/>
    <x v="3"/>
    <x v="4"/>
    <n v="2"/>
    <n v="6.62"/>
    <n v="5"/>
    <n v="5"/>
    <n v="3"/>
    <n v="13.206899999999999"/>
    <n v="6.62"/>
    <n v="6.5868999999999991"/>
    <n v="1"/>
  </r>
  <r>
    <s v="ORD0459"/>
    <d v="2025-02-02T00:00:00"/>
    <x v="3"/>
    <s v="Q1"/>
    <s v="14:15"/>
    <s v="Sunday"/>
    <s v="C120"/>
    <x v="0"/>
    <s v="Female"/>
    <s v="50+"/>
    <x v="4"/>
    <x v="2"/>
    <n v="6"/>
    <x v="1"/>
    <x v="2"/>
    <x v="2"/>
    <x v="22"/>
    <n v="3"/>
    <n v="6.73"/>
    <n v="5"/>
    <n v="5"/>
    <n v="4"/>
    <n v="20.139524999999999"/>
    <n v="10.095000000000001"/>
    <n v="10.044524999999998"/>
    <n v="1"/>
  </r>
  <r>
    <s v="ORD0461"/>
    <d v="2025-02-13T00:00:00"/>
    <x v="3"/>
    <s v="Q1"/>
    <s v="15:30"/>
    <s v="Wednesday"/>
    <s v="C066"/>
    <x v="1"/>
    <s v="Female"/>
    <s v="26-35"/>
    <x v="1"/>
    <x v="4"/>
    <n v="3"/>
    <x v="1"/>
    <x v="1"/>
    <x v="3"/>
    <x v="23"/>
    <n v="2"/>
    <n v="5.42"/>
    <n v="5"/>
    <n v="5"/>
    <n v="3"/>
    <n v="10.812900000000001"/>
    <n v="5.42"/>
    <n v="5.3929000000000009"/>
    <n v="0"/>
  </r>
  <r>
    <s v="ORD0464"/>
    <d v="2025-02-08T00:00:00"/>
    <x v="3"/>
    <s v="Q1"/>
    <s v="18:45"/>
    <s v="Sunday"/>
    <s v="C027"/>
    <x v="1"/>
    <s v="Female"/>
    <s v="18-25"/>
    <x v="3"/>
    <x v="1"/>
    <n v="2"/>
    <x v="0"/>
    <x v="1"/>
    <x v="1"/>
    <x v="3"/>
    <n v="2"/>
    <n v="5.28"/>
    <n v="10"/>
    <n v="5"/>
    <n v="5"/>
    <n v="9.9792000000000023"/>
    <n v="5.28"/>
    <n v="4.699200000000002"/>
    <n v="1"/>
  </r>
  <r>
    <s v="ORD0273"/>
    <d v="2025-01-28T00:00:00"/>
    <x v="0"/>
    <s v="Q1"/>
    <s v="14:00"/>
    <s v="Saturday"/>
    <s v="C117"/>
    <x v="1"/>
    <s v="Female"/>
    <s v="18-25"/>
    <x v="3"/>
    <x v="4"/>
    <n v="4"/>
    <x v="2"/>
    <x v="2"/>
    <x v="2"/>
    <x v="27"/>
    <n v="3"/>
    <n v="6.06"/>
    <n v="5"/>
    <n v="5"/>
    <n v="5"/>
    <n v="18.134549999999997"/>
    <n v="9.09"/>
    <n v="9.0445499999999974"/>
    <n v="1"/>
  </r>
  <r>
    <s v="ORD0499"/>
    <d v="2025-01-05T00:00:00"/>
    <x v="0"/>
    <s v="Q1"/>
    <s v="20:45"/>
    <s v="Monday"/>
    <s v="C021"/>
    <x v="0"/>
    <s v="Male"/>
    <s v="18-25"/>
    <x v="4"/>
    <x v="3"/>
    <n v="1"/>
    <x v="0"/>
    <x v="2"/>
    <x v="2"/>
    <x v="6"/>
    <n v="4"/>
    <n v="9.4600000000000009"/>
    <n v="0"/>
    <n v="5"/>
    <n v="3"/>
    <n v="39.732000000000006"/>
    <n v="18.920000000000002"/>
    <n v="20.812000000000005"/>
    <n v="0"/>
  </r>
  <r>
    <s v="ORD0017"/>
    <d v="2025-01-20T00:00:00"/>
    <x v="0"/>
    <s v="Q1"/>
    <s v="19:30"/>
    <s v="Sunday"/>
    <s v="C165"/>
    <x v="0"/>
    <s v="Female"/>
    <s v="50+"/>
    <x v="1"/>
    <x v="2"/>
    <n v="18"/>
    <x v="1"/>
    <x v="1"/>
    <x v="3"/>
    <x v="18"/>
    <n v="4"/>
    <n v="21.23"/>
    <n v="5"/>
    <n v="5"/>
    <n v="3"/>
    <n v="84.707700000000003"/>
    <n v="42.46"/>
    <n v="42.247700000000002"/>
    <n v="1"/>
  </r>
  <r>
    <s v="ORD0023"/>
    <d v="2025-01-15T00:00:00"/>
    <x v="0"/>
    <s v="Q1"/>
    <s v="22:45"/>
    <s v="Tuesday"/>
    <s v="C078"/>
    <x v="0"/>
    <s v="Female"/>
    <s v="26-35"/>
    <x v="2"/>
    <x v="5"/>
    <n v="17"/>
    <x v="2"/>
    <x v="1"/>
    <x v="5"/>
    <x v="28"/>
    <n v="3"/>
    <n v="3.18"/>
    <n v="0"/>
    <n v="5"/>
    <n v="4"/>
    <n v="10.017000000000001"/>
    <n v="4.7700000000000005"/>
    <n v="5.2470000000000008"/>
    <n v="1"/>
  </r>
  <r>
    <s v="ORD0306"/>
    <d v="2025-01-01T00:00:00"/>
    <x v="0"/>
    <s v="Q1"/>
    <s v="21:00"/>
    <s v="Sunday"/>
    <s v="C144"/>
    <x v="0"/>
    <s v="Female"/>
    <s v="50+"/>
    <x v="3"/>
    <x v="3"/>
    <n v="17"/>
    <x v="1"/>
    <x v="0"/>
    <x v="5"/>
    <x v="28"/>
    <n v="4"/>
    <n v="6.4"/>
    <n v="5"/>
    <n v="5"/>
    <n v="5"/>
    <n v="25.536000000000001"/>
    <n v="12.8"/>
    <n v="12.736000000000001"/>
    <n v="0"/>
  </r>
  <r>
    <s v="ORD0228"/>
    <d v="2025-01-07T00:00:00"/>
    <x v="0"/>
    <s v="Q1"/>
    <s v="21:45"/>
    <s v="Sunday"/>
    <s v="C051"/>
    <x v="1"/>
    <s v="Male"/>
    <s v="50+"/>
    <x v="2"/>
    <x v="3"/>
    <n v="24"/>
    <x v="0"/>
    <x v="0"/>
    <x v="3"/>
    <x v="23"/>
    <n v="4"/>
    <n v="11.96"/>
    <n v="10"/>
    <n v="5"/>
    <n v="5"/>
    <n v="45.208800000000004"/>
    <n v="23.92"/>
    <n v="21.288800000000002"/>
    <n v="0"/>
  </r>
  <r>
    <s v="ORD0041"/>
    <d v="2025-01-20T00:00:00"/>
    <x v="0"/>
    <s v="Q1"/>
    <s v="18:00"/>
    <s v="Monday"/>
    <s v="C079"/>
    <x v="1"/>
    <s v="Female"/>
    <s v="18-25"/>
    <x v="2"/>
    <x v="4"/>
    <n v="16"/>
    <x v="1"/>
    <x v="2"/>
    <x v="2"/>
    <x v="22"/>
    <n v="3"/>
    <n v="6.42"/>
    <n v="10"/>
    <n v="5"/>
    <n v="4"/>
    <n v="18.200700000000001"/>
    <n v="9.629999999999999"/>
    <n v="8.5707000000000022"/>
    <n v="1"/>
  </r>
  <r>
    <s v="ORD0043"/>
    <d v="2025-01-14T00:00:00"/>
    <x v="0"/>
    <s v="Q1"/>
    <s v="13:00"/>
    <s v="Wednesday"/>
    <s v="C124"/>
    <x v="0"/>
    <s v="Female"/>
    <s v="18-25"/>
    <x v="3"/>
    <x v="4"/>
    <n v="17"/>
    <x v="0"/>
    <x v="1"/>
    <x v="2"/>
    <x v="22"/>
    <n v="4"/>
    <n v="12.31"/>
    <n v="0"/>
    <n v="5"/>
    <n v="4"/>
    <n v="51.702000000000005"/>
    <n v="24.62"/>
    <n v="27.082000000000004"/>
    <n v="0"/>
  </r>
  <r>
    <s v="ORD0046"/>
    <d v="2025-01-14T00:00:00"/>
    <x v="0"/>
    <s v="Q1"/>
    <s v="11:00"/>
    <s v="Thursday"/>
    <s v="C144"/>
    <x v="0"/>
    <s v="Male"/>
    <s v="50+"/>
    <x v="4"/>
    <x v="3"/>
    <n v="16"/>
    <x v="0"/>
    <x v="0"/>
    <x v="3"/>
    <x v="9"/>
    <n v="3"/>
    <n v="16.850000000000001"/>
    <n v="5"/>
    <n v="5"/>
    <n v="5"/>
    <n v="50.423625000000001"/>
    <n v="25.275000000000002"/>
    <n v="25.148624999999999"/>
    <n v="0"/>
  </r>
  <r>
    <s v="ORD0429"/>
    <d v="2025-01-18T00:00:00"/>
    <x v="0"/>
    <s v="Q1"/>
    <s v="11:45"/>
    <s v="Saturday"/>
    <s v="C185"/>
    <x v="1"/>
    <s v="Male"/>
    <s v="18-25"/>
    <x v="3"/>
    <x v="1"/>
    <n v="17"/>
    <x v="2"/>
    <x v="3"/>
    <x v="1"/>
    <x v="8"/>
    <n v="3"/>
    <n v="6.15"/>
    <n v="10"/>
    <n v="5"/>
    <n v="3"/>
    <n v="17.435250000000003"/>
    <n v="9.2250000000000014"/>
    <n v="8.210250000000002"/>
    <n v="0"/>
  </r>
  <r>
    <s v="ORD0060"/>
    <d v="2025-01-26T00:00:00"/>
    <x v="0"/>
    <s v="Q1"/>
    <s v="10:30"/>
    <s v="Thursday"/>
    <s v="C197"/>
    <x v="1"/>
    <s v="Male"/>
    <s v="36-50"/>
    <x v="2"/>
    <x v="3"/>
    <n v="13"/>
    <x v="0"/>
    <x v="2"/>
    <x v="1"/>
    <x v="3"/>
    <n v="3"/>
    <n v="6.04"/>
    <n v="10"/>
    <n v="5"/>
    <n v="3"/>
    <n v="17.1234"/>
    <n v="9.06"/>
    <n v="8.0633999999999997"/>
    <n v="0"/>
  </r>
  <r>
    <s v="ORD0062"/>
    <d v="2025-01-01T00:00:00"/>
    <x v="0"/>
    <s v="Q1"/>
    <s v="14:30"/>
    <s v="Friday"/>
    <s v="C077"/>
    <x v="1"/>
    <s v="Male"/>
    <s v="36-50"/>
    <x v="3"/>
    <x v="4"/>
    <n v="15"/>
    <x v="0"/>
    <x v="1"/>
    <x v="5"/>
    <x v="28"/>
    <n v="3"/>
    <n v="18.52"/>
    <n v="5"/>
    <n v="5"/>
    <n v="3"/>
    <n v="55.421099999999996"/>
    <n v="27.78"/>
    <n v="27.641099999999994"/>
    <n v="1"/>
  </r>
  <r>
    <s v="ORD0066"/>
    <d v="2025-01-17T00:00:00"/>
    <x v="0"/>
    <s v="Q1"/>
    <s v="14:45"/>
    <s v="Friday"/>
    <s v="C098"/>
    <x v="2"/>
    <s v="Male"/>
    <s v="50+"/>
    <x v="4"/>
    <x v="4"/>
    <n v="13"/>
    <x v="2"/>
    <x v="2"/>
    <x v="5"/>
    <x v="21"/>
    <n v="3"/>
    <n v="10.029999999999999"/>
    <n v="0"/>
    <n v="5"/>
    <n v="3"/>
    <n v="31.594499999999996"/>
    <n v="15.044999999999998"/>
    <n v="16.549499999999998"/>
    <n v="1"/>
  </r>
  <r>
    <s v="ORD0458"/>
    <d v="2025-02-09T00:00:00"/>
    <x v="1"/>
    <s v="Q1"/>
    <s v="19:00"/>
    <s v="Monday"/>
    <s v="C100"/>
    <x v="2"/>
    <s v="Female"/>
    <s v="18-25"/>
    <x v="2"/>
    <x v="1"/>
    <n v="4"/>
    <x v="2"/>
    <x v="1"/>
    <x v="5"/>
    <x v="25"/>
    <n v="3"/>
    <n v="7.59"/>
    <n v="5"/>
    <n v="5"/>
    <n v="3.9"/>
    <n v="22.713075"/>
    <n v="11.385"/>
    <n v="11.328075"/>
    <n v="0"/>
  </r>
  <r>
    <s v="ORD0085"/>
    <d v="2025-02-26T00:00:00"/>
    <x v="1"/>
    <s v="Q1"/>
    <s v="14:15"/>
    <s v="Saturday"/>
    <s v="C124"/>
    <x v="1"/>
    <s v="Male"/>
    <s v="36-50"/>
    <x v="3"/>
    <x v="1"/>
    <n v="21"/>
    <x v="0"/>
    <x v="3"/>
    <x v="0"/>
    <x v="0"/>
    <n v="3"/>
    <n v="10.89"/>
    <n v="5"/>
    <n v="5"/>
    <n v="3"/>
    <n v="32.588325000000005"/>
    <n v="16.335000000000001"/>
    <n v="16.253325000000004"/>
    <n v="0"/>
  </r>
  <r>
    <s v="ORD0087"/>
    <d v="2025-02-26T00:00:00"/>
    <x v="1"/>
    <s v="Q1"/>
    <s v="12:30"/>
    <s v="Sunday"/>
    <s v="C116"/>
    <x v="1"/>
    <s v="Female"/>
    <s v="26-35"/>
    <x v="3"/>
    <x v="4"/>
    <n v="7"/>
    <x v="1"/>
    <x v="1"/>
    <x v="1"/>
    <x v="3"/>
    <n v="3"/>
    <n v="7.78"/>
    <n v="5"/>
    <n v="5"/>
    <n v="3"/>
    <n v="23.281649999999999"/>
    <n v="11.67"/>
    <n v="11.611649999999999"/>
    <n v="1"/>
  </r>
  <r>
    <s v="ORD0089"/>
    <d v="2025-02-03T00:00:00"/>
    <x v="1"/>
    <s v="Q1"/>
    <s v="18:45"/>
    <s v="Tuesday"/>
    <s v="C152"/>
    <x v="1"/>
    <s v="Female"/>
    <s v="36-50"/>
    <x v="0"/>
    <x v="4"/>
    <n v="13"/>
    <x v="2"/>
    <x v="1"/>
    <x v="0"/>
    <x v="0"/>
    <n v="3"/>
    <n v="6.27"/>
    <n v="10"/>
    <n v="5"/>
    <n v="3.9"/>
    <n v="17.775449999999999"/>
    <n v="9.4049999999999994"/>
    <n v="8.3704499999999999"/>
    <n v="1"/>
  </r>
  <r>
    <s v="ORD0093"/>
    <d v="2025-02-07T00:00:00"/>
    <x v="1"/>
    <s v="Q1"/>
    <s v="11:45"/>
    <s v="Wednesday"/>
    <s v="C035"/>
    <x v="2"/>
    <s v="Female"/>
    <s v="36-50"/>
    <x v="4"/>
    <x v="4"/>
    <n v="22"/>
    <x v="1"/>
    <x v="3"/>
    <x v="4"/>
    <x v="14"/>
    <n v="3"/>
    <n v="9.65"/>
    <n v="5"/>
    <n v="5"/>
    <n v="4"/>
    <n v="28.877625000000002"/>
    <n v="14.475000000000001"/>
    <n v="14.402625"/>
    <n v="1"/>
  </r>
  <r>
    <s v="ORD0102"/>
    <d v="2025-02-08T00:00:00"/>
    <x v="1"/>
    <s v="Q1"/>
    <s v="14:30"/>
    <s v="Tuesday"/>
    <s v="C010"/>
    <x v="1"/>
    <s v="Male"/>
    <s v="36-50"/>
    <x v="4"/>
    <x v="3"/>
    <n v="18"/>
    <x v="0"/>
    <x v="3"/>
    <x v="4"/>
    <x v="26"/>
    <n v="4"/>
    <n v="5.57"/>
    <n v="10"/>
    <n v="5"/>
    <n v="3.9"/>
    <n v="21.054600000000004"/>
    <n v="11.14"/>
    <n v="9.9146000000000036"/>
    <n v="1"/>
  </r>
  <r>
    <s v="ORD0124"/>
    <d v="2025-02-20T00:00:00"/>
    <x v="1"/>
    <s v="Q1"/>
    <s v="14:00"/>
    <s v="Saturday"/>
    <s v="C035"/>
    <x v="2"/>
    <s v="Male"/>
    <s v="26-35"/>
    <x v="1"/>
    <x v="5"/>
    <n v="22"/>
    <x v="0"/>
    <x v="2"/>
    <x v="1"/>
    <x v="20"/>
    <n v="3"/>
    <n v="13.48"/>
    <n v="5"/>
    <n v="5"/>
    <n v="4"/>
    <n v="40.338900000000002"/>
    <n v="20.22"/>
    <n v="20.118900000000004"/>
    <n v="0"/>
  </r>
  <r>
    <s v="ORD0126"/>
    <d v="2025-02-22T00:00:00"/>
    <x v="1"/>
    <s v="Q1"/>
    <s v="12:00"/>
    <s v="Wednesday"/>
    <s v="C143"/>
    <x v="1"/>
    <s v="Male"/>
    <s v="18-25"/>
    <x v="0"/>
    <x v="3"/>
    <n v="24"/>
    <x v="2"/>
    <x v="2"/>
    <x v="0"/>
    <x v="29"/>
    <n v="3"/>
    <n v="9.99"/>
    <n v="5"/>
    <n v="5"/>
    <n v="4"/>
    <n v="29.895074999999999"/>
    <n v="14.984999999999999"/>
    <n v="14.910074999999999"/>
    <n v="1"/>
  </r>
  <r>
    <s v="ORD0136"/>
    <d v="2025-02-22T00:00:00"/>
    <x v="1"/>
    <s v="Q1"/>
    <s v="17:00"/>
    <s v="Friday"/>
    <s v="C104"/>
    <x v="2"/>
    <s v="Female"/>
    <s v="18-25"/>
    <x v="3"/>
    <x v="5"/>
    <n v="18"/>
    <x v="1"/>
    <x v="0"/>
    <x v="5"/>
    <x v="11"/>
    <n v="3"/>
    <n v="15.51"/>
    <n v="5"/>
    <n v="5"/>
    <n v="3.9"/>
    <n v="46.413674999999998"/>
    <n v="23.265000000000001"/>
    <n v="23.148674999999997"/>
    <n v="0"/>
  </r>
  <r>
    <s v="ORD0139"/>
    <d v="2025-02-28T00:00:00"/>
    <x v="1"/>
    <s v="Q1"/>
    <s v="19:30"/>
    <s v="Friday"/>
    <s v="C110"/>
    <x v="2"/>
    <s v="Female"/>
    <s v="26-35"/>
    <x v="0"/>
    <x v="4"/>
    <n v="23"/>
    <x v="2"/>
    <x v="1"/>
    <x v="1"/>
    <x v="1"/>
    <n v="3"/>
    <n v="7.56"/>
    <n v="0"/>
    <n v="5"/>
    <n v="4"/>
    <n v="23.814"/>
    <n v="11.34"/>
    <n v="12.474"/>
    <n v="1"/>
  </r>
  <r>
    <s v="ORD0140"/>
    <d v="2025-02-03T00:00:00"/>
    <x v="1"/>
    <s v="Q1"/>
    <s v="11:00"/>
    <s v="Tuesday"/>
    <s v="C049"/>
    <x v="2"/>
    <s v="Female"/>
    <s v="18-25"/>
    <x v="2"/>
    <x v="3"/>
    <n v="23"/>
    <x v="2"/>
    <x v="0"/>
    <x v="2"/>
    <x v="27"/>
    <n v="3"/>
    <n v="15.76"/>
    <n v="10"/>
    <n v="5"/>
    <n v="3"/>
    <n v="44.679600000000001"/>
    <n v="23.64"/>
    <n v="21.0396"/>
    <n v="1"/>
  </r>
  <r>
    <s v="ORD0144"/>
    <d v="2025-02-19T00:00:00"/>
    <x v="1"/>
    <s v="Q1"/>
    <s v="17:30"/>
    <s v="Thursday"/>
    <s v="C104"/>
    <x v="1"/>
    <s v="Male"/>
    <s v="50+"/>
    <x v="1"/>
    <x v="3"/>
    <n v="3"/>
    <x v="1"/>
    <x v="2"/>
    <x v="4"/>
    <x v="26"/>
    <n v="3"/>
    <n v="13.11"/>
    <n v="0"/>
    <n v="5"/>
    <n v="4"/>
    <n v="41.296500000000002"/>
    <n v="19.664999999999999"/>
    <n v="21.631500000000003"/>
    <n v="0"/>
  </r>
  <r>
    <s v="ORD0147"/>
    <d v="2025-02-15T00:00:00"/>
    <x v="1"/>
    <s v="Q1"/>
    <s v="21:30"/>
    <s v="Sunday"/>
    <s v="C128"/>
    <x v="2"/>
    <s v="Male"/>
    <s v="26-35"/>
    <x v="0"/>
    <x v="3"/>
    <n v="2"/>
    <x v="2"/>
    <x v="2"/>
    <x v="1"/>
    <x v="20"/>
    <n v="3"/>
    <n v="8.0299999999999994"/>
    <n v="5"/>
    <n v="5"/>
    <n v="3.9"/>
    <n v="24.029774999999997"/>
    <n v="12.044999999999998"/>
    <n v="11.984774999999999"/>
    <n v="1"/>
  </r>
  <r>
    <s v="ORD0153"/>
    <d v="2025-02-18T00:00:00"/>
    <x v="1"/>
    <s v="Q1"/>
    <s v="13:45"/>
    <s v="Wednesday"/>
    <s v="C145"/>
    <x v="1"/>
    <s v="Male"/>
    <s v="18-25"/>
    <x v="1"/>
    <x v="5"/>
    <n v="14"/>
    <x v="1"/>
    <x v="3"/>
    <x v="0"/>
    <x v="15"/>
    <n v="3"/>
    <n v="5.48"/>
    <n v="10"/>
    <n v="5"/>
    <n v="3"/>
    <n v="15.535800000000002"/>
    <n v="8.2200000000000006"/>
    <n v="7.3158000000000012"/>
    <n v="1"/>
  </r>
  <r>
    <s v="ORD0161"/>
    <d v="2025-02-20T00:00:00"/>
    <x v="1"/>
    <s v="Q1"/>
    <s v="10:00"/>
    <s v="Sunday"/>
    <s v="C148"/>
    <x v="2"/>
    <s v="Male"/>
    <s v="50+"/>
    <x v="0"/>
    <x v="3"/>
    <n v="2"/>
    <x v="1"/>
    <x v="0"/>
    <x v="5"/>
    <x v="25"/>
    <n v="3"/>
    <n v="6.74"/>
    <n v="10"/>
    <n v="5"/>
    <n v="3"/>
    <n v="19.107900000000001"/>
    <n v="10.11"/>
    <n v="8.9979000000000013"/>
    <n v="0"/>
  </r>
  <r>
    <s v="ORD0164"/>
    <d v="2025-02-22T00:00:00"/>
    <x v="1"/>
    <s v="Q1"/>
    <s v="11:00"/>
    <s v="Wednesday"/>
    <s v="C108"/>
    <x v="2"/>
    <s v="Female"/>
    <s v="36-50"/>
    <x v="3"/>
    <x v="1"/>
    <n v="21"/>
    <x v="2"/>
    <x v="0"/>
    <x v="3"/>
    <x v="23"/>
    <n v="3"/>
    <n v="13.49"/>
    <n v="5"/>
    <n v="5"/>
    <n v="3"/>
    <n v="40.368825000000001"/>
    <n v="20.234999999999999"/>
    <n v="20.133825000000002"/>
    <n v="1"/>
  </r>
  <r>
    <s v="ORD0184"/>
    <d v="2025-02-27T00:00:00"/>
    <x v="1"/>
    <s v="Q1"/>
    <s v="16:45"/>
    <s v="Thursday"/>
    <s v="C040"/>
    <x v="1"/>
    <s v="Male"/>
    <s v="50+"/>
    <x v="0"/>
    <x v="4"/>
    <n v="25"/>
    <x v="2"/>
    <x v="2"/>
    <x v="1"/>
    <x v="7"/>
    <n v="3"/>
    <n v="6.7"/>
    <n v="10"/>
    <n v="5"/>
    <n v="3"/>
    <n v="18.994500000000006"/>
    <n v="10.050000000000001"/>
    <n v="8.944500000000005"/>
    <n v="0"/>
  </r>
  <r>
    <s v="ORD0186"/>
    <d v="2025-02-23T00:00:00"/>
    <x v="1"/>
    <s v="Q1"/>
    <s v="13:30"/>
    <s v="Friday"/>
    <s v="C125"/>
    <x v="1"/>
    <s v="Male"/>
    <s v="36-50"/>
    <x v="4"/>
    <x v="4"/>
    <n v="2"/>
    <x v="0"/>
    <x v="2"/>
    <x v="2"/>
    <x v="22"/>
    <n v="3"/>
    <n v="3.52"/>
    <n v="5"/>
    <n v="5"/>
    <n v="3.9"/>
    <n v="10.5336"/>
    <n v="5.28"/>
    <n v="5.2535999999999996"/>
    <n v="1"/>
  </r>
  <r>
    <s v="ORD0212"/>
    <d v="2025-02-26T00:00:00"/>
    <x v="1"/>
    <s v="Q1"/>
    <s v="20:00"/>
    <s v="Sunday"/>
    <s v="C050"/>
    <x v="1"/>
    <s v="Female"/>
    <s v="36-50"/>
    <x v="4"/>
    <x v="1"/>
    <n v="11"/>
    <x v="2"/>
    <x v="2"/>
    <x v="1"/>
    <x v="20"/>
    <n v="3"/>
    <n v="4.72"/>
    <n v="5"/>
    <n v="5"/>
    <n v="3"/>
    <n v="14.124600000000001"/>
    <n v="7.08"/>
    <n v="7.0446000000000009"/>
    <n v="1"/>
  </r>
  <r>
    <s v="ORD0009"/>
    <d v="2025-02-15T00:00:00"/>
    <x v="1"/>
    <s v="Q1"/>
    <s v="16:30"/>
    <s v="Thursday"/>
    <s v="C145"/>
    <x v="1"/>
    <s v="Male"/>
    <s v="50+"/>
    <x v="0"/>
    <x v="1"/>
    <n v="22"/>
    <x v="2"/>
    <x v="0"/>
    <x v="0"/>
    <x v="12"/>
    <n v="4"/>
    <n v="7.02"/>
    <n v="10"/>
    <n v="5"/>
    <n v="3"/>
    <n v="26.535599999999999"/>
    <n v="14.04"/>
    <n v="12.4956"/>
    <n v="0"/>
  </r>
  <r>
    <s v="ORD0221"/>
    <d v="2025-02-07T00:00:00"/>
    <x v="1"/>
    <s v="Q1"/>
    <s v="12:15"/>
    <s v="Wednesday"/>
    <s v="C113"/>
    <x v="2"/>
    <s v="Male"/>
    <s v="50+"/>
    <x v="3"/>
    <x v="5"/>
    <n v="2"/>
    <x v="1"/>
    <x v="3"/>
    <x v="0"/>
    <x v="29"/>
    <n v="4"/>
    <n v="3.63"/>
    <n v="0"/>
    <n v="5"/>
    <n v="3"/>
    <n v="15.246"/>
    <n v="7.26"/>
    <n v="7.9860000000000007"/>
    <n v="1"/>
  </r>
  <r>
    <s v="ORD0237"/>
    <d v="2025-02-23T00:00:00"/>
    <x v="1"/>
    <s v="Q1"/>
    <s v="22:30"/>
    <s v="Tuesday"/>
    <s v="C067"/>
    <x v="1"/>
    <s v="Male"/>
    <s v="50+"/>
    <x v="1"/>
    <x v="3"/>
    <n v="3"/>
    <x v="2"/>
    <x v="3"/>
    <x v="0"/>
    <x v="29"/>
    <n v="3"/>
    <n v="14.75"/>
    <n v="0"/>
    <n v="5"/>
    <n v="3"/>
    <n v="46.462499999999999"/>
    <n v="22.125"/>
    <n v="24.337499999999999"/>
    <n v="0"/>
  </r>
  <r>
    <s v="ORD0268"/>
    <d v="2025-02-09T00:00:00"/>
    <x v="1"/>
    <s v="Q1"/>
    <s v="16:30"/>
    <s v="Thursday"/>
    <s v="C137"/>
    <x v="2"/>
    <s v="Male"/>
    <s v="50+"/>
    <x v="2"/>
    <x v="3"/>
    <n v="13"/>
    <x v="2"/>
    <x v="0"/>
    <x v="5"/>
    <x v="17"/>
    <n v="3"/>
    <n v="6.22"/>
    <n v="5"/>
    <n v="5"/>
    <n v="4"/>
    <n v="18.613350000000001"/>
    <n v="9.33"/>
    <n v="9.2833500000000004"/>
    <n v="1"/>
  </r>
  <r>
    <s v="ORD0269"/>
    <d v="2025-02-27T00:00:00"/>
    <x v="1"/>
    <s v="Q1"/>
    <s v="18:15"/>
    <s v="Monday"/>
    <s v="C082"/>
    <x v="1"/>
    <s v="Male"/>
    <s v="18-25"/>
    <x v="1"/>
    <x v="1"/>
    <n v="17"/>
    <x v="2"/>
    <x v="2"/>
    <x v="4"/>
    <x v="14"/>
    <n v="3"/>
    <n v="11.59"/>
    <n v="5"/>
    <n v="5"/>
    <n v="3"/>
    <n v="34.683074999999995"/>
    <n v="17.384999999999998"/>
    <n v="17.298074999999997"/>
    <n v="1"/>
  </r>
  <r>
    <s v="ORD0288"/>
    <d v="2025-02-09T00:00:00"/>
    <x v="1"/>
    <s v="Q1"/>
    <s v="16:30"/>
    <s v="Monday"/>
    <s v="C168"/>
    <x v="2"/>
    <s v="Male"/>
    <s v="36-50"/>
    <x v="2"/>
    <x v="4"/>
    <n v="12"/>
    <x v="1"/>
    <x v="2"/>
    <x v="3"/>
    <x v="24"/>
    <n v="3"/>
    <n v="3.14"/>
    <n v="5"/>
    <n v="5"/>
    <n v="4"/>
    <n v="9.3964499999999997"/>
    <n v="4.71"/>
    <n v="4.6864499999999998"/>
    <n v="1"/>
  </r>
  <r>
    <s v="ORD0284"/>
    <d v="2025-02-09T00:00:00"/>
    <x v="1"/>
    <s v="Q1"/>
    <s v="17:15"/>
    <s v="Wednesday"/>
    <s v="C075"/>
    <x v="2"/>
    <s v="Female"/>
    <s v="36-50"/>
    <x v="4"/>
    <x v="4"/>
    <n v="3"/>
    <x v="1"/>
    <x v="2"/>
    <x v="0"/>
    <x v="15"/>
    <n v="4"/>
    <n v="9.42"/>
    <n v="0"/>
    <n v="5"/>
    <n v="3"/>
    <n v="39.564"/>
    <n v="18.84"/>
    <n v="20.724"/>
    <n v="1"/>
  </r>
  <r>
    <s v="ORD0285"/>
    <d v="2025-02-24T00:00:00"/>
    <x v="1"/>
    <s v="Q1"/>
    <s v="16:30"/>
    <s v="Saturday"/>
    <s v="C153"/>
    <x v="1"/>
    <s v="Male"/>
    <s v="36-50"/>
    <x v="0"/>
    <x v="5"/>
    <n v="6"/>
    <x v="1"/>
    <x v="2"/>
    <x v="0"/>
    <x v="12"/>
    <n v="4"/>
    <n v="6.63"/>
    <n v="5"/>
    <n v="5"/>
    <n v="4"/>
    <n v="26.453700000000001"/>
    <n v="13.26"/>
    <n v="13.193700000000002"/>
    <n v="1"/>
  </r>
  <r>
    <s v="ORD0295"/>
    <d v="2025-02-24T00:00:00"/>
    <x v="1"/>
    <s v="Q1"/>
    <s v="13:45"/>
    <s v="Saturday"/>
    <s v="C084"/>
    <x v="1"/>
    <s v="Female"/>
    <s v="50+"/>
    <x v="2"/>
    <x v="4"/>
    <n v="16"/>
    <x v="0"/>
    <x v="0"/>
    <x v="0"/>
    <x v="12"/>
    <n v="3"/>
    <n v="7.95"/>
    <n v="10"/>
    <n v="5"/>
    <n v="4"/>
    <n v="22.538250000000005"/>
    <n v="11.925000000000001"/>
    <n v="10.613250000000004"/>
    <n v="0"/>
  </r>
  <r>
    <s v="ORD0406"/>
    <d v="2025-03-07T00:00:00"/>
    <x v="2"/>
    <s v="Q1"/>
    <s v="20:15"/>
    <s v="Wednesday"/>
    <s v="C177"/>
    <x v="2"/>
    <s v="Female"/>
    <s v="36-50"/>
    <x v="2"/>
    <x v="4"/>
    <n v="15"/>
    <x v="0"/>
    <x v="1"/>
    <x v="3"/>
    <x v="24"/>
    <n v="4"/>
    <n v="7.03"/>
    <n v="10"/>
    <n v="5"/>
    <n v="3.9"/>
    <n v="26.573399999999999"/>
    <n v="14.06"/>
    <n v="12.513399999999999"/>
    <n v="1"/>
  </r>
  <r>
    <s v="ORD0320"/>
    <d v="2025-03-16T00:00:00"/>
    <x v="2"/>
    <s v="Q1"/>
    <s v="12:00"/>
    <s v="Thursday"/>
    <s v="C046"/>
    <x v="2"/>
    <s v="Female"/>
    <s v="50+"/>
    <x v="1"/>
    <x v="3"/>
    <n v="7"/>
    <x v="2"/>
    <x v="3"/>
    <x v="3"/>
    <x v="23"/>
    <n v="3"/>
    <n v="10.73"/>
    <n v="5"/>
    <n v="5"/>
    <n v="4"/>
    <n v="32.109524999999998"/>
    <n v="16.094999999999999"/>
    <n v="16.014524999999999"/>
    <n v="1"/>
  </r>
  <r>
    <s v="ORD0323"/>
    <d v="2025-03-01T00:00:00"/>
    <x v="2"/>
    <s v="Q1"/>
    <s v="12:00"/>
    <s v="Friday"/>
    <s v="C104"/>
    <x v="1"/>
    <s v="Female"/>
    <s v="18-25"/>
    <x v="2"/>
    <x v="5"/>
    <n v="9"/>
    <x v="0"/>
    <x v="0"/>
    <x v="2"/>
    <x v="2"/>
    <n v="3"/>
    <n v="14.81"/>
    <n v="5"/>
    <n v="5"/>
    <n v="4"/>
    <n v="44.318925"/>
    <n v="22.215"/>
    <n v="22.103925"/>
    <n v="0"/>
  </r>
  <r>
    <s v="ORD0348"/>
    <d v="2025-03-14T00:00:00"/>
    <x v="2"/>
    <s v="Q1"/>
    <s v="14:45"/>
    <s v="Monday"/>
    <s v="C064"/>
    <x v="1"/>
    <s v="Female"/>
    <s v="36-50"/>
    <x v="1"/>
    <x v="3"/>
    <n v="15"/>
    <x v="1"/>
    <x v="1"/>
    <x v="2"/>
    <x v="2"/>
    <n v="3"/>
    <n v="14.64"/>
    <n v="10"/>
    <n v="5"/>
    <n v="3.9"/>
    <n v="41.504400000000011"/>
    <n v="21.96"/>
    <n v="19.54440000000001"/>
    <n v="0"/>
  </r>
  <r>
    <s v="ORD0360"/>
    <d v="2025-03-21T00:00:00"/>
    <x v="2"/>
    <s v="Q1"/>
    <s v="18:00"/>
    <s v="Thursday"/>
    <s v="C033"/>
    <x v="2"/>
    <s v="Female"/>
    <s v="50+"/>
    <x v="2"/>
    <x v="4"/>
    <n v="20"/>
    <x v="2"/>
    <x v="2"/>
    <x v="5"/>
    <x v="21"/>
    <n v="4"/>
    <n v="5.82"/>
    <n v="0"/>
    <n v="5"/>
    <n v="3"/>
    <n v="24.444000000000003"/>
    <n v="11.64"/>
    <n v="12.804000000000002"/>
    <n v="0"/>
  </r>
  <r>
    <s v="ORD0361"/>
    <d v="2025-03-16T00:00:00"/>
    <x v="2"/>
    <s v="Q1"/>
    <s v="21:30"/>
    <s v="Tuesday"/>
    <s v="C021"/>
    <x v="1"/>
    <s v="Male"/>
    <s v="26-35"/>
    <x v="2"/>
    <x v="5"/>
    <n v="18"/>
    <x v="0"/>
    <x v="2"/>
    <x v="0"/>
    <x v="12"/>
    <n v="4"/>
    <n v="7.15"/>
    <n v="5"/>
    <n v="5"/>
    <n v="4"/>
    <n v="28.528500000000005"/>
    <n v="14.3"/>
    <n v="14.228500000000004"/>
    <n v="0"/>
  </r>
  <r>
    <s v="ORD0371"/>
    <d v="2025-03-06T00:00:00"/>
    <x v="2"/>
    <s v="Q1"/>
    <s v="18:00"/>
    <s v="Friday"/>
    <s v="C169"/>
    <x v="1"/>
    <s v="Male"/>
    <s v="50+"/>
    <x v="4"/>
    <x v="5"/>
    <n v="3"/>
    <x v="0"/>
    <x v="3"/>
    <x v="4"/>
    <x v="19"/>
    <n v="3"/>
    <n v="13.17"/>
    <n v="5"/>
    <n v="5"/>
    <n v="3"/>
    <n v="39.411224999999995"/>
    <n v="19.754999999999999"/>
    <n v="19.656224999999996"/>
    <n v="1"/>
  </r>
  <r>
    <s v="ORD0400"/>
    <d v="2025-03-16T00:00:00"/>
    <x v="2"/>
    <s v="Q1"/>
    <s v="10:45"/>
    <s v="Sunday"/>
    <s v="C077"/>
    <x v="1"/>
    <s v="Male"/>
    <s v="26-35"/>
    <x v="0"/>
    <x v="5"/>
    <n v="3"/>
    <x v="0"/>
    <x v="2"/>
    <x v="2"/>
    <x v="6"/>
    <n v="3"/>
    <n v="5.47"/>
    <n v="5"/>
    <n v="5"/>
    <n v="4"/>
    <n v="16.368974999999999"/>
    <n v="8.2050000000000001"/>
    <n v="8.1639749999999989"/>
    <n v="0"/>
  </r>
  <r>
    <s v="ORD0415"/>
    <d v="2025-03-27T00:00:00"/>
    <x v="2"/>
    <s v="Q1"/>
    <s v="21:15"/>
    <s v="Thursday"/>
    <s v="C178"/>
    <x v="1"/>
    <s v="Male"/>
    <s v="26-35"/>
    <x v="4"/>
    <x v="4"/>
    <n v="21"/>
    <x v="2"/>
    <x v="0"/>
    <x v="5"/>
    <x v="17"/>
    <n v="3"/>
    <n v="21.07"/>
    <n v="5"/>
    <n v="5"/>
    <n v="3.9"/>
    <n v="63.051974999999999"/>
    <n v="31.605"/>
    <n v="31.446974999999998"/>
    <n v="1"/>
  </r>
  <r>
    <s v="ORD0311"/>
    <d v="2025-03-08T00:00:00"/>
    <x v="2"/>
    <s v="Q1"/>
    <s v="19:00"/>
    <s v="Sunday"/>
    <s v="C112"/>
    <x v="2"/>
    <s v="Male"/>
    <s v="18-25"/>
    <x v="3"/>
    <x v="4"/>
    <n v="5"/>
    <x v="2"/>
    <x v="2"/>
    <x v="4"/>
    <x v="13"/>
    <n v="3"/>
    <n v="4.01"/>
    <n v="10"/>
    <n v="5"/>
    <n v="4"/>
    <n v="11.368350000000001"/>
    <n v="6.0149999999999997"/>
    <n v="5.3533500000000016"/>
    <n v="1"/>
  </r>
  <r>
    <s v="ORD0422"/>
    <d v="2025-03-07T00:00:00"/>
    <x v="2"/>
    <s v="Q1"/>
    <s v="14:15"/>
    <s v="Wednesday"/>
    <s v="C005"/>
    <x v="1"/>
    <s v="Male"/>
    <s v="50+"/>
    <x v="0"/>
    <x v="3"/>
    <n v="15"/>
    <x v="0"/>
    <x v="0"/>
    <x v="5"/>
    <x v="11"/>
    <n v="3"/>
    <n v="14.9"/>
    <n v="5"/>
    <n v="5"/>
    <n v="3"/>
    <n v="44.588250000000002"/>
    <n v="22.35"/>
    <n v="22.238250000000001"/>
    <n v="1"/>
  </r>
  <r>
    <s v="ORD0434"/>
    <d v="2025-03-07T00:00:00"/>
    <x v="2"/>
    <s v="Q1"/>
    <s v="12:45"/>
    <s v="Friday"/>
    <s v="C030"/>
    <x v="2"/>
    <s v="Female"/>
    <s v="18-25"/>
    <x v="4"/>
    <x v="1"/>
    <n v="7"/>
    <x v="1"/>
    <x v="3"/>
    <x v="5"/>
    <x v="25"/>
    <n v="4"/>
    <n v="8.77"/>
    <n v="5"/>
    <n v="5"/>
    <n v="3"/>
    <n v="34.992299999999993"/>
    <n v="17.54"/>
    <n v="17.452299999999994"/>
    <n v="1"/>
  </r>
  <r>
    <s v="ORD0445"/>
    <d v="2025-03-16T00:00:00"/>
    <x v="2"/>
    <s v="Q1"/>
    <s v="22:15"/>
    <s v="Monday"/>
    <s v="C101"/>
    <x v="1"/>
    <s v="Female"/>
    <s v="26-35"/>
    <x v="3"/>
    <x v="1"/>
    <n v="9"/>
    <x v="1"/>
    <x v="3"/>
    <x v="3"/>
    <x v="23"/>
    <n v="3"/>
    <n v="6.68"/>
    <n v="0"/>
    <n v="5"/>
    <n v="3"/>
    <n v="21.042000000000002"/>
    <n v="10.02"/>
    <n v="11.022000000000002"/>
    <n v="1"/>
  </r>
  <r>
    <s v="ORD0480"/>
    <d v="2025-03-26T00:00:00"/>
    <x v="2"/>
    <s v="Q1"/>
    <s v="12:45"/>
    <s v="Monday"/>
    <s v="C147"/>
    <x v="2"/>
    <s v="Male"/>
    <s v="26-35"/>
    <x v="1"/>
    <x v="3"/>
    <n v="20"/>
    <x v="0"/>
    <x v="0"/>
    <x v="1"/>
    <x v="7"/>
    <n v="3"/>
    <n v="23.56"/>
    <n v="0"/>
    <n v="5"/>
    <n v="3"/>
    <n v="74.213999999999999"/>
    <n v="35.339999999999996"/>
    <n v="38.874000000000002"/>
    <n v="1"/>
  </r>
  <r>
    <s v="ORD0481"/>
    <d v="2025-03-25T00:00:00"/>
    <x v="2"/>
    <s v="Q1"/>
    <s v="22:30"/>
    <s v="Friday"/>
    <s v="C006"/>
    <x v="1"/>
    <s v="Female"/>
    <s v="18-25"/>
    <x v="3"/>
    <x v="5"/>
    <n v="9"/>
    <x v="1"/>
    <x v="0"/>
    <x v="4"/>
    <x v="5"/>
    <n v="3"/>
    <n v="6.64"/>
    <n v="0"/>
    <n v="5"/>
    <n v="3.9"/>
    <n v="20.916"/>
    <n v="9.9599999999999991"/>
    <n v="10.956000000000001"/>
    <n v="1"/>
  </r>
  <r>
    <s v="ORD0156"/>
    <d v="2025-03-09T00:00:00"/>
    <x v="2"/>
    <s v="Q1"/>
    <s v="20:00"/>
    <s v="Sunday"/>
    <s v="C182"/>
    <x v="1"/>
    <s v="Female"/>
    <s v="26-35"/>
    <x v="3"/>
    <x v="3"/>
    <n v="5"/>
    <x v="2"/>
    <x v="1"/>
    <x v="0"/>
    <x v="0"/>
    <n v="3"/>
    <n v="6.66"/>
    <n v="5"/>
    <n v="5"/>
    <n v="3"/>
    <n v="19.930049999999998"/>
    <n v="9.99"/>
    <n v="9.9400499999999976"/>
    <n v="0"/>
  </r>
  <r>
    <s v="ORD0004"/>
    <d v="2025-03-28T00:00:00"/>
    <x v="2"/>
    <s v="Q1"/>
    <s v="17:15"/>
    <s v="Saturday"/>
    <s v="C129"/>
    <x v="1"/>
    <s v="Male"/>
    <s v="18-25"/>
    <x v="3"/>
    <x v="5"/>
    <n v="16"/>
    <x v="1"/>
    <x v="1"/>
    <x v="2"/>
    <x v="16"/>
    <n v="3"/>
    <n v="5.13"/>
    <n v="0"/>
    <n v="5"/>
    <n v="3.9"/>
    <n v="16.159500000000001"/>
    <n v="7.6950000000000003"/>
    <n v="8.464500000000001"/>
    <n v="1"/>
  </r>
  <r>
    <s v="ORD0012"/>
    <d v="2025-03-16T00:00:00"/>
    <x v="2"/>
    <s v="Q1"/>
    <s v="10:15"/>
    <s v="Thursday"/>
    <s v="C119"/>
    <x v="2"/>
    <s v="Female"/>
    <s v="36-50"/>
    <x v="4"/>
    <x v="4"/>
    <n v="15"/>
    <x v="2"/>
    <x v="1"/>
    <x v="1"/>
    <x v="7"/>
    <n v="4"/>
    <n v="4.87"/>
    <n v="5"/>
    <n v="5"/>
    <n v="3"/>
    <n v="19.4313"/>
    <n v="9.74"/>
    <n v="9.6913"/>
    <n v="1"/>
  </r>
  <r>
    <s v="ORD0056"/>
    <d v="2025-03-09T00:00:00"/>
    <x v="2"/>
    <s v="Q1"/>
    <s v="22:15"/>
    <s v="Monday"/>
    <s v="C174"/>
    <x v="2"/>
    <s v="Female"/>
    <s v="26-35"/>
    <x v="3"/>
    <x v="4"/>
    <n v="23"/>
    <x v="1"/>
    <x v="1"/>
    <x v="5"/>
    <x v="11"/>
    <n v="4"/>
    <n v="16.149999999999999"/>
    <n v="5"/>
    <n v="5"/>
    <n v="3.9"/>
    <n v="64.438499999999991"/>
    <n v="32.299999999999997"/>
    <n v="32.138499999999993"/>
    <n v="1"/>
  </r>
  <r>
    <s v="ORD0095"/>
    <d v="2025-03-11T00:00:00"/>
    <x v="2"/>
    <s v="Q1"/>
    <s v="19:30"/>
    <s v="Thursday"/>
    <s v="C041"/>
    <x v="1"/>
    <s v="Female"/>
    <s v="50+"/>
    <x v="1"/>
    <x v="4"/>
    <n v="4"/>
    <x v="2"/>
    <x v="2"/>
    <x v="4"/>
    <x v="13"/>
    <n v="3"/>
    <n v="5"/>
    <n v="5"/>
    <n v="5"/>
    <n v="3"/>
    <n v="14.9625"/>
    <n v="7.5"/>
    <n v="7.4625000000000004"/>
    <n v="1"/>
  </r>
  <r>
    <s v="ORD0230"/>
    <d v="2025-03-13T00:00:00"/>
    <x v="2"/>
    <s v="Q1"/>
    <s v="13:15"/>
    <s v="Friday"/>
    <s v="C122"/>
    <x v="2"/>
    <s v="Male"/>
    <s v="26-35"/>
    <x v="1"/>
    <x v="1"/>
    <n v="18"/>
    <x v="0"/>
    <x v="2"/>
    <x v="2"/>
    <x v="6"/>
    <n v="3"/>
    <n v="4.12"/>
    <n v="5"/>
    <n v="5"/>
    <n v="4"/>
    <n v="12.3291"/>
    <n v="6.18"/>
    <n v="6.1491000000000007"/>
    <n v="1"/>
  </r>
  <r>
    <s v="ORD0366"/>
    <d v="2025-04-27T00:00:00"/>
    <x v="3"/>
    <s v="Q2"/>
    <s v="20:45"/>
    <s v="Wednesday"/>
    <s v="C176"/>
    <x v="1"/>
    <s v="Female"/>
    <s v="36-50"/>
    <x v="1"/>
    <x v="4"/>
    <n v="23"/>
    <x v="2"/>
    <x v="1"/>
    <x v="2"/>
    <x v="22"/>
    <n v="3"/>
    <n v="7.25"/>
    <n v="5"/>
    <n v="5"/>
    <n v="3.9"/>
    <n v="21.695625"/>
    <n v="10.875"/>
    <n v="10.820625"/>
    <n v="1"/>
  </r>
  <r>
    <s v="ORD0106"/>
    <d v="2025-04-08T00:00:00"/>
    <x v="3"/>
    <s v="Q2"/>
    <s v="13:45"/>
    <s v="Wednesday"/>
    <s v="C127"/>
    <x v="1"/>
    <s v="Male"/>
    <s v="18-25"/>
    <x v="2"/>
    <x v="0"/>
    <n v="7"/>
    <x v="2"/>
    <x v="3"/>
    <x v="2"/>
    <x v="6"/>
    <n v="3"/>
    <n v="9.81"/>
    <n v="5"/>
    <n v="5"/>
    <n v="4"/>
    <n v="29.356424999999998"/>
    <n v="14.715"/>
    <n v="14.641424999999998"/>
    <n v="1"/>
  </r>
  <r>
    <s v="ORD0109"/>
    <d v="2025-04-03T00:00:00"/>
    <x v="3"/>
    <s v="Q2"/>
    <s v="18:00"/>
    <s v="Tuesday"/>
    <s v="C176"/>
    <x v="1"/>
    <s v="Female"/>
    <s v="18-25"/>
    <x v="0"/>
    <x v="3"/>
    <n v="12"/>
    <x v="1"/>
    <x v="2"/>
    <x v="0"/>
    <x v="10"/>
    <n v="3"/>
    <n v="10.06"/>
    <n v="10"/>
    <n v="5"/>
    <n v="3"/>
    <n v="28.520099999999999"/>
    <n v="15.09"/>
    <n v="13.430099999999999"/>
    <n v="0"/>
  </r>
  <r>
    <s v="ORD0121"/>
    <d v="2025-04-28T00:00:00"/>
    <x v="3"/>
    <s v="Q2"/>
    <s v="17:15"/>
    <s v="Monday"/>
    <s v="C050"/>
    <x v="1"/>
    <s v="Female"/>
    <s v="26-35"/>
    <x v="4"/>
    <x v="0"/>
    <n v="4"/>
    <x v="1"/>
    <x v="1"/>
    <x v="4"/>
    <x v="13"/>
    <n v="3"/>
    <n v="10.7"/>
    <n v="5"/>
    <n v="5"/>
    <n v="3.9"/>
    <n v="32.019749999999995"/>
    <n v="16.049999999999997"/>
    <n v="15.969749999999998"/>
    <n v="0"/>
  </r>
  <r>
    <s v="ORD0125"/>
    <d v="2025-04-02T00:00:00"/>
    <x v="3"/>
    <s v="Q2"/>
    <s v="11:00"/>
    <s v="Saturday"/>
    <s v="C112"/>
    <x v="1"/>
    <s v="Female"/>
    <s v="50+"/>
    <x v="0"/>
    <x v="5"/>
    <n v="2"/>
    <x v="2"/>
    <x v="1"/>
    <x v="3"/>
    <x v="9"/>
    <n v="3"/>
    <n v="7.01"/>
    <n v="0"/>
    <n v="5"/>
    <n v="4"/>
    <n v="22.081500000000002"/>
    <n v="10.515000000000001"/>
    <n v="11.566500000000001"/>
    <n v="0"/>
  </r>
  <r>
    <s v="ORD0130"/>
    <d v="2025-04-27T00:00:00"/>
    <x v="3"/>
    <s v="Q2"/>
    <s v="10:45"/>
    <s v="Tuesday"/>
    <s v="C173"/>
    <x v="1"/>
    <s v="Male"/>
    <s v="18-25"/>
    <x v="1"/>
    <x v="5"/>
    <n v="21"/>
    <x v="1"/>
    <x v="1"/>
    <x v="4"/>
    <x v="14"/>
    <n v="3"/>
    <n v="3.8"/>
    <n v="5"/>
    <n v="5"/>
    <n v="3"/>
    <n v="11.371499999999999"/>
    <n v="5.6999999999999993"/>
    <n v="5.6715"/>
    <n v="0"/>
  </r>
  <r>
    <s v="ORD0069"/>
    <d v="2025-04-13T00:00:00"/>
    <x v="3"/>
    <s v="Q2"/>
    <s v="13:30"/>
    <s v="Thursday"/>
    <s v="C071"/>
    <x v="1"/>
    <s v="Male"/>
    <s v="26-35"/>
    <x v="3"/>
    <x v="0"/>
    <n v="23"/>
    <x v="2"/>
    <x v="2"/>
    <x v="5"/>
    <x v="17"/>
    <n v="4"/>
    <n v="4.1500000000000004"/>
    <n v="10"/>
    <n v="5"/>
    <n v="3.9"/>
    <n v="15.687000000000001"/>
    <n v="8.3000000000000007"/>
    <n v="7.3870000000000005"/>
    <n v="1"/>
  </r>
  <r>
    <s v="ORD0209"/>
    <d v="2025-04-03T00:00:00"/>
    <x v="3"/>
    <s v="Q2"/>
    <s v="10:45"/>
    <s v="Tuesday"/>
    <s v="C046"/>
    <x v="1"/>
    <s v="Female"/>
    <s v="26-35"/>
    <x v="4"/>
    <x v="5"/>
    <n v="3"/>
    <x v="1"/>
    <x v="0"/>
    <x v="0"/>
    <x v="0"/>
    <n v="3"/>
    <n v="14.82"/>
    <n v="10"/>
    <n v="5"/>
    <n v="3.9"/>
    <n v="42.014700000000005"/>
    <n v="22.23"/>
    <n v="19.784700000000004"/>
    <n v="0"/>
  </r>
  <r>
    <s v="ORD0145"/>
    <d v="2025-04-01T00:00:00"/>
    <x v="3"/>
    <s v="Q2"/>
    <s v="13:00"/>
    <s v="Wednesday"/>
    <s v="C002"/>
    <x v="1"/>
    <s v="Male"/>
    <s v="50+"/>
    <x v="1"/>
    <x v="5"/>
    <n v="3"/>
    <x v="1"/>
    <x v="2"/>
    <x v="3"/>
    <x v="18"/>
    <n v="4"/>
    <n v="13.59"/>
    <n v="10"/>
    <n v="5"/>
    <n v="3"/>
    <n v="51.370200000000004"/>
    <n v="27.18"/>
    <n v="24.190200000000004"/>
    <n v="1"/>
  </r>
  <r>
    <s v="ORD0157"/>
    <d v="2025-04-10T00:00:00"/>
    <x v="3"/>
    <s v="Q2"/>
    <s v="21:45"/>
    <s v="Saturday"/>
    <s v="C195"/>
    <x v="2"/>
    <s v="Female"/>
    <s v="50+"/>
    <x v="1"/>
    <x v="3"/>
    <n v="9"/>
    <x v="1"/>
    <x v="1"/>
    <x v="1"/>
    <x v="3"/>
    <n v="3"/>
    <n v="7.46"/>
    <n v="5"/>
    <n v="5"/>
    <n v="3"/>
    <n v="22.32405"/>
    <n v="11.19"/>
    <n v="11.13405"/>
    <n v="1"/>
  </r>
  <r>
    <s v="ORD0160"/>
    <d v="2025-04-09T00:00:00"/>
    <x v="3"/>
    <s v="Q2"/>
    <s v="18:15"/>
    <s v="Saturday"/>
    <s v="C101"/>
    <x v="2"/>
    <s v="Female"/>
    <s v="50+"/>
    <x v="1"/>
    <x v="0"/>
    <n v="24"/>
    <x v="2"/>
    <x v="1"/>
    <x v="1"/>
    <x v="20"/>
    <n v="3"/>
    <n v="10.119999999999999"/>
    <n v="5"/>
    <n v="5"/>
    <n v="3"/>
    <n v="30.284099999999999"/>
    <n v="15.18"/>
    <n v="15.104099999999999"/>
    <n v="0"/>
  </r>
  <r>
    <s v="ORD0175"/>
    <d v="2025-04-16T00:00:00"/>
    <x v="3"/>
    <s v="Q2"/>
    <s v="22:00"/>
    <s v="Friday"/>
    <s v="C002"/>
    <x v="1"/>
    <s v="Female"/>
    <s v="18-25"/>
    <x v="2"/>
    <x v="5"/>
    <n v="7"/>
    <x v="1"/>
    <x v="0"/>
    <x v="1"/>
    <x v="20"/>
    <n v="3"/>
    <n v="6.31"/>
    <n v="5"/>
    <n v="5"/>
    <n v="4"/>
    <n v="18.882674999999999"/>
    <n v="9.4649999999999999"/>
    <n v="9.4176749999999991"/>
    <n v="0"/>
  </r>
  <r>
    <s v="ORD0178"/>
    <d v="2025-04-06T00:00:00"/>
    <x v="3"/>
    <s v="Q2"/>
    <s v="10:30"/>
    <s v="Tuesday"/>
    <s v="C054"/>
    <x v="1"/>
    <s v="Female"/>
    <s v="26-35"/>
    <x v="2"/>
    <x v="3"/>
    <n v="3"/>
    <x v="2"/>
    <x v="0"/>
    <x v="2"/>
    <x v="2"/>
    <n v="3"/>
    <n v="12.4"/>
    <n v="0"/>
    <n v="5"/>
    <n v="3.9"/>
    <n v="39.06"/>
    <n v="18.600000000000001"/>
    <n v="20.46"/>
    <n v="1"/>
  </r>
  <r>
    <s v="ORD0202"/>
    <d v="2025-04-17T00:00:00"/>
    <x v="3"/>
    <s v="Q2"/>
    <s v="12:30"/>
    <s v="Thursday"/>
    <s v="C113"/>
    <x v="2"/>
    <s v="Male"/>
    <s v="26-35"/>
    <x v="0"/>
    <x v="1"/>
    <n v="7"/>
    <x v="2"/>
    <x v="2"/>
    <x v="4"/>
    <x v="19"/>
    <n v="3"/>
    <n v="8.6"/>
    <n v="5"/>
    <n v="5"/>
    <n v="4"/>
    <n v="25.735499999999995"/>
    <n v="12.899999999999999"/>
    <n v="12.835499999999996"/>
    <n v="0"/>
  </r>
  <r>
    <s v="ORD0208"/>
    <d v="2025-04-04T00:00:00"/>
    <x v="3"/>
    <s v="Q2"/>
    <s v="22:15"/>
    <s v="Saturday"/>
    <s v="C057"/>
    <x v="2"/>
    <s v="Female"/>
    <s v="36-50"/>
    <x v="1"/>
    <x v="3"/>
    <n v="23"/>
    <x v="2"/>
    <x v="0"/>
    <x v="3"/>
    <x v="4"/>
    <n v="4"/>
    <n v="10.76"/>
    <n v="0"/>
    <n v="5"/>
    <n v="4"/>
    <n v="45.192"/>
    <n v="21.52"/>
    <n v="23.672000000000001"/>
    <n v="0"/>
  </r>
  <r>
    <s v="ORD0201"/>
    <d v="2025-04-19T00:00:00"/>
    <x v="3"/>
    <s v="Q2"/>
    <s v="15:45"/>
    <s v="Sunday"/>
    <s v="C038"/>
    <x v="2"/>
    <s v="Female"/>
    <s v="26-35"/>
    <x v="2"/>
    <x v="5"/>
    <n v="9"/>
    <x v="0"/>
    <x v="1"/>
    <x v="3"/>
    <x v="18"/>
    <n v="3"/>
    <n v="19.82"/>
    <n v="10"/>
    <n v="5"/>
    <n v="3"/>
    <n v="56.189700000000002"/>
    <n v="29.73"/>
    <n v="26.459700000000002"/>
    <n v="1"/>
  </r>
  <r>
    <s v="ORD0242"/>
    <d v="2025-04-08T00:00:00"/>
    <x v="3"/>
    <s v="Q2"/>
    <s v="17:15"/>
    <s v="Monday"/>
    <s v="C004"/>
    <x v="1"/>
    <s v="Male"/>
    <s v="18-25"/>
    <x v="0"/>
    <x v="3"/>
    <n v="8"/>
    <x v="2"/>
    <x v="1"/>
    <x v="0"/>
    <x v="29"/>
    <n v="4"/>
    <n v="18.739999999999998"/>
    <n v="5"/>
    <n v="5"/>
    <n v="4"/>
    <n v="74.772599999999997"/>
    <n v="37.479999999999997"/>
    <n v="37.2926"/>
    <n v="1"/>
  </r>
  <r>
    <s v="ORD0227"/>
    <d v="2025-04-13T00:00:00"/>
    <x v="3"/>
    <s v="Q2"/>
    <s v="12:30"/>
    <s v="Friday"/>
    <s v="C030"/>
    <x v="1"/>
    <s v="Female"/>
    <s v="50+"/>
    <x v="0"/>
    <x v="5"/>
    <n v="25"/>
    <x v="1"/>
    <x v="0"/>
    <x v="3"/>
    <x v="23"/>
    <n v="4"/>
    <n v="4.33"/>
    <n v="10"/>
    <n v="5"/>
    <n v="3.9"/>
    <n v="16.3674"/>
    <n v="8.66"/>
    <n v="7.7073999999999998"/>
    <n v="0"/>
  </r>
  <r>
    <s v="ORD0231"/>
    <d v="2025-04-27T00:00:00"/>
    <x v="3"/>
    <s v="Q2"/>
    <s v="19:15"/>
    <s v="Friday"/>
    <s v="C181"/>
    <x v="2"/>
    <s v="Male"/>
    <s v="26-35"/>
    <x v="2"/>
    <x v="3"/>
    <n v="10"/>
    <x v="1"/>
    <x v="2"/>
    <x v="4"/>
    <x v="13"/>
    <n v="4"/>
    <n v="8.91"/>
    <n v="5"/>
    <n v="5"/>
    <n v="3"/>
    <n v="35.550899999999999"/>
    <n v="17.82"/>
    <n v="17.730899999999998"/>
    <n v="0"/>
  </r>
  <r>
    <s v="ORD0110"/>
    <d v="2025-04-21T00:00:00"/>
    <x v="3"/>
    <s v="Q2"/>
    <s v="20:45"/>
    <s v="Thursday"/>
    <s v="C169"/>
    <x v="2"/>
    <s v="Male"/>
    <s v="18-25"/>
    <x v="0"/>
    <x v="0"/>
    <n v="20"/>
    <x v="1"/>
    <x v="2"/>
    <x v="4"/>
    <x v="5"/>
    <n v="5"/>
    <n v="4.21"/>
    <n v="5"/>
    <n v="5"/>
    <n v="4"/>
    <n v="20.997374999999998"/>
    <n v="10.525"/>
    <n v="10.472374999999998"/>
    <n v="0"/>
  </r>
  <r>
    <s v="ORD0254"/>
    <d v="2025-04-14T00:00:00"/>
    <x v="3"/>
    <s v="Q2"/>
    <s v="14:00"/>
    <s v="Wednesday"/>
    <s v="C086"/>
    <x v="1"/>
    <s v="Male"/>
    <s v="26-35"/>
    <x v="4"/>
    <x v="5"/>
    <n v="3"/>
    <x v="1"/>
    <x v="1"/>
    <x v="0"/>
    <x v="15"/>
    <n v="4"/>
    <n v="7.16"/>
    <n v="5"/>
    <n v="5"/>
    <n v="3.9"/>
    <n v="28.5684"/>
    <n v="14.32"/>
    <n v="14.2484"/>
    <n v="1"/>
  </r>
  <r>
    <s v="ORD0277"/>
    <d v="2025-04-26T00:00:00"/>
    <x v="3"/>
    <s v="Q2"/>
    <s v="13:15"/>
    <s v="Sunday"/>
    <s v="C081"/>
    <x v="1"/>
    <s v="Female"/>
    <s v="26-35"/>
    <x v="2"/>
    <x v="0"/>
    <n v="8"/>
    <x v="2"/>
    <x v="0"/>
    <x v="3"/>
    <x v="24"/>
    <n v="4"/>
    <n v="5.76"/>
    <n v="5"/>
    <n v="5"/>
    <n v="3"/>
    <n v="22.982399999999998"/>
    <n v="11.52"/>
    <n v="11.462399999999999"/>
    <n v="1"/>
  </r>
  <r>
    <s v="ORD0294"/>
    <d v="2025-04-27T00:00:00"/>
    <x v="3"/>
    <s v="Q2"/>
    <s v="11:45"/>
    <s v="Saturday"/>
    <s v="C087"/>
    <x v="2"/>
    <s v="Male"/>
    <s v="50+"/>
    <x v="1"/>
    <x v="1"/>
    <n v="23"/>
    <x v="2"/>
    <x v="1"/>
    <x v="2"/>
    <x v="2"/>
    <n v="4"/>
    <n v="5.01"/>
    <n v="5"/>
    <n v="5"/>
    <n v="4"/>
    <n v="19.989899999999999"/>
    <n v="10.02"/>
    <n v="9.9698999999999991"/>
    <n v="0"/>
  </r>
  <r>
    <s v="ORD0036"/>
    <d v="2025-04-19T00:00:00"/>
    <x v="3"/>
    <s v="Q2"/>
    <s v="10:30"/>
    <s v="Tuesday"/>
    <s v="C087"/>
    <x v="1"/>
    <s v="Female"/>
    <s v="50+"/>
    <x v="4"/>
    <x v="1"/>
    <n v="1"/>
    <x v="0"/>
    <x v="0"/>
    <x v="5"/>
    <x v="28"/>
    <n v="4"/>
    <n v="9.8800000000000008"/>
    <n v="10"/>
    <n v="5"/>
    <n v="3.9"/>
    <n v="37.34640000000001"/>
    <n v="19.760000000000002"/>
    <n v="17.586400000000008"/>
    <n v="0"/>
  </r>
  <r>
    <s v="ORD0321"/>
    <d v="2025-04-05T00:00:00"/>
    <x v="3"/>
    <s v="Q2"/>
    <s v="16:30"/>
    <s v="Tuesday"/>
    <s v="C135"/>
    <x v="1"/>
    <s v="Male"/>
    <s v="18-25"/>
    <x v="1"/>
    <x v="1"/>
    <n v="7"/>
    <x v="2"/>
    <x v="0"/>
    <x v="5"/>
    <x v="17"/>
    <n v="4"/>
    <n v="4.09"/>
    <n v="5"/>
    <n v="5"/>
    <n v="3.9"/>
    <n v="16.319099999999999"/>
    <n v="8.18"/>
    <n v="8.1390999999999991"/>
    <n v="1"/>
  </r>
  <r>
    <s v="ORD0362"/>
    <d v="2025-04-01T00:00:00"/>
    <x v="3"/>
    <s v="Q2"/>
    <s v="22:15"/>
    <s v="Thursday"/>
    <s v="C028"/>
    <x v="1"/>
    <s v="Female"/>
    <s v="18-25"/>
    <x v="3"/>
    <x v="0"/>
    <n v="24"/>
    <x v="2"/>
    <x v="1"/>
    <x v="0"/>
    <x v="15"/>
    <n v="4"/>
    <n v="23.37"/>
    <n v="0"/>
    <n v="5"/>
    <n v="3"/>
    <n v="98.154000000000011"/>
    <n v="46.74"/>
    <n v="51.414000000000009"/>
    <n v="1"/>
  </r>
  <r>
    <s v="ORD0155"/>
    <d v="2025-04-05T00:00:00"/>
    <x v="3"/>
    <s v="Q2"/>
    <s v="19:30"/>
    <s v="Monday"/>
    <s v="C160"/>
    <x v="2"/>
    <s v="Female"/>
    <s v="26-35"/>
    <x v="3"/>
    <x v="3"/>
    <n v="14"/>
    <x v="1"/>
    <x v="1"/>
    <x v="2"/>
    <x v="16"/>
    <n v="4"/>
    <n v="9.65"/>
    <n v="0"/>
    <n v="5"/>
    <n v="3"/>
    <n v="40.53"/>
    <n v="19.3"/>
    <n v="21.23"/>
    <n v="1"/>
  </r>
  <r>
    <s v="ORD0229"/>
    <d v="2025-04-26T00:00:00"/>
    <x v="3"/>
    <s v="Q2"/>
    <s v="10:30"/>
    <s v="Wednesday"/>
    <s v="C010"/>
    <x v="1"/>
    <s v="Female"/>
    <s v="50+"/>
    <x v="3"/>
    <x v="1"/>
    <n v="12"/>
    <x v="2"/>
    <x v="1"/>
    <x v="4"/>
    <x v="19"/>
    <n v="4"/>
    <n v="11.6"/>
    <n v="0"/>
    <n v="5"/>
    <n v="3.9"/>
    <n v="48.72"/>
    <n v="23.2"/>
    <n v="25.52"/>
    <n v="0"/>
  </r>
  <r>
    <s v="ORD0369"/>
    <d v="2025-04-21T00:00:00"/>
    <x v="3"/>
    <s v="Q2"/>
    <s v="16:15"/>
    <s v="Friday"/>
    <s v="C113"/>
    <x v="1"/>
    <s v="Female"/>
    <s v="36-50"/>
    <x v="2"/>
    <x v="0"/>
    <n v="14"/>
    <x v="1"/>
    <x v="3"/>
    <x v="3"/>
    <x v="9"/>
    <n v="5"/>
    <n v="9.67"/>
    <n v="5"/>
    <n v="5"/>
    <n v="4"/>
    <n v="48.229124999999996"/>
    <n v="24.175000000000001"/>
    <n v="24.054124999999996"/>
    <n v="0"/>
  </r>
  <r>
    <s v="ORD0374"/>
    <d v="2025-04-15T00:00:00"/>
    <x v="3"/>
    <s v="Q2"/>
    <s v="11:00"/>
    <s v="Friday"/>
    <s v="C096"/>
    <x v="1"/>
    <s v="Male"/>
    <s v="50+"/>
    <x v="0"/>
    <x v="0"/>
    <n v="8"/>
    <x v="0"/>
    <x v="3"/>
    <x v="4"/>
    <x v="19"/>
    <n v="4"/>
    <n v="4.3899999999999997"/>
    <n v="5"/>
    <n v="5"/>
    <n v="4"/>
    <n v="17.516099999999998"/>
    <n v="8.7799999999999994"/>
    <n v="8.7360999999999986"/>
    <n v="0"/>
  </r>
  <r>
    <s v="ORD0074"/>
    <d v="2025-04-18T00:00:00"/>
    <x v="3"/>
    <s v="Q2"/>
    <s v="22:30"/>
    <s v="Wednesday"/>
    <s v="C021"/>
    <x v="1"/>
    <s v="Male"/>
    <s v="36-50"/>
    <x v="1"/>
    <x v="0"/>
    <n v="10"/>
    <x v="1"/>
    <x v="1"/>
    <x v="5"/>
    <x v="21"/>
    <n v="4"/>
    <n v="5.58"/>
    <n v="5"/>
    <n v="5"/>
    <n v="4"/>
    <n v="22.264200000000002"/>
    <n v="11.16"/>
    <n v="11.104200000000002"/>
    <n v="0"/>
  </r>
  <r>
    <s v="ORD0351"/>
    <d v="2025-04-10T00:00:00"/>
    <x v="3"/>
    <s v="Q2"/>
    <s v="16:30"/>
    <s v="Monday"/>
    <s v="C105"/>
    <x v="2"/>
    <s v="Female"/>
    <s v="26-35"/>
    <x v="2"/>
    <x v="1"/>
    <n v="22"/>
    <x v="0"/>
    <x v="2"/>
    <x v="2"/>
    <x v="2"/>
    <n v="5"/>
    <n v="7.03"/>
    <n v="10"/>
    <n v="5"/>
    <n v="3.9"/>
    <n v="33.216749999999998"/>
    <n v="17.574999999999999"/>
    <n v="15.641749999999998"/>
    <n v="0"/>
  </r>
  <r>
    <s v="ORD0405"/>
    <d v="2025-04-11T00:00:00"/>
    <x v="3"/>
    <s v="Q2"/>
    <s v="13:00"/>
    <s v="Saturday"/>
    <s v="C069"/>
    <x v="1"/>
    <s v="Male"/>
    <s v="36-50"/>
    <x v="3"/>
    <x v="5"/>
    <n v="3"/>
    <x v="1"/>
    <x v="1"/>
    <x v="3"/>
    <x v="9"/>
    <n v="4"/>
    <n v="15.98"/>
    <n v="5"/>
    <n v="5"/>
    <n v="3"/>
    <n v="63.760199999999998"/>
    <n v="31.96"/>
    <n v="31.800199999999997"/>
    <n v="1"/>
  </r>
  <r>
    <s v="ORD0411"/>
    <d v="2025-04-22T00:00:00"/>
    <x v="3"/>
    <s v="Q2"/>
    <s v="19:15"/>
    <s v="Sunday"/>
    <s v="C112"/>
    <x v="2"/>
    <s v="Male"/>
    <s v="36-50"/>
    <x v="4"/>
    <x v="0"/>
    <n v="17"/>
    <x v="1"/>
    <x v="0"/>
    <x v="3"/>
    <x v="9"/>
    <n v="4"/>
    <n v="7.5"/>
    <n v="10"/>
    <n v="5"/>
    <n v="3.9"/>
    <n v="28.35"/>
    <n v="15"/>
    <n v="13.350000000000001"/>
    <n v="0"/>
  </r>
  <r>
    <s v="ORD0005"/>
    <d v="2025-05-01T00:00:00"/>
    <x v="4"/>
    <s v="Q2"/>
    <s v="21:30"/>
    <s v="Sunday"/>
    <s v="C101"/>
    <x v="1"/>
    <s v="Female"/>
    <s v="50+"/>
    <x v="0"/>
    <x v="0"/>
    <n v="3"/>
    <x v="0"/>
    <x v="1"/>
    <x v="4"/>
    <x v="19"/>
    <n v="4"/>
    <n v="5.63"/>
    <n v="0"/>
    <n v="5"/>
    <n v="4"/>
    <n v="23.646000000000001"/>
    <n v="11.26"/>
    <n v="12.386000000000001"/>
    <n v="0"/>
  </r>
  <r>
    <s v="ORD0440"/>
    <d v="2025-05-25T00:00:00"/>
    <x v="4"/>
    <s v="Q2"/>
    <s v="17:00"/>
    <s v="Friday"/>
    <s v="C186"/>
    <x v="2"/>
    <s v="Female"/>
    <s v="26-35"/>
    <x v="3"/>
    <x v="3"/>
    <n v="22"/>
    <x v="0"/>
    <x v="1"/>
    <x v="1"/>
    <x v="1"/>
    <n v="4"/>
    <n v="6.96"/>
    <n v="0"/>
    <n v="5"/>
    <n v="4"/>
    <n v="29.231999999999999"/>
    <n v="13.92"/>
    <n v="15.311999999999999"/>
    <n v="1"/>
  </r>
  <r>
    <s v="ORD0444"/>
    <d v="2025-05-26T00:00:00"/>
    <x v="4"/>
    <s v="Q2"/>
    <s v="18:30"/>
    <s v="Saturday"/>
    <s v="C080"/>
    <x v="2"/>
    <s v="Female"/>
    <s v="36-50"/>
    <x v="2"/>
    <x v="1"/>
    <n v="18"/>
    <x v="0"/>
    <x v="1"/>
    <x v="4"/>
    <x v="5"/>
    <n v="4"/>
    <n v="7.77"/>
    <n v="5"/>
    <n v="5"/>
    <n v="4"/>
    <n v="31.002299999999998"/>
    <n v="15.54"/>
    <n v="15.462299999999999"/>
    <n v="1"/>
  </r>
  <r>
    <s v="ORD0446"/>
    <d v="2025-05-03T00:00:00"/>
    <x v="4"/>
    <s v="Q2"/>
    <s v="20:45"/>
    <s v="Tuesday"/>
    <s v="C040"/>
    <x v="1"/>
    <s v="Male"/>
    <s v="26-35"/>
    <x v="2"/>
    <x v="5"/>
    <n v="5"/>
    <x v="1"/>
    <x v="0"/>
    <x v="2"/>
    <x v="27"/>
    <n v="4"/>
    <n v="12.84"/>
    <n v="10"/>
    <n v="5"/>
    <n v="5"/>
    <n v="48.535200000000003"/>
    <n v="25.68"/>
    <n v="22.855200000000004"/>
    <n v="0"/>
  </r>
  <r>
    <s v="ORD0460"/>
    <d v="2025-05-05T00:00:00"/>
    <x v="4"/>
    <s v="Q2"/>
    <s v="14:30"/>
    <s v="Saturday"/>
    <s v="C123"/>
    <x v="2"/>
    <s v="Male"/>
    <s v="26-35"/>
    <x v="1"/>
    <x v="1"/>
    <n v="17"/>
    <x v="1"/>
    <x v="0"/>
    <x v="0"/>
    <x v="0"/>
    <n v="4"/>
    <n v="6.98"/>
    <n v="0"/>
    <n v="5"/>
    <n v="5"/>
    <n v="29.316000000000003"/>
    <n v="13.96"/>
    <n v="15.356000000000002"/>
    <n v="1"/>
  </r>
  <r>
    <s v="ORD0467"/>
    <d v="2025-05-14T00:00:00"/>
    <x v="4"/>
    <s v="Q2"/>
    <s v="21:00"/>
    <s v="Friday"/>
    <s v="C087"/>
    <x v="2"/>
    <s v="Male"/>
    <s v="50+"/>
    <x v="4"/>
    <x v="1"/>
    <n v="12"/>
    <x v="0"/>
    <x v="0"/>
    <x v="3"/>
    <x v="9"/>
    <n v="4"/>
    <n v="5.99"/>
    <n v="5"/>
    <n v="5"/>
    <n v="4"/>
    <n v="23.900100000000002"/>
    <n v="11.98"/>
    <n v="11.920100000000001"/>
    <n v="0"/>
  </r>
  <r>
    <s v="ORD0476"/>
    <d v="2025-05-19T00:00:00"/>
    <x v="4"/>
    <s v="Q2"/>
    <s v="16:00"/>
    <s v="Wednesday"/>
    <s v="C004"/>
    <x v="1"/>
    <s v="Female"/>
    <s v="18-25"/>
    <x v="1"/>
    <x v="3"/>
    <n v="8"/>
    <x v="2"/>
    <x v="2"/>
    <x v="2"/>
    <x v="6"/>
    <n v="4"/>
    <n v="7.37"/>
    <n v="0"/>
    <n v="5"/>
    <n v="3"/>
    <n v="30.954000000000001"/>
    <n v="14.74"/>
    <n v="16.213999999999999"/>
    <n v="0"/>
  </r>
  <r>
    <s v="ORD0496"/>
    <d v="2025-05-10T00:00:00"/>
    <x v="4"/>
    <s v="Q2"/>
    <s v="13:30"/>
    <s v="Friday"/>
    <s v="C055"/>
    <x v="2"/>
    <s v="Female"/>
    <s v="36-50"/>
    <x v="2"/>
    <x v="3"/>
    <n v="18"/>
    <x v="1"/>
    <x v="1"/>
    <x v="3"/>
    <x v="9"/>
    <n v="4"/>
    <n v="11.55"/>
    <n v="0"/>
    <n v="5"/>
    <n v="3"/>
    <n v="48.510000000000005"/>
    <n v="23.1"/>
    <n v="25.410000000000004"/>
    <n v="1"/>
  </r>
  <r>
    <s v="ORD0163"/>
    <d v="2025-05-21T00:00:00"/>
    <x v="4"/>
    <s v="Q2"/>
    <s v="21:45"/>
    <s v="Sunday"/>
    <s v="C163"/>
    <x v="1"/>
    <s v="Female"/>
    <s v="50+"/>
    <x v="0"/>
    <x v="5"/>
    <n v="3"/>
    <x v="1"/>
    <x v="1"/>
    <x v="5"/>
    <x v="28"/>
    <n v="5"/>
    <n v="8.1199999999999992"/>
    <n v="0"/>
    <n v="5"/>
    <n v="3"/>
    <n v="42.629999999999995"/>
    <n v="20.299999999999997"/>
    <n v="22.33"/>
    <n v="1"/>
  </r>
  <r>
    <s v="ORD0200"/>
    <d v="2025-05-20T00:00:00"/>
    <x v="4"/>
    <s v="Q2"/>
    <s v="12:15"/>
    <s v="Thursday"/>
    <s v="C041"/>
    <x v="1"/>
    <s v="Female"/>
    <s v="36-50"/>
    <x v="2"/>
    <x v="0"/>
    <n v="25"/>
    <x v="2"/>
    <x v="3"/>
    <x v="4"/>
    <x v="26"/>
    <n v="4"/>
    <n v="9.4499999999999993"/>
    <n v="5"/>
    <n v="5"/>
    <n v="4"/>
    <n v="37.705500000000001"/>
    <n v="18.899999999999999"/>
    <n v="18.805500000000002"/>
    <n v="0"/>
  </r>
  <r>
    <s v="ORD0057"/>
    <d v="2025-05-27T00:00:00"/>
    <x v="4"/>
    <s v="Q2"/>
    <s v="16:45"/>
    <s v="Wednesday"/>
    <s v="C026"/>
    <x v="1"/>
    <s v="Female"/>
    <s v="50+"/>
    <x v="0"/>
    <x v="0"/>
    <n v="8"/>
    <x v="2"/>
    <x v="3"/>
    <x v="3"/>
    <x v="23"/>
    <n v="4"/>
    <n v="14.49"/>
    <n v="10"/>
    <n v="5"/>
    <n v="5"/>
    <n v="54.772200000000005"/>
    <n v="28.98"/>
    <n v="25.792200000000005"/>
    <n v="0"/>
  </r>
  <r>
    <s v="ORD0081"/>
    <d v="2025-05-27T00:00:00"/>
    <x v="4"/>
    <s v="Q2"/>
    <s v="21:45"/>
    <s v="Friday"/>
    <s v="C137"/>
    <x v="2"/>
    <s v="Female"/>
    <s v="18-25"/>
    <x v="4"/>
    <x v="3"/>
    <n v="20"/>
    <x v="0"/>
    <x v="0"/>
    <x v="4"/>
    <x v="13"/>
    <n v="5"/>
    <n v="5.58"/>
    <n v="0"/>
    <n v="5"/>
    <n v="4"/>
    <n v="29.294999999999998"/>
    <n v="13.95"/>
    <n v="15.344999999999999"/>
    <n v="0"/>
  </r>
  <r>
    <s v="ORD0158"/>
    <d v="2025-05-08T00:00:00"/>
    <x v="4"/>
    <s v="Q2"/>
    <s v="22:15"/>
    <s v="Wednesday"/>
    <s v="C152"/>
    <x v="1"/>
    <s v="Male"/>
    <s v="18-25"/>
    <x v="4"/>
    <x v="0"/>
    <n v="19"/>
    <x v="0"/>
    <x v="3"/>
    <x v="1"/>
    <x v="20"/>
    <n v="5"/>
    <n v="6.48"/>
    <n v="5"/>
    <n v="5"/>
    <n v="5"/>
    <n v="32.31900000000001"/>
    <n v="16.200000000000003"/>
    <n v="16.119000000000007"/>
    <n v="0"/>
  </r>
  <r>
    <s v="ORD0170"/>
    <d v="2025-05-02T00:00:00"/>
    <x v="4"/>
    <s v="Q2"/>
    <s v="19:15"/>
    <s v="Saturday"/>
    <s v="C140"/>
    <x v="1"/>
    <s v="Female"/>
    <s v="50+"/>
    <x v="4"/>
    <x v="3"/>
    <n v="1"/>
    <x v="2"/>
    <x v="0"/>
    <x v="2"/>
    <x v="6"/>
    <n v="4"/>
    <n v="11.28"/>
    <n v="5"/>
    <n v="5"/>
    <n v="3"/>
    <n v="45.007199999999997"/>
    <n v="22.56"/>
    <n v="22.447199999999999"/>
    <n v="1"/>
  </r>
  <r>
    <s v="ORD0173"/>
    <d v="2025-05-08T00:00:00"/>
    <x v="4"/>
    <s v="Q2"/>
    <s v="22:45"/>
    <s v="Saturday"/>
    <s v="C174"/>
    <x v="1"/>
    <s v="Female"/>
    <s v="36-50"/>
    <x v="2"/>
    <x v="0"/>
    <n v="19"/>
    <x v="1"/>
    <x v="2"/>
    <x v="2"/>
    <x v="16"/>
    <n v="4"/>
    <n v="18.510000000000002"/>
    <n v="5"/>
    <n v="5"/>
    <n v="3"/>
    <n v="73.854900000000015"/>
    <n v="37.020000000000003"/>
    <n v="36.834900000000012"/>
    <n v="0"/>
  </r>
  <r>
    <s v="ORD0204"/>
    <d v="2025-05-24T00:00:00"/>
    <x v="4"/>
    <s v="Q2"/>
    <s v="18:45"/>
    <s v="Tuesday"/>
    <s v="C024"/>
    <x v="1"/>
    <s v="Male"/>
    <s v="50+"/>
    <x v="4"/>
    <x v="1"/>
    <n v="19"/>
    <x v="1"/>
    <x v="1"/>
    <x v="3"/>
    <x v="24"/>
    <n v="4"/>
    <n v="13.13"/>
    <n v="5"/>
    <n v="5"/>
    <n v="5"/>
    <n v="52.3887"/>
    <n v="26.26"/>
    <n v="26.128699999999998"/>
    <n v="1"/>
  </r>
  <r>
    <s v="ORD0265"/>
    <d v="2025-05-19T00:00:00"/>
    <x v="4"/>
    <s v="Q2"/>
    <s v="20:15"/>
    <s v="Tuesday"/>
    <s v="C156"/>
    <x v="2"/>
    <s v="Male"/>
    <s v="26-35"/>
    <x v="2"/>
    <x v="3"/>
    <n v="20"/>
    <x v="2"/>
    <x v="1"/>
    <x v="4"/>
    <x v="19"/>
    <n v="4"/>
    <n v="6.87"/>
    <n v="10"/>
    <n v="5"/>
    <n v="5"/>
    <n v="25.968600000000002"/>
    <n v="13.74"/>
    <n v="12.228600000000002"/>
    <n v="1"/>
  </r>
  <r>
    <s v="ORD0233"/>
    <d v="2025-05-07T00:00:00"/>
    <x v="4"/>
    <s v="Q2"/>
    <s v="20:30"/>
    <s v="Wednesday"/>
    <s v="C088"/>
    <x v="1"/>
    <s v="Female"/>
    <s v="36-50"/>
    <x v="1"/>
    <x v="1"/>
    <n v="25"/>
    <x v="0"/>
    <x v="1"/>
    <x v="2"/>
    <x v="27"/>
    <n v="4"/>
    <n v="6.15"/>
    <n v="5"/>
    <n v="5"/>
    <n v="4"/>
    <n v="24.538500000000003"/>
    <n v="12.3"/>
    <n v="12.238500000000002"/>
    <n v="0"/>
  </r>
  <r>
    <s v="ORD0246"/>
    <d v="2025-05-14T00:00:00"/>
    <x v="4"/>
    <s v="Q2"/>
    <s v="14:30"/>
    <s v="Saturday"/>
    <s v="C137"/>
    <x v="2"/>
    <s v="Male"/>
    <s v="18-25"/>
    <x v="3"/>
    <x v="0"/>
    <n v="22"/>
    <x v="0"/>
    <x v="0"/>
    <x v="3"/>
    <x v="24"/>
    <n v="4"/>
    <n v="12.24"/>
    <n v="5"/>
    <n v="5"/>
    <n v="4"/>
    <n v="48.837600000000002"/>
    <n v="24.48"/>
    <n v="24.357600000000001"/>
    <n v="0"/>
  </r>
  <r>
    <s v="ORD0259"/>
    <d v="2025-05-20T00:00:00"/>
    <x v="4"/>
    <s v="Q2"/>
    <s v="16:15"/>
    <s v="Tuesday"/>
    <s v="C030"/>
    <x v="1"/>
    <s v="Female"/>
    <s v="50+"/>
    <x v="3"/>
    <x v="1"/>
    <n v="21"/>
    <x v="0"/>
    <x v="2"/>
    <x v="4"/>
    <x v="5"/>
    <n v="5"/>
    <n v="7.4"/>
    <n v="5"/>
    <n v="5"/>
    <n v="5"/>
    <n v="36.907499999999999"/>
    <n v="18.5"/>
    <n v="18.407499999999999"/>
    <n v="0"/>
  </r>
  <r>
    <s v="ORD0289"/>
    <d v="2025-05-03T00:00:00"/>
    <x v="4"/>
    <s v="Q2"/>
    <s v="10:15"/>
    <s v="Wednesday"/>
    <s v="C147"/>
    <x v="2"/>
    <s v="Female"/>
    <s v="50+"/>
    <x v="1"/>
    <x v="3"/>
    <n v="8"/>
    <x v="1"/>
    <x v="1"/>
    <x v="1"/>
    <x v="1"/>
    <n v="5"/>
    <n v="10.95"/>
    <n v="10"/>
    <n v="5"/>
    <n v="5"/>
    <n v="51.738750000000003"/>
    <n v="27.375"/>
    <n v="24.363750000000003"/>
    <n v="0"/>
  </r>
  <r>
    <s v="ORD0290"/>
    <d v="2025-05-27T00:00:00"/>
    <x v="4"/>
    <s v="Q2"/>
    <s v="11:15"/>
    <s v="Sunday"/>
    <s v="C100"/>
    <x v="2"/>
    <s v="Male"/>
    <s v="26-35"/>
    <x v="2"/>
    <x v="1"/>
    <n v="18"/>
    <x v="2"/>
    <x v="2"/>
    <x v="5"/>
    <x v="21"/>
    <n v="4"/>
    <n v="10.8"/>
    <n v="5"/>
    <n v="5"/>
    <n v="3"/>
    <n v="43.091999999999999"/>
    <n v="21.6"/>
    <n v="21.491999999999997"/>
    <n v="0"/>
  </r>
  <r>
    <s v="ORD0211"/>
    <d v="2025-05-03T00:00:00"/>
    <x v="4"/>
    <s v="Q2"/>
    <s v="21:00"/>
    <s v="Wednesday"/>
    <s v="C138"/>
    <x v="1"/>
    <s v="Female"/>
    <s v="26-35"/>
    <x v="1"/>
    <x v="5"/>
    <n v="25"/>
    <x v="1"/>
    <x v="1"/>
    <x v="1"/>
    <x v="20"/>
    <n v="4"/>
    <n v="7.45"/>
    <n v="10"/>
    <n v="5"/>
    <n v="5"/>
    <n v="28.161000000000001"/>
    <n v="14.9"/>
    <n v="13.261000000000001"/>
    <n v="1"/>
  </r>
  <r>
    <s v="ORD0325"/>
    <d v="2025-05-25T00:00:00"/>
    <x v="4"/>
    <s v="Q2"/>
    <s v="10:00"/>
    <s v="Friday"/>
    <s v="C107"/>
    <x v="2"/>
    <s v="Male"/>
    <s v="50+"/>
    <x v="3"/>
    <x v="5"/>
    <n v="14"/>
    <x v="1"/>
    <x v="2"/>
    <x v="4"/>
    <x v="5"/>
    <n v="4"/>
    <n v="10.32"/>
    <n v="10"/>
    <n v="5"/>
    <n v="3"/>
    <n v="39.009600000000006"/>
    <n v="20.64"/>
    <n v="18.369600000000005"/>
    <n v="0"/>
  </r>
  <r>
    <s v="ORD0338"/>
    <d v="2025-05-27T00:00:00"/>
    <x v="4"/>
    <s v="Q2"/>
    <s v="14:00"/>
    <s v="Tuesday"/>
    <s v="C077"/>
    <x v="2"/>
    <s v="Female"/>
    <s v="50+"/>
    <x v="3"/>
    <x v="1"/>
    <n v="24"/>
    <x v="1"/>
    <x v="0"/>
    <x v="4"/>
    <x v="19"/>
    <n v="4"/>
    <n v="8.69"/>
    <n v="10"/>
    <n v="5"/>
    <n v="4"/>
    <n v="32.848199999999999"/>
    <n v="17.38"/>
    <n v="15.4682"/>
    <n v="0"/>
  </r>
  <r>
    <s v="ORD0341"/>
    <d v="2025-05-23T00:00:00"/>
    <x v="4"/>
    <s v="Q2"/>
    <s v="12:15"/>
    <s v="Thursday"/>
    <s v="C047"/>
    <x v="2"/>
    <s v="Male"/>
    <s v="18-25"/>
    <x v="4"/>
    <x v="1"/>
    <n v="23"/>
    <x v="0"/>
    <x v="2"/>
    <x v="2"/>
    <x v="2"/>
    <n v="4"/>
    <n v="7.35"/>
    <n v="5"/>
    <n v="5"/>
    <n v="5"/>
    <n v="29.326499999999996"/>
    <n v="14.7"/>
    <n v="14.626499999999997"/>
    <n v="0"/>
  </r>
  <r>
    <s v="ORD0350"/>
    <d v="2025-05-12T00:00:00"/>
    <x v="4"/>
    <s v="Q2"/>
    <s v="16:00"/>
    <s v="Wednesday"/>
    <s v="C091"/>
    <x v="2"/>
    <s v="Female"/>
    <s v="50+"/>
    <x v="0"/>
    <x v="0"/>
    <n v="3"/>
    <x v="0"/>
    <x v="2"/>
    <x v="3"/>
    <x v="4"/>
    <n v="4"/>
    <n v="12.19"/>
    <n v="0"/>
    <n v="5"/>
    <n v="4"/>
    <n v="51.198"/>
    <n v="24.38"/>
    <n v="26.818000000000001"/>
    <n v="1"/>
  </r>
  <r>
    <s v="ORD0439"/>
    <d v="2025-05-27T00:00:00"/>
    <x v="4"/>
    <s v="Q2"/>
    <s v="21:00"/>
    <s v="Wednesday"/>
    <s v="C067"/>
    <x v="1"/>
    <s v="Female"/>
    <s v="50+"/>
    <x v="4"/>
    <x v="3"/>
    <n v="21"/>
    <x v="0"/>
    <x v="1"/>
    <x v="4"/>
    <x v="5"/>
    <n v="4"/>
    <n v="7.88"/>
    <n v="5"/>
    <n v="5"/>
    <n v="4"/>
    <n v="31.441200000000002"/>
    <n v="15.76"/>
    <n v="15.681200000000002"/>
    <n v="0"/>
  </r>
  <r>
    <s v="ORD0356"/>
    <d v="2025-05-21T00:00:00"/>
    <x v="4"/>
    <s v="Q2"/>
    <s v="13:30"/>
    <s v="Saturday"/>
    <s v="C198"/>
    <x v="1"/>
    <s v="Male"/>
    <s v="36-50"/>
    <x v="2"/>
    <x v="3"/>
    <n v="22"/>
    <x v="0"/>
    <x v="2"/>
    <x v="3"/>
    <x v="24"/>
    <n v="4"/>
    <n v="3.15"/>
    <n v="5"/>
    <n v="5"/>
    <n v="4"/>
    <n v="12.568499999999998"/>
    <n v="6.3"/>
    <n v="6.2684999999999986"/>
    <n v="1"/>
  </r>
  <r>
    <s v="ORD0384"/>
    <d v="2025-05-06T00:00:00"/>
    <x v="4"/>
    <s v="Q2"/>
    <s v="17:30"/>
    <s v="Saturday"/>
    <s v="C171"/>
    <x v="2"/>
    <s v="Female"/>
    <s v="18-25"/>
    <x v="0"/>
    <x v="1"/>
    <n v="4"/>
    <x v="2"/>
    <x v="0"/>
    <x v="0"/>
    <x v="12"/>
    <n v="4"/>
    <n v="5.82"/>
    <n v="5"/>
    <n v="5"/>
    <n v="3"/>
    <n v="23.221800000000002"/>
    <n v="11.64"/>
    <n v="11.581800000000001"/>
    <n v="1"/>
  </r>
  <r>
    <s v="ORD0390"/>
    <d v="2025-05-12T00:00:00"/>
    <x v="4"/>
    <s v="Q2"/>
    <s v="13:45"/>
    <s v="Saturday"/>
    <s v="C062"/>
    <x v="1"/>
    <s v="Female"/>
    <s v="36-50"/>
    <x v="1"/>
    <x v="5"/>
    <n v="12"/>
    <x v="0"/>
    <x v="0"/>
    <x v="2"/>
    <x v="27"/>
    <n v="4"/>
    <n v="4.08"/>
    <n v="10"/>
    <n v="5"/>
    <n v="3"/>
    <n v="15.422400000000001"/>
    <n v="8.16"/>
    <n v="7.2624000000000013"/>
    <n v="0"/>
  </r>
  <r>
    <s v="ORD0391"/>
    <d v="2025-05-11T00:00:00"/>
    <x v="4"/>
    <s v="Q2"/>
    <s v="11:15"/>
    <s v="Saturday"/>
    <s v="C185"/>
    <x v="2"/>
    <s v="Female"/>
    <s v="18-25"/>
    <x v="1"/>
    <x v="3"/>
    <n v="1"/>
    <x v="1"/>
    <x v="3"/>
    <x v="4"/>
    <x v="19"/>
    <n v="5"/>
    <n v="9.16"/>
    <n v="5"/>
    <n v="5"/>
    <n v="3"/>
    <n v="45.685499999999998"/>
    <n v="22.9"/>
    <n v="22.785499999999999"/>
    <n v="0"/>
  </r>
  <r>
    <s v="ORD0394"/>
    <d v="2025-05-02T00:00:00"/>
    <x v="4"/>
    <s v="Q2"/>
    <s v="17:45"/>
    <s v="Wednesday"/>
    <s v="C037"/>
    <x v="1"/>
    <s v="Male"/>
    <s v="18-25"/>
    <x v="2"/>
    <x v="3"/>
    <n v="16"/>
    <x v="2"/>
    <x v="3"/>
    <x v="1"/>
    <x v="3"/>
    <n v="4"/>
    <n v="7.12"/>
    <n v="10"/>
    <n v="5"/>
    <n v="3"/>
    <n v="26.913600000000002"/>
    <n v="14.24"/>
    <n v="12.673600000000002"/>
    <n v="0"/>
  </r>
  <r>
    <s v="ORD0399"/>
    <d v="2025-05-11T00:00:00"/>
    <x v="4"/>
    <s v="Q2"/>
    <s v="20:00"/>
    <s v="Monday"/>
    <s v="C171"/>
    <x v="1"/>
    <s v="Male"/>
    <s v="26-35"/>
    <x v="1"/>
    <x v="1"/>
    <n v="4"/>
    <x v="1"/>
    <x v="1"/>
    <x v="0"/>
    <x v="10"/>
    <n v="5"/>
    <n v="10.63"/>
    <n v="5"/>
    <n v="5"/>
    <n v="3"/>
    <n v="53.017125"/>
    <n v="26.575000000000003"/>
    <n v="26.442124999999997"/>
    <n v="0"/>
  </r>
  <r>
    <s v="ORD0247"/>
    <d v="2025-05-01T00:00:00"/>
    <x v="4"/>
    <s v="Q2"/>
    <s v="12:30"/>
    <s v="Saturday"/>
    <s v="C115"/>
    <x v="2"/>
    <s v="Male"/>
    <s v="50+"/>
    <x v="4"/>
    <x v="0"/>
    <n v="22"/>
    <x v="0"/>
    <x v="0"/>
    <x v="4"/>
    <x v="19"/>
    <n v="5"/>
    <n v="7.25"/>
    <n v="10"/>
    <n v="5"/>
    <n v="4"/>
    <n v="34.256250000000001"/>
    <n v="18.125"/>
    <n v="16.131250000000001"/>
    <n v="0"/>
  </r>
  <r>
    <s v="ORD0427"/>
    <d v="2025-05-26T00:00:00"/>
    <x v="4"/>
    <s v="Q2"/>
    <s v="20:15"/>
    <s v="Thursday"/>
    <s v="C005"/>
    <x v="1"/>
    <s v="Male"/>
    <s v="26-35"/>
    <x v="0"/>
    <x v="5"/>
    <n v="21"/>
    <x v="0"/>
    <x v="0"/>
    <x v="5"/>
    <x v="28"/>
    <n v="4"/>
    <n v="11.1"/>
    <n v="5"/>
    <n v="5"/>
    <n v="4"/>
    <n v="44.289000000000001"/>
    <n v="22.2"/>
    <n v="22.089000000000002"/>
    <n v="0"/>
  </r>
  <r>
    <s v="ORD0353"/>
    <d v="2025-05-12T00:00:00"/>
    <x v="4"/>
    <s v="Q2"/>
    <s v="17:45"/>
    <s v="Saturday"/>
    <s v="C124"/>
    <x v="1"/>
    <s v="Male"/>
    <s v="18-25"/>
    <x v="1"/>
    <x v="0"/>
    <n v="22"/>
    <x v="1"/>
    <x v="1"/>
    <x v="2"/>
    <x v="22"/>
    <n v="4"/>
    <n v="6.06"/>
    <n v="5"/>
    <n v="5"/>
    <n v="4"/>
    <n v="24.179400000000001"/>
    <n v="12.12"/>
    <n v="12.059400000000002"/>
    <n v="0"/>
  </r>
  <r>
    <s v="ORD0466"/>
    <d v="2025-05-22T00:00:00"/>
    <x v="4"/>
    <s v="Q2"/>
    <s v="13:30"/>
    <s v="Sunday"/>
    <s v="C041"/>
    <x v="2"/>
    <s v="Male"/>
    <s v="50+"/>
    <x v="2"/>
    <x v="1"/>
    <n v="4"/>
    <x v="2"/>
    <x v="3"/>
    <x v="0"/>
    <x v="12"/>
    <n v="5"/>
    <n v="8.91"/>
    <n v="5"/>
    <n v="5"/>
    <n v="3"/>
    <n v="44.438625000000002"/>
    <n v="22.274999999999999"/>
    <n v="22.163625000000003"/>
    <n v="0"/>
  </r>
  <r>
    <s v="ORD0493"/>
    <d v="2025-05-24T00:00:00"/>
    <x v="4"/>
    <s v="Q2"/>
    <s v="15:15"/>
    <s v="Thursday"/>
    <s v="C005"/>
    <x v="2"/>
    <s v="Male"/>
    <s v="36-50"/>
    <x v="4"/>
    <x v="3"/>
    <n v="19"/>
    <x v="0"/>
    <x v="3"/>
    <x v="3"/>
    <x v="4"/>
    <n v="4"/>
    <n v="7.26"/>
    <n v="5"/>
    <n v="5"/>
    <n v="3"/>
    <n v="28.967399999999998"/>
    <n v="14.52"/>
    <n v="14.447399999999998"/>
    <n v="0"/>
  </r>
  <r>
    <s v="ORD0049"/>
    <d v="2025-06-21T00:00:00"/>
    <x v="5"/>
    <s v="Q2"/>
    <s v="16:15"/>
    <s v="Wednesday"/>
    <s v="C073"/>
    <x v="1"/>
    <s v="Male"/>
    <s v="50+"/>
    <x v="1"/>
    <x v="5"/>
    <n v="10"/>
    <x v="1"/>
    <x v="0"/>
    <x v="3"/>
    <x v="24"/>
    <n v="4"/>
    <n v="7.24"/>
    <n v="0"/>
    <n v="5"/>
    <n v="5"/>
    <n v="30.408000000000001"/>
    <n v="14.48"/>
    <n v="15.928000000000001"/>
    <n v="1"/>
  </r>
  <r>
    <s v="ORD0119"/>
    <d v="2025-06-10T00:00:00"/>
    <x v="5"/>
    <s v="Q2"/>
    <s v="21:30"/>
    <s v="Wednesday"/>
    <s v="C011"/>
    <x v="2"/>
    <s v="Female"/>
    <s v="26-35"/>
    <x v="3"/>
    <x v="5"/>
    <n v="12"/>
    <x v="2"/>
    <x v="3"/>
    <x v="1"/>
    <x v="20"/>
    <n v="5"/>
    <n v="7.81"/>
    <n v="0"/>
    <n v="5"/>
    <n v="4"/>
    <n v="41.002499999999998"/>
    <n v="19.524999999999999"/>
    <n v="21.477499999999999"/>
    <n v="1"/>
  </r>
  <r>
    <s v="ORD0120"/>
    <d v="2025-06-17T00:00:00"/>
    <x v="5"/>
    <s v="Q2"/>
    <s v="13:45"/>
    <s v="Thursday"/>
    <s v="C041"/>
    <x v="2"/>
    <s v="Female"/>
    <s v="50+"/>
    <x v="3"/>
    <x v="3"/>
    <n v="16"/>
    <x v="2"/>
    <x v="1"/>
    <x v="4"/>
    <x v="26"/>
    <n v="4"/>
    <n v="7.88"/>
    <n v="5"/>
    <n v="5"/>
    <n v="3"/>
    <n v="31.441200000000002"/>
    <n v="15.76"/>
    <n v="15.681200000000002"/>
    <n v="0"/>
  </r>
  <r>
    <s v="ORD0122"/>
    <d v="2025-06-19T00:00:00"/>
    <x v="5"/>
    <s v="Q2"/>
    <s v="10:45"/>
    <s v="Saturday"/>
    <s v="C143"/>
    <x v="2"/>
    <s v="Male"/>
    <s v="50+"/>
    <x v="4"/>
    <x v="3"/>
    <n v="14"/>
    <x v="0"/>
    <x v="3"/>
    <x v="5"/>
    <x v="25"/>
    <n v="4"/>
    <n v="6.12"/>
    <n v="0"/>
    <n v="5"/>
    <n v="4"/>
    <n v="25.704000000000001"/>
    <n v="12.24"/>
    <n v="13.464"/>
    <n v="0"/>
  </r>
  <r>
    <s v="ORD0150"/>
    <d v="2025-06-18T00:00:00"/>
    <x v="5"/>
    <s v="Q2"/>
    <s v="16:15"/>
    <s v="Wednesday"/>
    <s v="C050"/>
    <x v="2"/>
    <s v="Female"/>
    <s v="36-50"/>
    <x v="0"/>
    <x v="1"/>
    <n v="15"/>
    <x v="1"/>
    <x v="1"/>
    <x v="2"/>
    <x v="27"/>
    <n v="4"/>
    <n v="6.04"/>
    <n v="5"/>
    <n v="5"/>
    <n v="4"/>
    <n v="24.099599999999999"/>
    <n v="12.08"/>
    <n v="12.019599999999999"/>
    <n v="0"/>
  </r>
  <r>
    <s v="ORD0154"/>
    <d v="2025-06-23T00:00:00"/>
    <x v="5"/>
    <s v="Q2"/>
    <s v="14:15"/>
    <s v="Monday"/>
    <s v="C104"/>
    <x v="1"/>
    <s v="Female"/>
    <s v="18-25"/>
    <x v="3"/>
    <x v="3"/>
    <n v="13"/>
    <x v="0"/>
    <x v="1"/>
    <x v="5"/>
    <x v="21"/>
    <n v="4"/>
    <n v="5.5"/>
    <n v="5"/>
    <n v="5"/>
    <n v="5"/>
    <n v="21.945"/>
    <n v="11"/>
    <n v="10.945"/>
    <n v="0"/>
  </r>
  <r>
    <s v="ORD0176"/>
    <d v="2025-06-15T00:00:00"/>
    <x v="5"/>
    <s v="Q2"/>
    <s v="12:00"/>
    <s v="Friday"/>
    <s v="C083"/>
    <x v="2"/>
    <s v="Male"/>
    <s v="26-35"/>
    <x v="1"/>
    <x v="0"/>
    <n v="17"/>
    <x v="1"/>
    <x v="1"/>
    <x v="3"/>
    <x v="23"/>
    <n v="5"/>
    <n v="5.38"/>
    <n v="5"/>
    <n v="5"/>
    <n v="3"/>
    <n v="26.832749999999997"/>
    <n v="13.45"/>
    <n v="13.382749999999998"/>
    <n v="0"/>
  </r>
  <r>
    <s v="ORD0179"/>
    <d v="2025-06-15T00:00:00"/>
    <x v="5"/>
    <s v="Q2"/>
    <s v="10:45"/>
    <s v="Wednesday"/>
    <s v="C022"/>
    <x v="2"/>
    <s v="Female"/>
    <s v="26-35"/>
    <x v="3"/>
    <x v="5"/>
    <n v="5"/>
    <x v="0"/>
    <x v="2"/>
    <x v="4"/>
    <x v="5"/>
    <n v="4"/>
    <n v="7.11"/>
    <n v="10"/>
    <n v="5"/>
    <n v="5"/>
    <n v="26.875800000000002"/>
    <n v="14.22"/>
    <n v="12.655800000000001"/>
    <n v="1"/>
  </r>
  <r>
    <s v="ORD0194"/>
    <d v="2025-06-01T00:00:00"/>
    <x v="5"/>
    <s v="Q2"/>
    <s v="10:45"/>
    <s v="Friday"/>
    <s v="C072"/>
    <x v="1"/>
    <s v="Female"/>
    <s v="50+"/>
    <x v="4"/>
    <x v="5"/>
    <n v="7"/>
    <x v="1"/>
    <x v="3"/>
    <x v="3"/>
    <x v="24"/>
    <n v="4"/>
    <n v="6.69"/>
    <n v="10"/>
    <n v="5"/>
    <n v="4"/>
    <n v="25.288200000000003"/>
    <n v="13.38"/>
    <n v="11.908200000000003"/>
    <n v="1"/>
  </r>
  <r>
    <s v="ORD0215"/>
    <d v="2025-06-01T00:00:00"/>
    <x v="5"/>
    <s v="Q2"/>
    <s v="13:30"/>
    <s v="Monday"/>
    <s v="C045"/>
    <x v="1"/>
    <s v="Male"/>
    <s v="50+"/>
    <x v="2"/>
    <x v="1"/>
    <n v="14"/>
    <x v="0"/>
    <x v="0"/>
    <x v="0"/>
    <x v="29"/>
    <n v="4"/>
    <n v="21.14"/>
    <n v="0"/>
    <n v="5"/>
    <n v="5"/>
    <n v="88.788000000000011"/>
    <n v="42.28"/>
    <n v="46.50800000000001"/>
    <n v="0"/>
  </r>
  <r>
    <s v="ORD0217"/>
    <d v="2025-06-28T00:00:00"/>
    <x v="5"/>
    <s v="Q2"/>
    <s v="11:45"/>
    <s v="Wednesday"/>
    <s v="C090"/>
    <x v="1"/>
    <s v="Male"/>
    <s v="36-50"/>
    <x v="4"/>
    <x v="3"/>
    <n v="25"/>
    <x v="1"/>
    <x v="3"/>
    <x v="3"/>
    <x v="24"/>
    <n v="4"/>
    <n v="11.31"/>
    <n v="10"/>
    <n v="5"/>
    <n v="5"/>
    <n v="42.751800000000003"/>
    <n v="22.62"/>
    <n v="20.131800000000002"/>
    <n v="0"/>
  </r>
  <r>
    <s v="ORD0354"/>
    <d v="2025-06-23T00:00:00"/>
    <x v="5"/>
    <s v="Q2"/>
    <s v="11:00"/>
    <s v="Thursday"/>
    <s v="C123"/>
    <x v="1"/>
    <s v="Female"/>
    <s v="50+"/>
    <x v="4"/>
    <x v="0"/>
    <n v="11"/>
    <x v="2"/>
    <x v="2"/>
    <x v="1"/>
    <x v="1"/>
    <n v="5"/>
    <n v="10.52"/>
    <n v="5"/>
    <n v="5"/>
    <n v="5"/>
    <n v="52.468499999999992"/>
    <n v="26.299999999999997"/>
    <n v="26.168499999999995"/>
    <n v="0"/>
  </r>
  <r>
    <s v="ORD0251"/>
    <d v="2025-06-27T00:00:00"/>
    <x v="5"/>
    <s v="Q2"/>
    <s v="17:00"/>
    <s v="Friday"/>
    <s v="C105"/>
    <x v="1"/>
    <s v="Female"/>
    <s v="50+"/>
    <x v="0"/>
    <x v="5"/>
    <n v="24"/>
    <x v="2"/>
    <x v="0"/>
    <x v="0"/>
    <x v="29"/>
    <n v="4"/>
    <n v="8.31"/>
    <n v="0"/>
    <n v="5"/>
    <n v="4"/>
    <n v="34.902000000000001"/>
    <n v="16.62"/>
    <n v="18.282"/>
    <n v="0"/>
  </r>
  <r>
    <s v="ORD0264"/>
    <d v="2025-06-20T00:00:00"/>
    <x v="5"/>
    <s v="Q2"/>
    <s v="20:45"/>
    <s v="Friday"/>
    <s v="C051"/>
    <x v="2"/>
    <s v="Female"/>
    <s v="36-50"/>
    <x v="4"/>
    <x v="3"/>
    <n v="9"/>
    <x v="0"/>
    <x v="2"/>
    <x v="0"/>
    <x v="29"/>
    <n v="4"/>
    <n v="7.26"/>
    <n v="10"/>
    <n v="5"/>
    <n v="5"/>
    <n v="27.442800000000002"/>
    <n v="14.52"/>
    <n v="12.922800000000002"/>
    <n v="0"/>
  </r>
  <r>
    <s v="ORD0376"/>
    <d v="2025-06-11T00:00:00"/>
    <x v="5"/>
    <s v="Q2"/>
    <s v="16:15"/>
    <s v="Saturday"/>
    <s v="C151"/>
    <x v="1"/>
    <s v="Female"/>
    <s v="18-25"/>
    <x v="1"/>
    <x v="2"/>
    <n v="6"/>
    <x v="0"/>
    <x v="2"/>
    <x v="1"/>
    <x v="20"/>
    <n v="5"/>
    <n v="7.5"/>
    <n v="5"/>
    <n v="5"/>
    <n v="5"/>
    <n v="37.40625"/>
    <n v="18.75"/>
    <n v="18.65625"/>
    <n v="0"/>
  </r>
  <r>
    <s v="ORD0275"/>
    <d v="2025-06-11T00:00:00"/>
    <x v="5"/>
    <s v="Q2"/>
    <s v="13:15"/>
    <s v="Sunday"/>
    <s v="C046"/>
    <x v="1"/>
    <s v="Female"/>
    <s v="50+"/>
    <x v="0"/>
    <x v="1"/>
    <n v="21"/>
    <x v="1"/>
    <x v="2"/>
    <x v="3"/>
    <x v="18"/>
    <n v="4"/>
    <n v="7.25"/>
    <n v="5"/>
    <n v="5"/>
    <n v="4"/>
    <n v="28.927499999999998"/>
    <n v="14.5"/>
    <n v="14.427499999999998"/>
    <n v="0"/>
  </r>
  <r>
    <s v="ORD0280"/>
    <d v="2025-06-24T00:00:00"/>
    <x v="5"/>
    <s v="Q2"/>
    <s v="12:30"/>
    <s v="Sunday"/>
    <s v="C166"/>
    <x v="2"/>
    <s v="Male"/>
    <s v="18-25"/>
    <x v="0"/>
    <x v="1"/>
    <n v="15"/>
    <x v="2"/>
    <x v="2"/>
    <x v="1"/>
    <x v="1"/>
    <n v="5"/>
    <n v="12.12"/>
    <n v="5"/>
    <n v="5"/>
    <n v="4"/>
    <n v="60.448499999999996"/>
    <n v="30.299999999999997"/>
    <n v="30.148499999999999"/>
    <n v="0"/>
  </r>
  <r>
    <s v="ORD0293"/>
    <d v="2025-06-24T00:00:00"/>
    <x v="5"/>
    <s v="Q2"/>
    <s v="12:15"/>
    <s v="Tuesday"/>
    <s v="C052"/>
    <x v="1"/>
    <s v="Male"/>
    <s v="26-35"/>
    <x v="4"/>
    <x v="2"/>
    <n v="1"/>
    <x v="0"/>
    <x v="2"/>
    <x v="0"/>
    <x v="15"/>
    <n v="4"/>
    <n v="15.79"/>
    <n v="10"/>
    <n v="5"/>
    <n v="3"/>
    <n v="59.686200000000007"/>
    <n v="31.58"/>
    <n v="28.106200000000008"/>
    <n v="1"/>
  </r>
  <r>
    <s v="ORD0298"/>
    <d v="2025-06-11T00:00:00"/>
    <x v="5"/>
    <s v="Q2"/>
    <s v="21:30"/>
    <s v="Saturday"/>
    <s v="C033"/>
    <x v="2"/>
    <s v="Female"/>
    <s v="36-50"/>
    <x v="4"/>
    <x v="0"/>
    <n v="17"/>
    <x v="2"/>
    <x v="0"/>
    <x v="2"/>
    <x v="27"/>
    <n v="4"/>
    <n v="11.16"/>
    <n v="5"/>
    <n v="5"/>
    <n v="5"/>
    <n v="44.528400000000005"/>
    <n v="22.32"/>
    <n v="22.208400000000005"/>
    <n v="0"/>
  </r>
  <r>
    <s v="ORD0214"/>
    <d v="2025-06-09T00:00:00"/>
    <x v="5"/>
    <s v="Q2"/>
    <s v="12:00"/>
    <s v="Saturday"/>
    <s v="C133"/>
    <x v="1"/>
    <s v="Male"/>
    <s v="36-50"/>
    <x v="4"/>
    <x v="0"/>
    <n v="16"/>
    <x v="2"/>
    <x v="0"/>
    <x v="1"/>
    <x v="8"/>
    <n v="4"/>
    <n v="14.2"/>
    <n v="10"/>
    <n v="5"/>
    <n v="5"/>
    <n v="53.676000000000002"/>
    <n v="28.4"/>
    <n v="25.276000000000003"/>
    <n v="1"/>
  </r>
  <r>
    <s v="ORD0312"/>
    <d v="2025-06-24T00:00:00"/>
    <x v="5"/>
    <s v="Q2"/>
    <s v="13:30"/>
    <s v="Monday"/>
    <s v="C048"/>
    <x v="1"/>
    <s v="Male"/>
    <s v="36-50"/>
    <x v="0"/>
    <x v="0"/>
    <n v="20"/>
    <x v="2"/>
    <x v="0"/>
    <x v="1"/>
    <x v="1"/>
    <n v="4"/>
    <n v="5.72"/>
    <n v="5"/>
    <n v="5"/>
    <n v="4"/>
    <n v="22.822799999999997"/>
    <n v="11.44"/>
    <n v="11.382799999999998"/>
    <n v="1"/>
  </r>
  <r>
    <s v="ORD0316"/>
    <d v="2025-06-17T00:00:00"/>
    <x v="5"/>
    <s v="Q2"/>
    <s v="22:30"/>
    <s v="Saturday"/>
    <s v="C014"/>
    <x v="1"/>
    <s v="Female"/>
    <s v="36-50"/>
    <x v="3"/>
    <x v="2"/>
    <n v="25"/>
    <x v="1"/>
    <x v="0"/>
    <x v="2"/>
    <x v="2"/>
    <n v="6"/>
    <n v="7.46"/>
    <n v="5"/>
    <n v="5"/>
    <n v="5"/>
    <n v="44.648099999999999"/>
    <n v="22.38"/>
    <n v="22.2681"/>
    <n v="1"/>
  </r>
  <r>
    <s v="ORD0318"/>
    <d v="2025-06-09T00:00:00"/>
    <x v="5"/>
    <s v="Q2"/>
    <s v="21:00"/>
    <s v="Thursday"/>
    <s v="C094"/>
    <x v="1"/>
    <s v="Male"/>
    <s v="36-50"/>
    <x v="1"/>
    <x v="3"/>
    <n v="11"/>
    <x v="1"/>
    <x v="0"/>
    <x v="4"/>
    <x v="14"/>
    <n v="5"/>
    <n v="9.8000000000000007"/>
    <n v="0"/>
    <n v="5"/>
    <n v="5"/>
    <n v="51.45"/>
    <n v="24.5"/>
    <n v="26.950000000000003"/>
    <n v="1"/>
  </r>
  <r>
    <s v="ORD0328"/>
    <d v="2025-06-13T00:00:00"/>
    <x v="5"/>
    <s v="Q2"/>
    <s v="11:15"/>
    <s v="Thursday"/>
    <s v="C194"/>
    <x v="2"/>
    <s v="Female"/>
    <s v="50+"/>
    <x v="0"/>
    <x v="3"/>
    <n v="19"/>
    <x v="2"/>
    <x v="3"/>
    <x v="3"/>
    <x v="4"/>
    <n v="5"/>
    <n v="6.82"/>
    <n v="0"/>
    <n v="5"/>
    <n v="4"/>
    <n v="35.805"/>
    <n v="17.05"/>
    <n v="18.754999999999999"/>
    <n v="1"/>
  </r>
  <r>
    <s v="ORD0449"/>
    <d v="2025-06-26T00:00:00"/>
    <x v="5"/>
    <s v="Q2"/>
    <s v="12:45"/>
    <s v="Friday"/>
    <s v="C025"/>
    <x v="2"/>
    <s v="Female"/>
    <s v="36-50"/>
    <x v="1"/>
    <x v="3"/>
    <n v="22"/>
    <x v="1"/>
    <x v="1"/>
    <x v="2"/>
    <x v="16"/>
    <n v="5"/>
    <n v="5.33"/>
    <n v="5"/>
    <n v="5"/>
    <n v="5"/>
    <n v="26.583375"/>
    <n v="13.324999999999999"/>
    <n v="13.258375000000001"/>
    <n v="1"/>
  </r>
  <r>
    <s v="ORD0336"/>
    <d v="2025-06-06T00:00:00"/>
    <x v="5"/>
    <s v="Q2"/>
    <s v="11:45"/>
    <s v="Wednesday"/>
    <s v="C136"/>
    <x v="2"/>
    <s v="Female"/>
    <s v="18-25"/>
    <x v="1"/>
    <x v="0"/>
    <n v="21"/>
    <x v="2"/>
    <x v="1"/>
    <x v="4"/>
    <x v="5"/>
    <n v="5"/>
    <n v="10.54"/>
    <n v="5"/>
    <n v="5"/>
    <n v="4"/>
    <n v="52.568249999999992"/>
    <n v="26.349999999999998"/>
    <n v="26.218249999999994"/>
    <n v="1"/>
  </r>
  <r>
    <s v="ORD0491"/>
    <d v="2025-06-18T00:00:00"/>
    <x v="5"/>
    <s v="Q2"/>
    <s v="14:00"/>
    <s v="Sunday"/>
    <s v="C041"/>
    <x v="1"/>
    <s v="Male"/>
    <s v="26-35"/>
    <x v="2"/>
    <x v="3"/>
    <n v="7"/>
    <x v="0"/>
    <x v="3"/>
    <x v="1"/>
    <x v="8"/>
    <n v="5"/>
    <n v="15.87"/>
    <n v="10"/>
    <n v="5"/>
    <n v="4"/>
    <n v="74.985749999999996"/>
    <n v="39.674999999999997"/>
    <n v="35.310749999999999"/>
    <n v="0"/>
  </r>
  <r>
    <s v="ORD0385"/>
    <d v="2025-06-14T00:00:00"/>
    <x v="5"/>
    <s v="Q2"/>
    <s v="22:45"/>
    <s v="Sunday"/>
    <s v="C026"/>
    <x v="2"/>
    <s v="Female"/>
    <s v="26-35"/>
    <x v="1"/>
    <x v="0"/>
    <n v="6"/>
    <x v="1"/>
    <x v="1"/>
    <x v="5"/>
    <x v="11"/>
    <n v="6"/>
    <n v="6.19"/>
    <n v="5"/>
    <n v="5"/>
    <n v="3"/>
    <n v="37.047150000000002"/>
    <n v="18.57"/>
    <n v="18.477150000000002"/>
    <n v="0"/>
  </r>
  <r>
    <s v="ORD0389"/>
    <d v="2025-06-20T00:00:00"/>
    <x v="5"/>
    <s v="Q2"/>
    <s v="10:15"/>
    <s v="Thursday"/>
    <s v="C160"/>
    <x v="1"/>
    <s v="Female"/>
    <s v="36-50"/>
    <x v="3"/>
    <x v="0"/>
    <n v="4"/>
    <x v="2"/>
    <x v="2"/>
    <x v="2"/>
    <x v="6"/>
    <n v="6"/>
    <n v="3.23"/>
    <n v="5"/>
    <n v="5"/>
    <n v="4"/>
    <n v="19.33155"/>
    <n v="9.69"/>
    <n v="9.6415500000000005"/>
    <n v="0"/>
  </r>
  <r>
    <s v="ORD0142"/>
    <d v="2025-06-19T00:00:00"/>
    <x v="5"/>
    <s v="Q2"/>
    <s v="10:00"/>
    <s v="Monday"/>
    <s v="C035"/>
    <x v="1"/>
    <s v="Male"/>
    <s v="36-50"/>
    <x v="3"/>
    <x v="0"/>
    <n v="5"/>
    <x v="2"/>
    <x v="1"/>
    <x v="0"/>
    <x v="0"/>
    <n v="5"/>
    <n v="3.31"/>
    <n v="5"/>
    <n v="5"/>
    <n v="5"/>
    <n v="16.508625000000002"/>
    <n v="8.2750000000000004"/>
    <n v="8.2336250000000017"/>
    <n v="0"/>
  </r>
  <r>
    <s v="ORD0401"/>
    <d v="2025-06-10T00:00:00"/>
    <x v="5"/>
    <s v="Q2"/>
    <s v="22:30"/>
    <s v="Wednesday"/>
    <s v="C028"/>
    <x v="2"/>
    <s v="Female"/>
    <s v="26-35"/>
    <x v="4"/>
    <x v="0"/>
    <n v="2"/>
    <x v="1"/>
    <x v="3"/>
    <x v="3"/>
    <x v="4"/>
    <n v="5"/>
    <n v="3.37"/>
    <n v="5"/>
    <n v="5"/>
    <n v="5"/>
    <n v="16.807875000000003"/>
    <n v="8.4250000000000007"/>
    <n v="8.3828750000000021"/>
    <n v="0"/>
  </r>
  <r>
    <s v="ORD0365"/>
    <d v="2025-06-09T00:00:00"/>
    <x v="5"/>
    <s v="Q2"/>
    <s v="21:00"/>
    <s v="Monday"/>
    <s v="C147"/>
    <x v="2"/>
    <s v="Male"/>
    <s v="50+"/>
    <x v="0"/>
    <x v="2"/>
    <n v="9"/>
    <x v="0"/>
    <x v="2"/>
    <x v="4"/>
    <x v="26"/>
    <n v="5"/>
    <n v="15.92"/>
    <n v="5"/>
    <n v="5"/>
    <n v="5"/>
    <n v="79.400999999999996"/>
    <n v="39.799999999999997"/>
    <n v="39.600999999999999"/>
    <n v="0"/>
  </r>
  <r>
    <s v="ORD0426"/>
    <d v="2025-06-24T00:00:00"/>
    <x v="5"/>
    <s v="Q2"/>
    <s v="14:45"/>
    <s v="Friday"/>
    <s v="C186"/>
    <x v="1"/>
    <s v="Male"/>
    <s v="18-25"/>
    <x v="1"/>
    <x v="2"/>
    <n v="16"/>
    <x v="0"/>
    <x v="3"/>
    <x v="3"/>
    <x v="18"/>
    <n v="6"/>
    <n v="13.66"/>
    <n v="10"/>
    <n v="5"/>
    <n v="3"/>
    <n v="77.452200000000019"/>
    <n v="40.980000000000004"/>
    <n v="36.472200000000015"/>
    <n v="0"/>
  </r>
  <r>
    <s v="ORD0435"/>
    <d v="2025-06-11T00:00:00"/>
    <x v="5"/>
    <s v="Q2"/>
    <s v="21:45"/>
    <s v="Saturday"/>
    <s v="C051"/>
    <x v="2"/>
    <s v="Male"/>
    <s v="26-35"/>
    <x v="3"/>
    <x v="1"/>
    <n v="17"/>
    <x v="1"/>
    <x v="2"/>
    <x v="2"/>
    <x v="2"/>
    <n v="6"/>
    <n v="4.21"/>
    <n v="0"/>
    <n v="5"/>
    <n v="5"/>
    <n v="26.523"/>
    <n v="12.629999999999999"/>
    <n v="13.893000000000001"/>
    <n v="0"/>
  </r>
  <r>
    <s v="ORD0437"/>
    <d v="2025-06-06T00:00:00"/>
    <x v="5"/>
    <s v="Q2"/>
    <s v="20:00"/>
    <s v="Saturday"/>
    <s v="C179"/>
    <x v="1"/>
    <s v="Female"/>
    <s v="36-50"/>
    <x v="1"/>
    <x v="2"/>
    <n v="24"/>
    <x v="2"/>
    <x v="2"/>
    <x v="5"/>
    <x v="11"/>
    <n v="5"/>
    <n v="4.04"/>
    <n v="10"/>
    <n v="5"/>
    <n v="5"/>
    <n v="19.089000000000002"/>
    <n v="10.1"/>
    <n v="8.9890000000000025"/>
    <n v="1"/>
  </r>
  <r>
    <s v="ORD0241"/>
    <d v="2025-06-05T00:00:00"/>
    <x v="5"/>
    <s v="Q2"/>
    <s v="17:00"/>
    <s v="Wednesday"/>
    <s v="C101"/>
    <x v="1"/>
    <s v="Female"/>
    <s v="36-50"/>
    <x v="1"/>
    <x v="2"/>
    <n v="8"/>
    <x v="0"/>
    <x v="2"/>
    <x v="3"/>
    <x v="24"/>
    <n v="6"/>
    <n v="6.47"/>
    <n v="10"/>
    <n v="5"/>
    <n v="4"/>
    <n v="36.684900000000006"/>
    <n v="19.41"/>
    <n v="17.274900000000006"/>
    <n v="0"/>
  </r>
  <r>
    <s v="ORD0462"/>
    <d v="2025-06-11T00:00:00"/>
    <x v="5"/>
    <s v="Q2"/>
    <s v="10:00"/>
    <s v="Friday"/>
    <s v="C146"/>
    <x v="1"/>
    <s v="Male"/>
    <s v="26-35"/>
    <x v="0"/>
    <x v="1"/>
    <n v="13"/>
    <x v="1"/>
    <x v="0"/>
    <x v="5"/>
    <x v="21"/>
    <n v="5"/>
    <n v="8.5399999999999991"/>
    <n v="10"/>
    <n v="5"/>
    <n v="3"/>
    <n v="40.351500000000001"/>
    <n v="21.349999999999998"/>
    <n v="19.001500000000004"/>
    <n v="1"/>
  </r>
  <r>
    <s v="ORD0468"/>
    <d v="2025-06-11T00:00:00"/>
    <x v="5"/>
    <s v="Q2"/>
    <s v="19:45"/>
    <s v="Wednesday"/>
    <s v="C046"/>
    <x v="1"/>
    <s v="Female"/>
    <s v="50+"/>
    <x v="3"/>
    <x v="1"/>
    <n v="7"/>
    <x v="1"/>
    <x v="0"/>
    <x v="2"/>
    <x v="22"/>
    <n v="6"/>
    <n v="5.46"/>
    <n v="5"/>
    <n v="5"/>
    <n v="3"/>
    <n v="32.678100000000001"/>
    <n v="16.38"/>
    <n v="16.298100000000002"/>
    <n v="0"/>
  </r>
  <r>
    <s v="ORD0469"/>
    <d v="2025-06-24T00:00:00"/>
    <x v="5"/>
    <s v="Q2"/>
    <s v="19:30"/>
    <s v="Wednesday"/>
    <s v="C062"/>
    <x v="2"/>
    <s v="Male"/>
    <s v="36-50"/>
    <x v="4"/>
    <x v="2"/>
    <n v="17"/>
    <x v="1"/>
    <x v="0"/>
    <x v="5"/>
    <x v="25"/>
    <n v="5"/>
    <n v="9.09"/>
    <n v="5"/>
    <n v="5"/>
    <n v="5"/>
    <n v="45.336375000000004"/>
    <n v="22.725000000000001"/>
    <n v="22.611375000000002"/>
    <n v="0"/>
  </r>
  <r>
    <s v="ORD0471"/>
    <d v="2025-06-08T00:00:00"/>
    <x v="5"/>
    <s v="Q2"/>
    <s v="19:45"/>
    <s v="Saturday"/>
    <s v="C067"/>
    <x v="1"/>
    <s v="Female"/>
    <s v="18-25"/>
    <x v="1"/>
    <x v="1"/>
    <n v="9"/>
    <x v="1"/>
    <x v="1"/>
    <x v="3"/>
    <x v="9"/>
    <n v="5"/>
    <n v="5.85"/>
    <n v="0"/>
    <n v="5"/>
    <n v="3"/>
    <n v="30.712500000000002"/>
    <n v="14.625"/>
    <n v="16.087500000000002"/>
    <n v="0"/>
  </r>
  <r>
    <s v="ORD0116"/>
    <d v="2025-07-12T00:00:00"/>
    <x v="6"/>
    <s v="Q3"/>
    <s v="15:15"/>
    <s v="Saturday"/>
    <s v="C191"/>
    <x v="2"/>
    <s v="Female"/>
    <s v="36-50"/>
    <x v="1"/>
    <x v="1"/>
    <n v="4"/>
    <x v="0"/>
    <x v="0"/>
    <x v="3"/>
    <x v="18"/>
    <n v="6"/>
    <n v="7.45"/>
    <n v="0"/>
    <n v="5"/>
    <n v="5"/>
    <n v="46.935000000000002"/>
    <n v="22.35"/>
    <n v="24.585000000000001"/>
    <n v="1"/>
  </r>
  <r>
    <s v="ORD0225"/>
    <d v="2025-07-07T00:00:00"/>
    <x v="6"/>
    <s v="Q3"/>
    <s v="19:15"/>
    <s v="Monday"/>
    <s v="C093"/>
    <x v="1"/>
    <s v="Female"/>
    <s v="50+"/>
    <x v="3"/>
    <x v="2"/>
    <n v="16"/>
    <x v="0"/>
    <x v="1"/>
    <x v="4"/>
    <x v="13"/>
    <n v="5"/>
    <n v="7.19"/>
    <n v="5"/>
    <n v="5"/>
    <n v="5"/>
    <n v="35.860125000000004"/>
    <n v="17.975000000000001"/>
    <n v="17.885125000000002"/>
    <n v="0"/>
  </r>
  <r>
    <s v="ORD0021"/>
    <d v="2025-07-08T00:00:00"/>
    <x v="6"/>
    <s v="Q3"/>
    <s v="16:30"/>
    <s v="Monday"/>
    <s v="C094"/>
    <x v="1"/>
    <s v="Female"/>
    <s v="50+"/>
    <x v="1"/>
    <x v="2"/>
    <n v="20"/>
    <x v="1"/>
    <x v="3"/>
    <x v="3"/>
    <x v="23"/>
    <n v="5"/>
    <n v="8.41"/>
    <n v="5"/>
    <n v="5"/>
    <n v="4"/>
    <n v="41.944874999999996"/>
    <n v="21.024999999999999"/>
    <n v="20.919874999999998"/>
    <n v="0"/>
  </r>
  <r>
    <s v="ORD0025"/>
    <d v="2025-07-19T00:00:00"/>
    <x v="6"/>
    <s v="Q3"/>
    <s v="15:45"/>
    <s v="Sunday"/>
    <s v="C169"/>
    <x v="1"/>
    <s v="Male"/>
    <s v="50+"/>
    <x v="4"/>
    <x v="2"/>
    <n v="1"/>
    <x v="2"/>
    <x v="1"/>
    <x v="5"/>
    <x v="25"/>
    <n v="5"/>
    <n v="12.53"/>
    <n v="5"/>
    <n v="5"/>
    <n v="5"/>
    <n v="62.493375"/>
    <n v="31.324999999999999"/>
    <n v="31.168375000000001"/>
    <n v="0"/>
  </r>
  <r>
    <s v="ORD0026"/>
    <d v="2025-07-28T00:00:00"/>
    <x v="6"/>
    <s v="Q3"/>
    <s v="21:00"/>
    <s v="Sunday"/>
    <s v="C181"/>
    <x v="2"/>
    <s v="Female"/>
    <s v="18-25"/>
    <x v="4"/>
    <x v="3"/>
    <n v="16"/>
    <x v="0"/>
    <x v="3"/>
    <x v="5"/>
    <x v="11"/>
    <n v="6"/>
    <n v="5.39"/>
    <n v="0"/>
    <n v="5"/>
    <n v="3"/>
    <n v="33.957000000000001"/>
    <n v="16.169999999999998"/>
    <n v="17.787000000000003"/>
    <n v="0"/>
  </r>
  <r>
    <s v="ORD0123"/>
    <d v="2025-07-12T00:00:00"/>
    <x v="6"/>
    <s v="Q3"/>
    <s v="13:15"/>
    <s v="Thursday"/>
    <s v="C101"/>
    <x v="2"/>
    <s v="Male"/>
    <s v="26-35"/>
    <x v="4"/>
    <x v="2"/>
    <n v="11"/>
    <x v="2"/>
    <x v="2"/>
    <x v="1"/>
    <x v="20"/>
    <n v="5"/>
    <n v="8.52"/>
    <n v="5"/>
    <n v="5"/>
    <n v="5"/>
    <n v="42.49349999999999"/>
    <n v="21.299999999999997"/>
    <n v="21.193499999999993"/>
    <n v="0"/>
  </r>
  <r>
    <s v="ORD0033"/>
    <d v="2025-07-22T00:00:00"/>
    <x v="6"/>
    <s v="Q3"/>
    <s v="11:00"/>
    <s v="Saturday"/>
    <s v="C136"/>
    <x v="2"/>
    <s v="Female"/>
    <s v="50+"/>
    <x v="3"/>
    <x v="3"/>
    <n v="6"/>
    <x v="0"/>
    <x v="2"/>
    <x v="4"/>
    <x v="26"/>
    <n v="5"/>
    <n v="17.11"/>
    <n v="5"/>
    <n v="5"/>
    <n v="5"/>
    <n v="85.336124999999996"/>
    <n v="42.774999999999999"/>
    <n v="42.561124999999997"/>
    <n v="0"/>
  </r>
  <r>
    <s v="ORD0039"/>
    <d v="2025-07-25T00:00:00"/>
    <x v="6"/>
    <s v="Q3"/>
    <s v="15:00"/>
    <s v="Sunday"/>
    <s v="C079"/>
    <x v="2"/>
    <s v="Male"/>
    <s v="50+"/>
    <x v="0"/>
    <x v="1"/>
    <n v="25"/>
    <x v="0"/>
    <x v="1"/>
    <x v="3"/>
    <x v="4"/>
    <n v="5"/>
    <n v="7.85"/>
    <n v="0"/>
    <n v="5"/>
    <n v="3"/>
    <n v="41.212499999999999"/>
    <n v="19.625"/>
    <n v="21.587499999999999"/>
    <n v="0"/>
  </r>
  <r>
    <s v="ORD0055"/>
    <d v="2025-07-25T00:00:00"/>
    <x v="6"/>
    <s v="Q3"/>
    <s v="19:00"/>
    <s v="Monday"/>
    <s v="C018"/>
    <x v="2"/>
    <s v="Female"/>
    <s v="26-35"/>
    <x v="0"/>
    <x v="1"/>
    <n v="6"/>
    <x v="1"/>
    <x v="0"/>
    <x v="5"/>
    <x v="17"/>
    <n v="5"/>
    <n v="6.12"/>
    <n v="5"/>
    <n v="5"/>
    <n v="4"/>
    <n v="30.523500000000002"/>
    <n v="15.3"/>
    <n v="15.223500000000001"/>
    <n v="0"/>
  </r>
  <r>
    <s v="ORD0063"/>
    <d v="2025-07-03T00:00:00"/>
    <x v="6"/>
    <s v="Q3"/>
    <s v="14:30"/>
    <s v="Monday"/>
    <s v="C012"/>
    <x v="1"/>
    <s v="Male"/>
    <s v="18-25"/>
    <x v="3"/>
    <x v="2"/>
    <n v="25"/>
    <x v="0"/>
    <x v="1"/>
    <x v="2"/>
    <x v="6"/>
    <n v="6"/>
    <n v="8.64"/>
    <n v="5"/>
    <n v="5"/>
    <n v="3"/>
    <n v="51.7104"/>
    <n v="25.92"/>
    <n v="25.790399999999998"/>
    <n v="1"/>
  </r>
  <r>
    <s v="ORD0090"/>
    <d v="2025-07-20T00:00:00"/>
    <x v="6"/>
    <s v="Q3"/>
    <s v="22:30"/>
    <s v="Wednesday"/>
    <s v="C172"/>
    <x v="1"/>
    <s v="Male"/>
    <s v="36-50"/>
    <x v="4"/>
    <x v="0"/>
    <n v="18"/>
    <x v="2"/>
    <x v="0"/>
    <x v="5"/>
    <x v="11"/>
    <n v="5"/>
    <n v="9.07"/>
    <n v="5"/>
    <n v="5"/>
    <n v="4"/>
    <n v="45.236624999999997"/>
    <n v="22.675000000000001"/>
    <n v="22.561624999999996"/>
    <n v="0"/>
  </r>
  <r>
    <s v="ORD0094"/>
    <d v="2025-07-25T00:00:00"/>
    <x v="6"/>
    <s v="Q3"/>
    <s v="15:00"/>
    <s v="Sunday"/>
    <s v="C022"/>
    <x v="1"/>
    <s v="Male"/>
    <s v="50+"/>
    <x v="2"/>
    <x v="2"/>
    <n v="25"/>
    <x v="1"/>
    <x v="2"/>
    <x v="3"/>
    <x v="24"/>
    <n v="5"/>
    <n v="13.45"/>
    <n v="10"/>
    <n v="5"/>
    <n v="4"/>
    <n v="63.551250000000003"/>
    <n v="33.625"/>
    <n v="29.926250000000003"/>
    <n v="0"/>
  </r>
  <r>
    <s v="ORD0051"/>
    <d v="2025-07-04T00:00:00"/>
    <x v="6"/>
    <s v="Q3"/>
    <s v="15:45"/>
    <s v="Sunday"/>
    <s v="C025"/>
    <x v="2"/>
    <s v="Female"/>
    <s v="26-35"/>
    <x v="0"/>
    <x v="3"/>
    <n v="2"/>
    <x v="1"/>
    <x v="3"/>
    <x v="4"/>
    <x v="19"/>
    <n v="5"/>
    <n v="8.2200000000000006"/>
    <n v="0"/>
    <n v="5"/>
    <n v="5"/>
    <n v="43.155000000000001"/>
    <n v="20.55"/>
    <n v="22.605"/>
    <n v="0"/>
  </r>
  <r>
    <s v="ORD0114"/>
    <d v="2025-07-19T00:00:00"/>
    <x v="6"/>
    <s v="Q3"/>
    <s v="14:00"/>
    <s v="Friday"/>
    <s v="C133"/>
    <x v="2"/>
    <s v="Male"/>
    <s v="18-25"/>
    <x v="4"/>
    <x v="1"/>
    <n v="9"/>
    <x v="2"/>
    <x v="3"/>
    <x v="3"/>
    <x v="23"/>
    <n v="5"/>
    <n v="8.9"/>
    <n v="10"/>
    <n v="5"/>
    <n v="5"/>
    <n v="42.052500000000009"/>
    <n v="22.25"/>
    <n v="19.802500000000009"/>
    <n v="0"/>
  </r>
  <r>
    <s v="ORD0472"/>
    <d v="2025-07-21T00:00:00"/>
    <x v="6"/>
    <s v="Q3"/>
    <s v="17:15"/>
    <s v="Sunday"/>
    <s v="C173"/>
    <x v="1"/>
    <s v="Male"/>
    <s v="50+"/>
    <x v="0"/>
    <x v="2"/>
    <n v="12"/>
    <x v="1"/>
    <x v="0"/>
    <x v="5"/>
    <x v="11"/>
    <n v="5"/>
    <n v="7.34"/>
    <n v="5"/>
    <n v="5"/>
    <n v="3"/>
    <n v="36.608250000000005"/>
    <n v="18.350000000000001"/>
    <n v="18.258250000000004"/>
    <n v="0"/>
  </r>
  <r>
    <s v="ORD0131"/>
    <d v="2025-07-13T00:00:00"/>
    <x v="6"/>
    <s v="Q3"/>
    <s v="20:30"/>
    <s v="Wednesday"/>
    <s v="C071"/>
    <x v="1"/>
    <s v="Female"/>
    <s v="18-25"/>
    <x v="0"/>
    <x v="3"/>
    <n v="25"/>
    <x v="0"/>
    <x v="2"/>
    <x v="1"/>
    <x v="8"/>
    <n v="6"/>
    <n v="18.350000000000001"/>
    <n v="5"/>
    <n v="5"/>
    <n v="5"/>
    <n v="109.82475000000001"/>
    <n v="55.050000000000004"/>
    <n v="54.774750000000004"/>
    <n v="0"/>
  </r>
  <r>
    <s v="ORD0148"/>
    <d v="2025-07-27T00:00:00"/>
    <x v="6"/>
    <s v="Q3"/>
    <s v="16:15"/>
    <s v="Friday"/>
    <s v="C091"/>
    <x v="1"/>
    <s v="Male"/>
    <s v="26-35"/>
    <x v="0"/>
    <x v="3"/>
    <n v="17"/>
    <x v="2"/>
    <x v="0"/>
    <x v="5"/>
    <x v="25"/>
    <n v="6"/>
    <n v="5.73"/>
    <n v="5"/>
    <n v="5"/>
    <n v="3"/>
    <n v="34.294050000000006"/>
    <n v="17.190000000000001"/>
    <n v="17.104050000000004"/>
    <n v="0"/>
  </r>
  <r>
    <s v="ORD0358"/>
    <d v="2025-07-14T00:00:00"/>
    <x v="6"/>
    <s v="Q3"/>
    <s v="14:15"/>
    <s v="Wednesday"/>
    <s v="C132"/>
    <x v="1"/>
    <s v="Male"/>
    <s v="18-25"/>
    <x v="3"/>
    <x v="3"/>
    <n v="11"/>
    <x v="1"/>
    <x v="1"/>
    <x v="3"/>
    <x v="18"/>
    <n v="6"/>
    <n v="6.11"/>
    <n v="10"/>
    <n v="5"/>
    <n v="3"/>
    <n v="34.64370000000001"/>
    <n v="18.330000000000002"/>
    <n v="16.313700000000008"/>
    <n v="0"/>
  </r>
  <r>
    <s v="ORD0165"/>
    <d v="2025-07-10T00:00:00"/>
    <x v="6"/>
    <s v="Q3"/>
    <s v="17:30"/>
    <s v="Tuesday"/>
    <s v="C154"/>
    <x v="2"/>
    <s v="Male"/>
    <s v="36-50"/>
    <x v="4"/>
    <x v="2"/>
    <n v="3"/>
    <x v="1"/>
    <x v="1"/>
    <x v="0"/>
    <x v="29"/>
    <n v="5"/>
    <n v="8.3800000000000008"/>
    <n v="5"/>
    <n v="5"/>
    <n v="3"/>
    <n v="41.79525000000001"/>
    <n v="20.950000000000003"/>
    <n v="20.845250000000007"/>
    <n v="1"/>
  </r>
  <r>
    <s v="ORD0172"/>
    <d v="2025-07-11T00:00:00"/>
    <x v="6"/>
    <s v="Q3"/>
    <s v="15:15"/>
    <s v="Saturday"/>
    <s v="C049"/>
    <x v="1"/>
    <s v="Male"/>
    <s v="50+"/>
    <x v="2"/>
    <x v="2"/>
    <n v="23"/>
    <x v="2"/>
    <x v="1"/>
    <x v="3"/>
    <x v="18"/>
    <n v="5"/>
    <n v="8.32"/>
    <n v="10"/>
    <n v="5"/>
    <n v="5"/>
    <n v="39.312000000000005"/>
    <n v="20.8"/>
    <n v="18.512000000000004"/>
    <n v="0"/>
  </r>
  <r>
    <s v="ORD0100"/>
    <d v="2025-07-03T00:00:00"/>
    <x v="6"/>
    <s v="Q3"/>
    <s v="19:45"/>
    <s v="Tuesday"/>
    <s v="C044"/>
    <x v="2"/>
    <s v="Female"/>
    <s v="36-50"/>
    <x v="0"/>
    <x v="1"/>
    <n v="10"/>
    <x v="0"/>
    <x v="0"/>
    <x v="3"/>
    <x v="18"/>
    <n v="5"/>
    <n v="6.81"/>
    <n v="5"/>
    <n v="5"/>
    <n v="5"/>
    <n v="33.964874999999999"/>
    <n v="17.024999999999999"/>
    <n v="16.939875000000001"/>
    <n v="1"/>
  </r>
  <r>
    <s v="ORD0226"/>
    <d v="2025-07-20T00:00:00"/>
    <x v="6"/>
    <s v="Q3"/>
    <s v="17:00"/>
    <s v="Sunday"/>
    <s v="C183"/>
    <x v="2"/>
    <s v="Male"/>
    <s v="50+"/>
    <x v="4"/>
    <x v="1"/>
    <n v="22"/>
    <x v="1"/>
    <x v="2"/>
    <x v="2"/>
    <x v="16"/>
    <n v="5"/>
    <n v="5.36"/>
    <n v="5"/>
    <n v="5"/>
    <n v="3"/>
    <n v="26.733000000000001"/>
    <n v="13.4"/>
    <n v="13.333"/>
    <n v="0"/>
  </r>
  <r>
    <s v="ORD0257"/>
    <d v="2025-07-11T00:00:00"/>
    <x v="6"/>
    <s v="Q3"/>
    <s v="10:45"/>
    <s v="Tuesday"/>
    <s v="C168"/>
    <x v="2"/>
    <s v="Female"/>
    <s v="26-35"/>
    <x v="0"/>
    <x v="2"/>
    <n v="18"/>
    <x v="2"/>
    <x v="0"/>
    <x v="5"/>
    <x v="11"/>
    <n v="5"/>
    <n v="8.6"/>
    <n v="0"/>
    <n v="5"/>
    <n v="4"/>
    <n v="45.15"/>
    <n v="21.5"/>
    <n v="23.65"/>
    <n v="0"/>
  </r>
  <r>
    <s v="ORD0267"/>
    <d v="2025-07-25T00:00:00"/>
    <x v="6"/>
    <s v="Q3"/>
    <s v="12:15"/>
    <s v="Saturday"/>
    <s v="C084"/>
    <x v="1"/>
    <s v="Male"/>
    <s v="26-35"/>
    <x v="0"/>
    <x v="3"/>
    <n v="13"/>
    <x v="1"/>
    <x v="0"/>
    <x v="0"/>
    <x v="12"/>
    <n v="6"/>
    <n v="8.07"/>
    <n v="5"/>
    <n v="5"/>
    <n v="5"/>
    <n v="48.298950000000005"/>
    <n v="24.21"/>
    <n v="24.088950000000004"/>
    <n v="0"/>
  </r>
  <r>
    <s v="ORD0271"/>
    <d v="2025-07-01T00:00:00"/>
    <x v="6"/>
    <s v="Q3"/>
    <s v="11:00"/>
    <s v="Friday"/>
    <s v="C045"/>
    <x v="2"/>
    <s v="Female"/>
    <s v="50+"/>
    <x v="2"/>
    <x v="0"/>
    <n v="18"/>
    <x v="2"/>
    <x v="1"/>
    <x v="4"/>
    <x v="13"/>
    <n v="5"/>
    <n v="13.69"/>
    <n v="10"/>
    <n v="5"/>
    <n v="4"/>
    <n v="64.685250000000011"/>
    <n v="34.225000000000001"/>
    <n v="30.460250000000009"/>
    <n v="0"/>
  </r>
  <r>
    <s v="ORD0283"/>
    <d v="2025-07-28T00:00:00"/>
    <x v="6"/>
    <s v="Q3"/>
    <s v="19:15"/>
    <s v="Monday"/>
    <s v="C149"/>
    <x v="2"/>
    <s v="Male"/>
    <s v="26-35"/>
    <x v="3"/>
    <x v="2"/>
    <n v="11"/>
    <x v="1"/>
    <x v="1"/>
    <x v="2"/>
    <x v="6"/>
    <n v="5"/>
    <n v="8.36"/>
    <n v="5"/>
    <n v="5"/>
    <n v="3"/>
    <n v="41.695499999999996"/>
    <n v="20.9"/>
    <n v="20.795499999999997"/>
    <n v="0"/>
  </r>
  <r>
    <s v="ORD0297"/>
    <d v="2025-07-18T00:00:00"/>
    <x v="6"/>
    <s v="Q3"/>
    <s v="12:00"/>
    <s v="Sunday"/>
    <s v="C014"/>
    <x v="1"/>
    <s v="Female"/>
    <s v="50+"/>
    <x v="4"/>
    <x v="2"/>
    <n v="24"/>
    <x v="0"/>
    <x v="2"/>
    <x v="2"/>
    <x v="6"/>
    <n v="6"/>
    <n v="5.85"/>
    <n v="5"/>
    <n v="5"/>
    <n v="3"/>
    <n v="35.012249999999995"/>
    <n v="17.549999999999997"/>
    <n v="17.462249999999997"/>
    <n v="0"/>
  </r>
  <r>
    <s v="ORD0381"/>
    <d v="2025-08-11T00:00:00"/>
    <x v="7"/>
    <s v="Q3"/>
    <s v="20:15"/>
    <s v="Friday"/>
    <s v="C178"/>
    <x v="1"/>
    <s v="Male"/>
    <s v="36-50"/>
    <x v="0"/>
    <x v="0"/>
    <n v="12"/>
    <x v="0"/>
    <x v="1"/>
    <x v="4"/>
    <x v="5"/>
    <n v="5"/>
    <n v="13.16"/>
    <n v="5"/>
    <n v="5"/>
    <n v="4"/>
    <n v="65.635499999999993"/>
    <n v="32.9"/>
    <n v="32.735499999999995"/>
    <n v="0"/>
  </r>
  <r>
    <s v="ORD0333"/>
    <d v="2025-08-24T00:00:00"/>
    <x v="7"/>
    <s v="Q3"/>
    <s v="12:15"/>
    <s v="Tuesday"/>
    <s v="C149"/>
    <x v="2"/>
    <s v="Male"/>
    <s v="36-50"/>
    <x v="3"/>
    <x v="0"/>
    <n v="23"/>
    <x v="1"/>
    <x v="3"/>
    <x v="4"/>
    <x v="26"/>
    <n v="6"/>
    <n v="8.9"/>
    <n v="0"/>
    <n v="5"/>
    <n v="5"/>
    <n v="56.070000000000007"/>
    <n v="26.700000000000003"/>
    <n v="29.370000000000005"/>
    <n v="0"/>
  </r>
  <r>
    <s v="ORD0342"/>
    <d v="2025-08-13T00:00:00"/>
    <x v="7"/>
    <s v="Q3"/>
    <s v="15:45"/>
    <s v="Sunday"/>
    <s v="C169"/>
    <x v="1"/>
    <s v="Female"/>
    <s v="18-25"/>
    <x v="0"/>
    <x v="0"/>
    <n v="5"/>
    <x v="1"/>
    <x v="2"/>
    <x v="0"/>
    <x v="15"/>
    <n v="5"/>
    <n v="10.14"/>
    <n v="10"/>
    <n v="5"/>
    <n v="5"/>
    <n v="47.911500000000004"/>
    <n v="25.35"/>
    <n v="22.561500000000002"/>
    <n v="0"/>
  </r>
  <r>
    <s v="ORD0344"/>
    <d v="2025-08-13T00:00:00"/>
    <x v="7"/>
    <s v="Q3"/>
    <s v="11:15"/>
    <s v="Monday"/>
    <s v="C121"/>
    <x v="1"/>
    <s v="Female"/>
    <s v="50+"/>
    <x v="2"/>
    <x v="2"/>
    <n v="11"/>
    <x v="1"/>
    <x v="3"/>
    <x v="4"/>
    <x v="14"/>
    <n v="5"/>
    <n v="6.92"/>
    <n v="0"/>
    <n v="5"/>
    <n v="4"/>
    <n v="36.330000000000005"/>
    <n v="17.3"/>
    <n v="19.030000000000005"/>
    <n v="1"/>
  </r>
  <r>
    <s v="ORD0357"/>
    <d v="2025-08-16T00:00:00"/>
    <x v="7"/>
    <s v="Q3"/>
    <s v="14:15"/>
    <s v="Monday"/>
    <s v="C166"/>
    <x v="1"/>
    <s v="Male"/>
    <s v="18-25"/>
    <x v="0"/>
    <x v="3"/>
    <n v="16"/>
    <x v="1"/>
    <x v="1"/>
    <x v="0"/>
    <x v="29"/>
    <n v="5"/>
    <n v="9.7899999999999991"/>
    <n v="5"/>
    <n v="5"/>
    <n v="5"/>
    <n v="48.827624999999991"/>
    <n v="24.474999999999998"/>
    <n v="24.352624999999993"/>
    <n v="0"/>
  </r>
  <r>
    <s v="ORD0363"/>
    <d v="2025-08-08T00:00:00"/>
    <x v="7"/>
    <s v="Q3"/>
    <s v="13:30"/>
    <s v="Tuesday"/>
    <s v="C084"/>
    <x v="1"/>
    <s v="Male"/>
    <s v="50+"/>
    <x v="4"/>
    <x v="2"/>
    <n v="13"/>
    <x v="1"/>
    <x v="0"/>
    <x v="1"/>
    <x v="3"/>
    <n v="5"/>
    <n v="14.34"/>
    <n v="10"/>
    <n v="5"/>
    <n v="4"/>
    <n v="67.756500000000003"/>
    <n v="35.85"/>
    <n v="31.906500000000001"/>
    <n v="0"/>
  </r>
  <r>
    <s v="ORD0349"/>
    <d v="2025-08-17T00:00:00"/>
    <x v="7"/>
    <s v="Q3"/>
    <s v="22:00"/>
    <s v="Friday"/>
    <s v="C075"/>
    <x v="1"/>
    <s v="Male"/>
    <s v="50+"/>
    <x v="3"/>
    <x v="2"/>
    <n v="25"/>
    <x v="2"/>
    <x v="0"/>
    <x v="3"/>
    <x v="23"/>
    <n v="5"/>
    <n v="8.6199999999999992"/>
    <n v="10"/>
    <n v="5"/>
    <n v="3"/>
    <n v="40.729500000000002"/>
    <n v="21.549999999999997"/>
    <n v="19.179500000000004"/>
    <n v="0"/>
  </r>
  <r>
    <s v="ORD0380"/>
    <d v="2025-08-03T00:00:00"/>
    <x v="7"/>
    <s v="Q3"/>
    <s v="22:30"/>
    <s v="Saturday"/>
    <s v="C135"/>
    <x v="2"/>
    <s v="Female"/>
    <s v="26-35"/>
    <x v="4"/>
    <x v="0"/>
    <n v="3"/>
    <x v="1"/>
    <x v="0"/>
    <x v="0"/>
    <x v="10"/>
    <n v="5"/>
    <n v="8.8800000000000008"/>
    <n v="10"/>
    <n v="5"/>
    <n v="4"/>
    <n v="41.958000000000013"/>
    <n v="22.200000000000003"/>
    <n v="19.75800000000001"/>
    <n v="0"/>
  </r>
  <r>
    <s v="ORD0134"/>
    <d v="2025-08-23T00:00:00"/>
    <x v="7"/>
    <s v="Q3"/>
    <s v="15:00"/>
    <s v="Tuesday"/>
    <s v="C169"/>
    <x v="2"/>
    <s v="Male"/>
    <s v="18-25"/>
    <x v="4"/>
    <x v="1"/>
    <n v="16"/>
    <x v="2"/>
    <x v="1"/>
    <x v="5"/>
    <x v="28"/>
    <n v="5"/>
    <n v="6.74"/>
    <n v="0"/>
    <n v="5"/>
    <n v="4"/>
    <n v="35.385000000000005"/>
    <n v="16.850000000000001"/>
    <n v="18.535000000000004"/>
    <n v="0"/>
  </r>
  <r>
    <s v="ORD0398"/>
    <d v="2025-08-02T00:00:00"/>
    <x v="7"/>
    <s v="Q3"/>
    <s v="19:15"/>
    <s v="Saturday"/>
    <s v="C145"/>
    <x v="1"/>
    <s v="Female"/>
    <s v="36-50"/>
    <x v="4"/>
    <x v="0"/>
    <n v="24"/>
    <x v="2"/>
    <x v="3"/>
    <x v="2"/>
    <x v="2"/>
    <n v="5"/>
    <n v="12.76"/>
    <n v="0"/>
    <n v="5"/>
    <n v="4"/>
    <n v="66.989999999999995"/>
    <n v="31.9"/>
    <n v="35.089999999999996"/>
    <n v="0"/>
  </r>
  <r>
    <s v="ORD0418"/>
    <d v="2025-08-12T00:00:00"/>
    <x v="7"/>
    <s v="Q3"/>
    <s v="13:30"/>
    <s v="Thursday"/>
    <s v="C155"/>
    <x v="1"/>
    <s v="Female"/>
    <s v="18-25"/>
    <x v="3"/>
    <x v="0"/>
    <n v="11"/>
    <x v="0"/>
    <x v="0"/>
    <x v="0"/>
    <x v="29"/>
    <n v="5"/>
    <n v="8.4700000000000006"/>
    <n v="0"/>
    <n v="5"/>
    <n v="4"/>
    <n v="44.467500000000001"/>
    <n v="21.175000000000001"/>
    <n v="23.2925"/>
    <n v="1"/>
  </r>
  <r>
    <s v="ORD0076"/>
    <d v="2025-08-26T00:00:00"/>
    <x v="7"/>
    <s v="Q3"/>
    <s v="18:45"/>
    <s v="Friday"/>
    <s v="C177"/>
    <x v="2"/>
    <s v="Male"/>
    <s v="18-25"/>
    <x v="2"/>
    <x v="0"/>
    <n v="23"/>
    <x v="1"/>
    <x v="0"/>
    <x v="1"/>
    <x v="8"/>
    <n v="5"/>
    <n v="6.3"/>
    <n v="5"/>
    <n v="5"/>
    <n v="3"/>
    <n v="31.421249999999997"/>
    <n v="15.75"/>
    <n v="15.671249999999997"/>
    <n v="0"/>
  </r>
  <r>
    <s v="ORD0151"/>
    <d v="2025-08-05T00:00:00"/>
    <x v="7"/>
    <s v="Q3"/>
    <s v="21:30"/>
    <s v="Thursday"/>
    <s v="C062"/>
    <x v="2"/>
    <s v="Male"/>
    <s v="50+"/>
    <x v="4"/>
    <x v="2"/>
    <n v="20"/>
    <x v="1"/>
    <x v="0"/>
    <x v="3"/>
    <x v="18"/>
    <n v="5"/>
    <n v="4.46"/>
    <n v="0"/>
    <n v="5"/>
    <n v="3"/>
    <n v="23.415000000000003"/>
    <n v="11.15"/>
    <n v="12.265000000000002"/>
    <n v="0"/>
  </r>
  <r>
    <s v="ORD0470"/>
    <d v="2025-08-12T00:00:00"/>
    <x v="7"/>
    <s v="Q3"/>
    <s v="15:30"/>
    <s v="Monday"/>
    <s v="C111"/>
    <x v="2"/>
    <s v="Male"/>
    <s v="18-25"/>
    <x v="4"/>
    <x v="0"/>
    <n v="8"/>
    <x v="2"/>
    <x v="0"/>
    <x v="0"/>
    <x v="15"/>
    <n v="5"/>
    <n v="7.34"/>
    <n v="10"/>
    <n v="5"/>
    <n v="4"/>
    <n v="34.6815"/>
    <n v="18.350000000000001"/>
    <n v="16.331499999999998"/>
    <n v="1"/>
  </r>
  <r>
    <s v="ORD0475"/>
    <d v="2025-08-20T00:00:00"/>
    <x v="7"/>
    <s v="Q3"/>
    <s v="12:15"/>
    <s v="Friday"/>
    <s v="C119"/>
    <x v="2"/>
    <s v="Male"/>
    <s v="26-35"/>
    <x v="0"/>
    <x v="0"/>
    <n v="17"/>
    <x v="2"/>
    <x v="3"/>
    <x v="4"/>
    <x v="19"/>
    <n v="5"/>
    <n v="15.35"/>
    <n v="10"/>
    <n v="5"/>
    <n v="3"/>
    <n v="72.528750000000002"/>
    <n v="38.375"/>
    <n v="34.153750000000002"/>
    <n v="0"/>
  </r>
  <r>
    <s v="ORD0189"/>
    <d v="2025-08-08T00:00:00"/>
    <x v="7"/>
    <s v="Q3"/>
    <s v="11:30"/>
    <s v="Friday"/>
    <s v="C050"/>
    <x v="1"/>
    <s v="Female"/>
    <s v="18-25"/>
    <x v="4"/>
    <x v="0"/>
    <n v="8"/>
    <x v="0"/>
    <x v="2"/>
    <x v="2"/>
    <x v="22"/>
    <n v="5"/>
    <n v="6.79"/>
    <n v="5"/>
    <n v="5"/>
    <n v="3"/>
    <n v="33.865124999999999"/>
    <n v="16.975000000000001"/>
    <n v="16.890124999999998"/>
    <n v="0"/>
  </r>
  <r>
    <s v="ORD0487"/>
    <d v="2025-08-02T00:00:00"/>
    <x v="7"/>
    <s v="Q3"/>
    <s v="19:45"/>
    <s v="Wednesday"/>
    <s v="C075"/>
    <x v="1"/>
    <s v="Male"/>
    <s v="26-35"/>
    <x v="3"/>
    <x v="1"/>
    <n v="11"/>
    <x v="1"/>
    <x v="2"/>
    <x v="4"/>
    <x v="26"/>
    <n v="6"/>
    <n v="7.33"/>
    <n v="10"/>
    <n v="5"/>
    <n v="5"/>
    <n v="41.56110000000001"/>
    <n v="21.990000000000002"/>
    <n v="19.571100000000008"/>
    <n v="0"/>
  </r>
  <r>
    <s v="ORD0495"/>
    <d v="2025-08-09T00:00:00"/>
    <x v="7"/>
    <s v="Q3"/>
    <s v="22:15"/>
    <s v="Wednesday"/>
    <s v="C056"/>
    <x v="1"/>
    <s v="Male"/>
    <s v="36-50"/>
    <x v="1"/>
    <x v="3"/>
    <n v="21"/>
    <x v="2"/>
    <x v="0"/>
    <x v="5"/>
    <x v="25"/>
    <n v="5"/>
    <n v="9.6300000000000008"/>
    <n v="10"/>
    <n v="5"/>
    <n v="4"/>
    <n v="45.501750000000008"/>
    <n v="24.075000000000003"/>
    <n v="21.426750000000006"/>
    <n v="1"/>
  </r>
  <r>
    <s v="ORD0500"/>
    <d v="2025-08-12T00:00:00"/>
    <x v="7"/>
    <s v="Q3"/>
    <s v="20:15"/>
    <s v="Wednesday"/>
    <s v="C125"/>
    <x v="1"/>
    <s v="Male"/>
    <s v="50+"/>
    <x v="0"/>
    <x v="1"/>
    <n v="2"/>
    <x v="1"/>
    <x v="2"/>
    <x v="0"/>
    <x v="10"/>
    <n v="5"/>
    <n v="3.18"/>
    <n v="0"/>
    <n v="5"/>
    <n v="4"/>
    <n v="16.695"/>
    <n v="7.95"/>
    <n v="8.745000000000001"/>
    <n v="0"/>
  </r>
  <r>
    <s v="ORD0003"/>
    <d v="2025-08-01T00:00:00"/>
    <x v="7"/>
    <s v="Q3"/>
    <s v="17:30"/>
    <s v="Sunday"/>
    <s v="C026"/>
    <x v="1"/>
    <s v="Female"/>
    <s v="26-35"/>
    <x v="1"/>
    <x v="3"/>
    <n v="17"/>
    <x v="0"/>
    <x v="3"/>
    <x v="4"/>
    <x v="14"/>
    <n v="6"/>
    <n v="6.71"/>
    <n v="0"/>
    <n v="5"/>
    <n v="5"/>
    <n v="42.273000000000003"/>
    <n v="20.13"/>
    <n v="22.143000000000004"/>
    <n v="0"/>
  </r>
  <r>
    <s v="ORD0027"/>
    <d v="2025-08-09T00:00:00"/>
    <x v="7"/>
    <s v="Q3"/>
    <s v="22:45"/>
    <s v="Wednesday"/>
    <s v="C002"/>
    <x v="1"/>
    <s v="Male"/>
    <s v="18-25"/>
    <x v="1"/>
    <x v="3"/>
    <n v="19"/>
    <x v="1"/>
    <x v="0"/>
    <x v="2"/>
    <x v="16"/>
    <n v="5"/>
    <n v="18.760000000000002"/>
    <n v="0"/>
    <n v="5"/>
    <n v="3"/>
    <n v="98.490000000000009"/>
    <n v="46.900000000000006"/>
    <n v="51.59"/>
    <n v="0"/>
  </r>
  <r>
    <s v="ORD0030"/>
    <d v="2025-08-18T00:00:00"/>
    <x v="7"/>
    <s v="Q3"/>
    <s v="20:00"/>
    <s v="Tuesday"/>
    <s v="C108"/>
    <x v="2"/>
    <s v="Female"/>
    <s v="36-50"/>
    <x v="3"/>
    <x v="3"/>
    <n v="5"/>
    <x v="1"/>
    <x v="1"/>
    <x v="5"/>
    <x v="17"/>
    <n v="5"/>
    <n v="12.04"/>
    <n v="5"/>
    <n v="5"/>
    <n v="4"/>
    <n v="60.049499999999995"/>
    <n v="30.099999999999998"/>
    <n v="29.949499999999997"/>
    <n v="0"/>
  </r>
  <r>
    <s v="ORD0032"/>
    <d v="2025-08-25T00:00:00"/>
    <x v="7"/>
    <s v="Q3"/>
    <s v="11:15"/>
    <s v="Saturday"/>
    <s v="C115"/>
    <x v="1"/>
    <s v="Male"/>
    <s v="36-50"/>
    <x v="2"/>
    <x v="0"/>
    <n v="22"/>
    <x v="2"/>
    <x v="3"/>
    <x v="0"/>
    <x v="0"/>
    <n v="5"/>
    <n v="13.3"/>
    <n v="0"/>
    <n v="5"/>
    <n v="3"/>
    <n v="69.825000000000003"/>
    <n v="33.25"/>
    <n v="36.575000000000003"/>
    <n v="0"/>
  </r>
  <r>
    <s v="ORD0107"/>
    <d v="2025-08-11T00:00:00"/>
    <x v="7"/>
    <s v="Q3"/>
    <s v="18:30"/>
    <s v="Wednesday"/>
    <s v="C087"/>
    <x v="1"/>
    <s v="Female"/>
    <s v="18-25"/>
    <x v="4"/>
    <x v="1"/>
    <n v="17"/>
    <x v="1"/>
    <x v="2"/>
    <x v="4"/>
    <x v="19"/>
    <n v="5"/>
    <n v="10.87"/>
    <n v="5"/>
    <n v="5"/>
    <n v="3"/>
    <n v="54.214124999999996"/>
    <n v="27.174999999999997"/>
    <n v="27.039124999999999"/>
    <n v="0"/>
  </r>
  <r>
    <s v="ORD0054"/>
    <d v="2025-08-21T00:00:00"/>
    <x v="7"/>
    <s v="Q3"/>
    <s v="14:00"/>
    <s v="Tuesday"/>
    <s v="C110"/>
    <x v="2"/>
    <s v="Male"/>
    <s v="36-50"/>
    <x v="0"/>
    <x v="1"/>
    <n v="9"/>
    <x v="1"/>
    <x v="3"/>
    <x v="5"/>
    <x v="21"/>
    <n v="5"/>
    <n v="9.01"/>
    <n v="0"/>
    <n v="5"/>
    <n v="4"/>
    <n v="47.302500000000002"/>
    <n v="22.524999999999999"/>
    <n v="24.777500000000003"/>
    <n v="0"/>
  </r>
  <r>
    <s v="ORD0059"/>
    <d v="2025-08-15T00:00:00"/>
    <x v="7"/>
    <s v="Q3"/>
    <s v="10:45"/>
    <s v="Monday"/>
    <s v="C052"/>
    <x v="2"/>
    <s v="Female"/>
    <s v="36-50"/>
    <x v="2"/>
    <x v="1"/>
    <n v="1"/>
    <x v="1"/>
    <x v="3"/>
    <x v="5"/>
    <x v="17"/>
    <n v="5"/>
    <n v="6.78"/>
    <n v="5"/>
    <n v="5"/>
    <n v="5"/>
    <n v="33.815249999999999"/>
    <n v="16.95"/>
    <n v="16.86525"/>
    <n v="0"/>
  </r>
  <r>
    <s v="ORD0073"/>
    <d v="2025-08-09T00:00:00"/>
    <x v="7"/>
    <s v="Q3"/>
    <s v="12:00"/>
    <s v="Monday"/>
    <s v="C126"/>
    <x v="2"/>
    <s v="Female"/>
    <s v="36-50"/>
    <x v="4"/>
    <x v="2"/>
    <n v="11"/>
    <x v="0"/>
    <x v="2"/>
    <x v="0"/>
    <x v="15"/>
    <n v="5"/>
    <n v="4.6900000000000004"/>
    <n v="10"/>
    <n v="5"/>
    <n v="3"/>
    <n v="22.160250000000005"/>
    <n v="11.725000000000001"/>
    <n v="10.435250000000003"/>
    <n v="1"/>
  </r>
  <r>
    <s v="ORD0075"/>
    <d v="2025-08-16T00:00:00"/>
    <x v="7"/>
    <s v="Q3"/>
    <s v="20:45"/>
    <s v="Wednesday"/>
    <s v="C042"/>
    <x v="1"/>
    <s v="Male"/>
    <s v="50+"/>
    <x v="0"/>
    <x v="0"/>
    <n v="17"/>
    <x v="1"/>
    <x v="1"/>
    <x v="1"/>
    <x v="8"/>
    <n v="6"/>
    <n v="6.11"/>
    <n v="10"/>
    <n v="5"/>
    <n v="5"/>
    <n v="34.64370000000001"/>
    <n v="18.330000000000002"/>
    <n v="16.313700000000008"/>
    <n v="0"/>
  </r>
  <r>
    <s v="ORD0079"/>
    <d v="2025-08-19T00:00:00"/>
    <x v="7"/>
    <s v="Q3"/>
    <s v="13:00"/>
    <s v="Monday"/>
    <s v="C085"/>
    <x v="1"/>
    <s v="Male"/>
    <s v="18-25"/>
    <x v="3"/>
    <x v="2"/>
    <n v="16"/>
    <x v="2"/>
    <x v="1"/>
    <x v="4"/>
    <x v="13"/>
    <n v="6"/>
    <n v="8.06"/>
    <n v="10"/>
    <n v="5"/>
    <n v="4"/>
    <n v="45.700200000000002"/>
    <n v="24.18"/>
    <n v="21.520200000000003"/>
    <n v="1"/>
  </r>
  <r>
    <s v="ORD0091"/>
    <d v="2025-08-28T00:00:00"/>
    <x v="7"/>
    <s v="Q3"/>
    <s v="18:00"/>
    <s v="Monday"/>
    <s v="C098"/>
    <x v="1"/>
    <s v="Female"/>
    <s v="18-25"/>
    <x v="1"/>
    <x v="2"/>
    <n v="10"/>
    <x v="2"/>
    <x v="0"/>
    <x v="4"/>
    <x v="19"/>
    <n v="5"/>
    <n v="4.58"/>
    <n v="5"/>
    <n v="5"/>
    <n v="5"/>
    <n v="22.842749999999999"/>
    <n v="11.45"/>
    <n v="11.392749999999999"/>
    <n v="0"/>
  </r>
  <r>
    <s v="ORD0099"/>
    <d v="2025-08-27T00:00:00"/>
    <x v="7"/>
    <s v="Q3"/>
    <s v="18:00"/>
    <s v="Friday"/>
    <s v="C016"/>
    <x v="2"/>
    <s v="Male"/>
    <s v="26-35"/>
    <x v="4"/>
    <x v="3"/>
    <n v="19"/>
    <x v="2"/>
    <x v="2"/>
    <x v="1"/>
    <x v="3"/>
    <n v="5"/>
    <n v="10.220000000000001"/>
    <n v="5"/>
    <n v="5"/>
    <n v="5"/>
    <n v="50.972250000000003"/>
    <n v="25.55"/>
    <n v="25.422250000000002"/>
    <n v="1"/>
  </r>
  <r>
    <s v="ORD0112"/>
    <d v="2025-08-27T00:00:00"/>
    <x v="7"/>
    <s v="Q3"/>
    <s v="21:45"/>
    <s v="Monday"/>
    <s v="C032"/>
    <x v="2"/>
    <s v="Female"/>
    <s v="18-25"/>
    <x v="1"/>
    <x v="0"/>
    <n v="10"/>
    <x v="2"/>
    <x v="0"/>
    <x v="1"/>
    <x v="3"/>
    <n v="5"/>
    <n v="5.46"/>
    <n v="10"/>
    <n v="5"/>
    <n v="5"/>
    <n v="25.798500000000001"/>
    <n v="13.65"/>
    <n v="12.1485"/>
    <n v="0"/>
  </r>
  <r>
    <s v="ORD0118"/>
    <d v="2025-08-14T00:00:00"/>
    <x v="7"/>
    <s v="Q3"/>
    <s v="16:30"/>
    <s v="Monday"/>
    <s v="C198"/>
    <x v="2"/>
    <s v="Male"/>
    <s v="50+"/>
    <x v="3"/>
    <x v="2"/>
    <n v="10"/>
    <x v="1"/>
    <x v="3"/>
    <x v="0"/>
    <x v="0"/>
    <n v="6"/>
    <n v="10.74"/>
    <n v="0"/>
    <n v="5"/>
    <n v="3"/>
    <n v="67.662000000000006"/>
    <n v="32.22"/>
    <n v="35.442000000000007"/>
    <n v="0"/>
  </r>
  <r>
    <s v="ORD0408"/>
    <d v="2025-08-18T00:00:00"/>
    <x v="7"/>
    <s v="Q3"/>
    <s v="15:45"/>
    <s v="Tuesday"/>
    <s v="C041"/>
    <x v="1"/>
    <s v="Female"/>
    <s v="50+"/>
    <x v="1"/>
    <x v="0"/>
    <n v="2"/>
    <x v="0"/>
    <x v="0"/>
    <x v="4"/>
    <x v="5"/>
    <n v="6"/>
    <n v="2.2799999999999998"/>
    <n v="5"/>
    <n v="5"/>
    <n v="5"/>
    <n v="13.645799999999999"/>
    <n v="6.84"/>
    <n v="6.8057999999999996"/>
    <n v="0"/>
  </r>
  <r>
    <s v="ORD0141"/>
    <d v="2025-08-19T00:00:00"/>
    <x v="7"/>
    <s v="Q3"/>
    <s v="14:00"/>
    <s v="Tuesday"/>
    <s v="C161"/>
    <x v="2"/>
    <s v="Female"/>
    <s v="26-35"/>
    <x v="4"/>
    <x v="0"/>
    <n v="13"/>
    <x v="1"/>
    <x v="2"/>
    <x v="4"/>
    <x v="14"/>
    <n v="6"/>
    <n v="12.96"/>
    <n v="0"/>
    <n v="5"/>
    <n v="3"/>
    <n v="81.64800000000001"/>
    <n v="38.880000000000003"/>
    <n v="42.768000000000008"/>
    <n v="1"/>
  </r>
  <r>
    <s v="ORD0314"/>
    <d v="2025-08-16T00:00:00"/>
    <x v="7"/>
    <s v="Q3"/>
    <s v="19:15"/>
    <s v="Monday"/>
    <s v="C147"/>
    <x v="1"/>
    <s v="Male"/>
    <s v="26-35"/>
    <x v="4"/>
    <x v="2"/>
    <n v="3"/>
    <x v="1"/>
    <x v="1"/>
    <x v="3"/>
    <x v="4"/>
    <n v="6"/>
    <n v="8.4700000000000006"/>
    <n v="5"/>
    <n v="5"/>
    <n v="5"/>
    <n v="50.692950000000003"/>
    <n v="25.410000000000004"/>
    <n v="25.28295"/>
    <n v="0"/>
  </r>
  <r>
    <s v="ORD0167"/>
    <d v="2025-08-26T00:00:00"/>
    <x v="7"/>
    <s v="Q3"/>
    <s v="15:30"/>
    <s v="Friday"/>
    <s v="C056"/>
    <x v="1"/>
    <s v="Male"/>
    <s v="50+"/>
    <x v="3"/>
    <x v="3"/>
    <n v="3"/>
    <x v="2"/>
    <x v="1"/>
    <x v="3"/>
    <x v="23"/>
    <n v="6"/>
    <n v="3.25"/>
    <n v="0"/>
    <n v="5"/>
    <n v="3"/>
    <n v="20.475000000000001"/>
    <n v="9.75"/>
    <n v="10.725000000000001"/>
    <n v="0"/>
  </r>
  <r>
    <s v="ORD0169"/>
    <d v="2025-08-04T00:00:00"/>
    <x v="7"/>
    <s v="Q3"/>
    <s v="21:00"/>
    <s v="Wednesday"/>
    <s v="C136"/>
    <x v="2"/>
    <s v="Female"/>
    <s v="36-50"/>
    <x v="0"/>
    <x v="0"/>
    <n v="22"/>
    <x v="2"/>
    <x v="1"/>
    <x v="0"/>
    <x v="0"/>
    <n v="6"/>
    <n v="6.1"/>
    <n v="0"/>
    <n v="5"/>
    <n v="4"/>
    <n v="38.429999999999993"/>
    <n v="18.299999999999997"/>
    <n v="20.129999999999995"/>
    <n v="0"/>
  </r>
  <r>
    <s v="ORD0180"/>
    <d v="2025-08-16T00:00:00"/>
    <x v="7"/>
    <s v="Q3"/>
    <s v="22:15"/>
    <s v="Wednesday"/>
    <s v="C073"/>
    <x v="1"/>
    <s v="Female"/>
    <s v="50+"/>
    <x v="1"/>
    <x v="2"/>
    <n v="15"/>
    <x v="2"/>
    <x v="0"/>
    <x v="4"/>
    <x v="26"/>
    <n v="6"/>
    <n v="5.62"/>
    <n v="10"/>
    <n v="5"/>
    <n v="4"/>
    <n v="31.865400000000001"/>
    <n v="16.86"/>
    <n v="15.005400000000002"/>
    <n v="0"/>
  </r>
  <r>
    <s v="ORD0185"/>
    <d v="2025-08-15T00:00:00"/>
    <x v="7"/>
    <s v="Q3"/>
    <s v="18:00"/>
    <s v="Monday"/>
    <s v="C093"/>
    <x v="1"/>
    <s v="Male"/>
    <s v="36-50"/>
    <x v="3"/>
    <x v="3"/>
    <n v="25"/>
    <x v="0"/>
    <x v="0"/>
    <x v="5"/>
    <x v="25"/>
    <n v="7"/>
    <n v="7.79"/>
    <n v="10"/>
    <n v="5"/>
    <n v="5"/>
    <n v="51.530850000000008"/>
    <n v="27.265000000000001"/>
    <n v="24.265850000000007"/>
    <n v="0"/>
  </r>
  <r>
    <s v="ORD0206"/>
    <d v="2025-08-24T00:00:00"/>
    <x v="7"/>
    <s v="Q3"/>
    <s v="18:15"/>
    <s v="Wednesday"/>
    <s v="C197"/>
    <x v="2"/>
    <s v="Male"/>
    <s v="50+"/>
    <x v="0"/>
    <x v="0"/>
    <n v="18"/>
    <x v="0"/>
    <x v="2"/>
    <x v="0"/>
    <x v="15"/>
    <n v="6"/>
    <n v="5.97"/>
    <n v="5"/>
    <n v="5"/>
    <n v="5"/>
    <n v="35.730449999999998"/>
    <n v="17.91"/>
    <n v="17.820449999999997"/>
    <n v="0"/>
  </r>
  <r>
    <s v="ORD0207"/>
    <d v="2025-09-04T00:00:00"/>
    <x v="8"/>
    <s v="Q3"/>
    <s v="11:15"/>
    <s v="Sunday"/>
    <s v="C067"/>
    <x v="1"/>
    <s v="Female"/>
    <s v="36-50"/>
    <x v="3"/>
    <x v="3"/>
    <n v="3"/>
    <x v="1"/>
    <x v="2"/>
    <x v="0"/>
    <x v="29"/>
    <n v="7"/>
    <n v="4.2699999999999996"/>
    <n v="5"/>
    <n v="5"/>
    <n v="3"/>
    <n v="29.815274999999996"/>
    <n v="14.944999999999999"/>
    <n v="14.870274999999998"/>
    <n v="0"/>
  </r>
  <r>
    <s v="ORD0210"/>
    <d v="2025-09-26T00:00:00"/>
    <x v="8"/>
    <s v="Q3"/>
    <s v="20:30"/>
    <s v="Tuesday"/>
    <s v="C186"/>
    <x v="1"/>
    <s v="Female"/>
    <s v="50+"/>
    <x v="4"/>
    <x v="3"/>
    <n v="24"/>
    <x v="0"/>
    <x v="3"/>
    <x v="4"/>
    <x v="13"/>
    <n v="6"/>
    <n v="6.76"/>
    <n v="5"/>
    <n v="5"/>
    <n v="5"/>
    <n v="40.458600000000004"/>
    <n v="20.28"/>
    <n v="20.178600000000003"/>
    <n v="0"/>
  </r>
  <r>
    <s v="ORD0216"/>
    <d v="2025-09-28T00:00:00"/>
    <x v="8"/>
    <s v="Q3"/>
    <s v="10:30"/>
    <s v="Sunday"/>
    <s v="C139"/>
    <x v="1"/>
    <s v="Male"/>
    <s v="26-35"/>
    <x v="1"/>
    <x v="2"/>
    <n v="14"/>
    <x v="1"/>
    <x v="1"/>
    <x v="4"/>
    <x v="26"/>
    <n v="6"/>
    <n v="14.36"/>
    <n v="5"/>
    <n v="5"/>
    <n v="5"/>
    <n v="85.944599999999994"/>
    <n v="43.08"/>
    <n v="42.864599999999996"/>
    <n v="1"/>
  </r>
  <r>
    <s v="ORD0222"/>
    <d v="2025-09-10T00:00:00"/>
    <x v="8"/>
    <s v="Q3"/>
    <s v="15:45"/>
    <s v="Thursday"/>
    <s v="C179"/>
    <x v="1"/>
    <s v="Female"/>
    <s v="36-50"/>
    <x v="3"/>
    <x v="1"/>
    <n v="1"/>
    <x v="0"/>
    <x v="2"/>
    <x v="4"/>
    <x v="13"/>
    <n v="6"/>
    <n v="5.12"/>
    <n v="5"/>
    <n v="5"/>
    <n v="3"/>
    <n v="30.6432"/>
    <n v="15.36"/>
    <n v="15.283200000000001"/>
    <n v="0"/>
  </r>
  <r>
    <s v="ORD0234"/>
    <d v="2025-09-12T00:00:00"/>
    <x v="8"/>
    <s v="Q3"/>
    <s v="13:30"/>
    <s v="Monday"/>
    <s v="C120"/>
    <x v="2"/>
    <s v="Female"/>
    <s v="36-50"/>
    <x v="0"/>
    <x v="0"/>
    <n v="16"/>
    <x v="0"/>
    <x v="1"/>
    <x v="1"/>
    <x v="8"/>
    <n v="6"/>
    <n v="9.08"/>
    <n v="5"/>
    <n v="5"/>
    <n v="4"/>
    <n v="54.343800000000002"/>
    <n v="27.240000000000002"/>
    <n v="27.1038"/>
    <n v="0"/>
  </r>
  <r>
    <s v="ORD0238"/>
    <d v="2025-09-28T00:00:00"/>
    <x v="8"/>
    <s v="Q3"/>
    <s v="19:15"/>
    <s v="Saturday"/>
    <s v="C099"/>
    <x v="2"/>
    <s v="Female"/>
    <s v="26-35"/>
    <x v="1"/>
    <x v="3"/>
    <n v="13"/>
    <x v="2"/>
    <x v="3"/>
    <x v="4"/>
    <x v="19"/>
    <n v="6"/>
    <n v="5.83"/>
    <n v="5"/>
    <n v="5"/>
    <n v="4"/>
    <n v="34.89255"/>
    <n v="17.490000000000002"/>
    <n v="17.402549999999998"/>
    <n v="0"/>
  </r>
  <r>
    <s v="ORD0245"/>
    <d v="2025-09-12T00:00:00"/>
    <x v="8"/>
    <s v="Q3"/>
    <s v="12:45"/>
    <s v="Wednesday"/>
    <s v="C060"/>
    <x v="2"/>
    <s v="Male"/>
    <s v="26-35"/>
    <x v="0"/>
    <x v="3"/>
    <n v="19"/>
    <x v="2"/>
    <x v="0"/>
    <x v="2"/>
    <x v="22"/>
    <n v="6"/>
    <n v="9.5399999999999991"/>
    <n v="5"/>
    <n v="5"/>
    <n v="5"/>
    <n v="57.096899999999998"/>
    <n v="28.619999999999997"/>
    <n v="28.476900000000001"/>
    <n v="0"/>
  </r>
  <r>
    <s v="ORD0223"/>
    <d v="2025-09-23T00:00:00"/>
    <x v="8"/>
    <s v="Q3"/>
    <s v="14:45"/>
    <s v="Saturday"/>
    <s v="C110"/>
    <x v="1"/>
    <s v="Female"/>
    <s v="36-50"/>
    <x v="3"/>
    <x v="3"/>
    <n v="19"/>
    <x v="2"/>
    <x v="3"/>
    <x v="3"/>
    <x v="23"/>
    <n v="6"/>
    <n v="7.41"/>
    <n v="10"/>
    <n v="5"/>
    <n v="5"/>
    <n v="42.014700000000005"/>
    <n v="22.23"/>
    <n v="19.784700000000004"/>
    <n v="0"/>
  </r>
  <r>
    <s v="ORD0034"/>
    <d v="2025-09-25T00:00:00"/>
    <x v="8"/>
    <s v="Q3"/>
    <s v="19:15"/>
    <s v="Thursday"/>
    <s v="C200"/>
    <x v="2"/>
    <s v="Male"/>
    <s v="36-50"/>
    <x v="2"/>
    <x v="1"/>
    <n v="4"/>
    <x v="1"/>
    <x v="1"/>
    <x v="4"/>
    <x v="26"/>
    <n v="6"/>
    <n v="7.28"/>
    <n v="5"/>
    <n v="5"/>
    <n v="5"/>
    <n v="43.570799999999998"/>
    <n v="21.84"/>
    <n v="21.730799999999999"/>
    <n v="1"/>
  </r>
  <r>
    <s v="ORD0249"/>
    <d v="2025-09-20T00:00:00"/>
    <x v="8"/>
    <s v="Q3"/>
    <s v="16:45"/>
    <s v="Tuesday"/>
    <s v="C041"/>
    <x v="2"/>
    <s v="Female"/>
    <s v="36-50"/>
    <x v="1"/>
    <x v="1"/>
    <n v="14"/>
    <x v="0"/>
    <x v="0"/>
    <x v="2"/>
    <x v="2"/>
    <n v="6"/>
    <n v="12.96"/>
    <n v="10"/>
    <n v="5"/>
    <n v="5"/>
    <n v="73.483200000000011"/>
    <n v="38.880000000000003"/>
    <n v="34.603200000000008"/>
    <n v="0"/>
  </r>
  <r>
    <s v="ORD0250"/>
    <d v="2025-09-28T00:00:00"/>
    <x v="8"/>
    <s v="Q3"/>
    <s v="18:00"/>
    <s v="Sunday"/>
    <s v="C064"/>
    <x v="1"/>
    <s v="Male"/>
    <s v="50+"/>
    <x v="4"/>
    <x v="2"/>
    <n v="11"/>
    <x v="0"/>
    <x v="2"/>
    <x v="1"/>
    <x v="20"/>
    <n v="6"/>
    <n v="6.49"/>
    <n v="0"/>
    <n v="5"/>
    <n v="5"/>
    <n v="40.887"/>
    <n v="19.47"/>
    <n v="21.417000000000002"/>
    <n v="0"/>
  </r>
  <r>
    <s v="ORD0253"/>
    <d v="2025-09-24T00:00:00"/>
    <x v="8"/>
    <s v="Q3"/>
    <s v="19:15"/>
    <s v="Thursday"/>
    <s v="C132"/>
    <x v="1"/>
    <s v="Male"/>
    <s v="18-25"/>
    <x v="4"/>
    <x v="1"/>
    <n v="25"/>
    <x v="1"/>
    <x v="0"/>
    <x v="3"/>
    <x v="9"/>
    <n v="7"/>
    <n v="7.44"/>
    <n v="10"/>
    <n v="5"/>
    <n v="5"/>
    <n v="49.215600000000009"/>
    <n v="26.040000000000003"/>
    <n v="23.175600000000006"/>
    <n v="0"/>
  </r>
  <r>
    <s v="ORD0484"/>
    <d v="2025-09-03T00:00:00"/>
    <x v="8"/>
    <s v="Q3"/>
    <s v="18:30"/>
    <s v="Saturday"/>
    <s v="C164"/>
    <x v="1"/>
    <s v="Male"/>
    <s v="26-35"/>
    <x v="3"/>
    <x v="2"/>
    <n v="12"/>
    <x v="1"/>
    <x v="2"/>
    <x v="0"/>
    <x v="29"/>
    <n v="6"/>
    <n v="8.82"/>
    <n v="5"/>
    <n v="5"/>
    <n v="4"/>
    <n v="52.787700000000001"/>
    <n v="26.46"/>
    <n v="26.3277"/>
    <n v="1"/>
  </r>
  <r>
    <s v="ORD0256"/>
    <d v="2025-09-25T00:00:00"/>
    <x v="8"/>
    <s v="Q3"/>
    <s v="19:00"/>
    <s v="Tuesday"/>
    <s v="C012"/>
    <x v="1"/>
    <s v="Female"/>
    <s v="26-35"/>
    <x v="2"/>
    <x v="3"/>
    <n v="3"/>
    <x v="0"/>
    <x v="1"/>
    <x v="4"/>
    <x v="5"/>
    <n v="6"/>
    <n v="5.97"/>
    <n v="0"/>
    <n v="5"/>
    <n v="4"/>
    <n v="37.611000000000004"/>
    <n v="17.91"/>
    <n v="19.701000000000004"/>
    <n v="0"/>
  </r>
  <r>
    <s v="ORD0260"/>
    <d v="2025-09-27T00:00:00"/>
    <x v="8"/>
    <s v="Q3"/>
    <s v="15:00"/>
    <s v="Thursday"/>
    <s v="C178"/>
    <x v="2"/>
    <s v="Female"/>
    <s v="50+"/>
    <x v="3"/>
    <x v="0"/>
    <n v="24"/>
    <x v="1"/>
    <x v="2"/>
    <x v="1"/>
    <x v="3"/>
    <n v="6"/>
    <n v="6.54"/>
    <n v="5"/>
    <n v="5"/>
    <n v="4"/>
    <n v="39.1419"/>
    <n v="19.62"/>
    <n v="19.521899999999999"/>
    <n v="0"/>
  </r>
  <r>
    <s v="ORD0261"/>
    <d v="2025-09-17T00:00:00"/>
    <x v="8"/>
    <s v="Q3"/>
    <s v="13:00"/>
    <s v="Sunday"/>
    <s v="C097"/>
    <x v="1"/>
    <s v="Male"/>
    <s v="36-50"/>
    <x v="0"/>
    <x v="1"/>
    <n v="2"/>
    <x v="0"/>
    <x v="1"/>
    <x v="1"/>
    <x v="8"/>
    <n v="6"/>
    <n v="22.95"/>
    <n v="5"/>
    <n v="5"/>
    <n v="5"/>
    <n v="137.35574999999997"/>
    <n v="68.849999999999994"/>
    <n v="68.505749999999978"/>
    <n v="1"/>
  </r>
  <r>
    <s v="ORD0263"/>
    <d v="2025-09-17T00:00:00"/>
    <x v="8"/>
    <s v="Q3"/>
    <s v="14:30"/>
    <s v="Saturday"/>
    <s v="C150"/>
    <x v="1"/>
    <s v="Male"/>
    <s v="18-25"/>
    <x v="2"/>
    <x v="2"/>
    <n v="8"/>
    <x v="2"/>
    <x v="2"/>
    <x v="3"/>
    <x v="23"/>
    <n v="7"/>
    <n v="6.16"/>
    <n v="5"/>
    <n v="5"/>
    <n v="3"/>
    <n v="43.012200000000007"/>
    <n v="21.560000000000002"/>
    <n v="21.452200000000005"/>
    <n v="0"/>
  </r>
  <r>
    <s v="ORD0270"/>
    <d v="2025-09-01T00:00:00"/>
    <x v="8"/>
    <s v="Q3"/>
    <s v="19:30"/>
    <s v="Sunday"/>
    <s v="C146"/>
    <x v="1"/>
    <s v="Male"/>
    <s v="26-35"/>
    <x v="2"/>
    <x v="0"/>
    <n v="11"/>
    <x v="2"/>
    <x v="0"/>
    <x v="2"/>
    <x v="27"/>
    <n v="6"/>
    <n v="9.49"/>
    <n v="5"/>
    <n v="5"/>
    <n v="4"/>
    <n v="56.797649999999997"/>
    <n v="28.47"/>
    <n v="28.327649999999998"/>
    <n v="0"/>
  </r>
  <r>
    <s v="ORD0272"/>
    <d v="2025-09-27T00:00:00"/>
    <x v="8"/>
    <s v="Q3"/>
    <s v="14:45"/>
    <s v="Thursday"/>
    <s v="C094"/>
    <x v="1"/>
    <s v="Female"/>
    <s v="36-50"/>
    <x v="1"/>
    <x v="1"/>
    <n v="21"/>
    <x v="1"/>
    <x v="1"/>
    <x v="5"/>
    <x v="21"/>
    <n v="6"/>
    <n v="8.77"/>
    <n v="5"/>
    <n v="5"/>
    <n v="3"/>
    <n v="52.48845"/>
    <n v="26.31"/>
    <n v="26.178450000000002"/>
    <n v="0"/>
  </r>
  <r>
    <s v="ORD0274"/>
    <d v="2025-09-23T00:00:00"/>
    <x v="8"/>
    <s v="Q3"/>
    <s v="12:45"/>
    <s v="Sunday"/>
    <s v="C108"/>
    <x v="1"/>
    <s v="Female"/>
    <s v="26-35"/>
    <x v="2"/>
    <x v="2"/>
    <n v="21"/>
    <x v="2"/>
    <x v="1"/>
    <x v="0"/>
    <x v="10"/>
    <n v="6"/>
    <n v="12.34"/>
    <n v="0"/>
    <n v="5"/>
    <n v="5"/>
    <n v="77.74199999999999"/>
    <n v="37.019999999999996"/>
    <n v="40.721999999999994"/>
    <n v="0"/>
  </r>
  <r>
    <s v="ORD0278"/>
    <d v="2025-09-12T00:00:00"/>
    <x v="8"/>
    <s v="Q3"/>
    <s v="16:15"/>
    <s v="Tuesday"/>
    <s v="C072"/>
    <x v="2"/>
    <s v="Female"/>
    <s v="18-25"/>
    <x v="0"/>
    <x v="0"/>
    <n v="13"/>
    <x v="1"/>
    <x v="1"/>
    <x v="2"/>
    <x v="27"/>
    <n v="6"/>
    <n v="9.44"/>
    <n v="0"/>
    <n v="5"/>
    <n v="4"/>
    <n v="59.472000000000001"/>
    <n v="28.32"/>
    <n v="31.152000000000001"/>
    <n v="0"/>
  </r>
  <r>
    <s v="ORD0302"/>
    <d v="2025-09-14T00:00:00"/>
    <x v="8"/>
    <s v="Q3"/>
    <s v="14:00"/>
    <s v="Saturday"/>
    <s v="C118"/>
    <x v="1"/>
    <s v="Male"/>
    <s v="26-35"/>
    <x v="3"/>
    <x v="0"/>
    <n v="7"/>
    <x v="1"/>
    <x v="3"/>
    <x v="1"/>
    <x v="8"/>
    <n v="6"/>
    <n v="6.36"/>
    <n v="5"/>
    <n v="5"/>
    <n v="3"/>
    <n v="38.064600000000006"/>
    <n v="19.080000000000002"/>
    <n v="18.984600000000004"/>
    <n v="1"/>
  </r>
  <r>
    <s v="ORD0364"/>
    <d v="2025-09-16T00:00:00"/>
    <x v="8"/>
    <s v="Q3"/>
    <s v="13:15"/>
    <s v="Tuesday"/>
    <s v="C145"/>
    <x v="2"/>
    <s v="Female"/>
    <s v="18-25"/>
    <x v="4"/>
    <x v="0"/>
    <n v="12"/>
    <x v="1"/>
    <x v="1"/>
    <x v="5"/>
    <x v="28"/>
    <n v="7"/>
    <n v="7.4"/>
    <n v="5"/>
    <n v="5"/>
    <n v="5"/>
    <n v="51.670500000000004"/>
    <n v="25.900000000000002"/>
    <n v="25.770500000000002"/>
    <n v="0"/>
  </r>
  <r>
    <s v="ORD0317"/>
    <d v="2025-09-15T00:00:00"/>
    <x v="8"/>
    <s v="Q3"/>
    <s v="14:15"/>
    <s v="Sunday"/>
    <s v="C178"/>
    <x v="1"/>
    <s v="Female"/>
    <s v="50+"/>
    <x v="0"/>
    <x v="0"/>
    <n v="9"/>
    <x v="0"/>
    <x v="0"/>
    <x v="3"/>
    <x v="18"/>
    <n v="6"/>
    <n v="5.93"/>
    <n v="5"/>
    <n v="5"/>
    <n v="5"/>
    <n v="35.491049999999994"/>
    <n v="17.79"/>
    <n v="17.701049999999995"/>
    <n v="0"/>
  </r>
  <r>
    <s v="ORD0331"/>
    <d v="2025-09-01T00:00:00"/>
    <x v="8"/>
    <s v="Q3"/>
    <s v="17:45"/>
    <s v="Tuesday"/>
    <s v="C200"/>
    <x v="2"/>
    <s v="Female"/>
    <s v="26-35"/>
    <x v="2"/>
    <x v="0"/>
    <n v="16"/>
    <x v="0"/>
    <x v="3"/>
    <x v="3"/>
    <x v="9"/>
    <n v="6"/>
    <n v="16.45"/>
    <n v="0"/>
    <n v="5"/>
    <n v="3"/>
    <n v="103.63499999999999"/>
    <n v="49.349999999999994"/>
    <n v="54.284999999999997"/>
    <n v="0"/>
  </r>
  <r>
    <s v="ORD0337"/>
    <d v="2025-09-26T00:00:00"/>
    <x v="8"/>
    <s v="Q3"/>
    <s v="18:00"/>
    <s v="Tuesday"/>
    <s v="C027"/>
    <x v="2"/>
    <s v="Male"/>
    <s v="26-35"/>
    <x v="2"/>
    <x v="1"/>
    <n v="10"/>
    <x v="1"/>
    <x v="2"/>
    <x v="4"/>
    <x v="5"/>
    <n v="7"/>
    <n v="13.56"/>
    <n v="10"/>
    <n v="5"/>
    <n v="5"/>
    <n v="89.699399999999997"/>
    <n v="47.46"/>
    <n v="42.239399999999996"/>
    <n v="0"/>
  </r>
  <r>
    <s v="ORD0340"/>
    <d v="2025-09-07T00:00:00"/>
    <x v="8"/>
    <s v="Q3"/>
    <s v="13:15"/>
    <s v="Wednesday"/>
    <s v="C194"/>
    <x v="1"/>
    <s v="Male"/>
    <s v="50+"/>
    <x v="4"/>
    <x v="0"/>
    <n v="11"/>
    <x v="2"/>
    <x v="0"/>
    <x v="0"/>
    <x v="29"/>
    <n v="6"/>
    <n v="7.94"/>
    <n v="0"/>
    <n v="5"/>
    <n v="5"/>
    <n v="50.022000000000006"/>
    <n v="23.82"/>
    <n v="26.202000000000005"/>
    <n v="0"/>
  </r>
  <r>
    <s v="ORD0343"/>
    <d v="2025-09-20T00:00:00"/>
    <x v="8"/>
    <s v="Q3"/>
    <s v="14:15"/>
    <s v="Monday"/>
    <s v="C022"/>
    <x v="1"/>
    <s v="Female"/>
    <s v="18-25"/>
    <x v="2"/>
    <x v="0"/>
    <n v="6"/>
    <x v="1"/>
    <x v="3"/>
    <x v="1"/>
    <x v="3"/>
    <n v="7"/>
    <n v="10.73"/>
    <n v="5"/>
    <n v="5"/>
    <n v="5"/>
    <n v="74.922225000000012"/>
    <n v="37.555"/>
    <n v="37.367225000000012"/>
    <n v="0"/>
  </r>
  <r>
    <s v="ORD0159"/>
    <d v="2025-09-02T00:00:00"/>
    <x v="8"/>
    <s v="Q3"/>
    <s v="14:30"/>
    <s v="Friday"/>
    <s v="C147"/>
    <x v="2"/>
    <s v="Male"/>
    <s v="36-50"/>
    <x v="1"/>
    <x v="0"/>
    <n v="21"/>
    <x v="2"/>
    <x v="2"/>
    <x v="2"/>
    <x v="27"/>
    <n v="6"/>
    <n v="6.12"/>
    <n v="5"/>
    <n v="5"/>
    <n v="3"/>
    <n v="36.6282"/>
    <n v="18.36"/>
    <n v="18.2682"/>
    <n v="0"/>
  </r>
  <r>
    <s v="ORD0070"/>
    <d v="2025-09-25T00:00:00"/>
    <x v="8"/>
    <s v="Q3"/>
    <s v="11:45"/>
    <s v="Saturday"/>
    <s v="C153"/>
    <x v="2"/>
    <s v="Male"/>
    <s v="26-35"/>
    <x v="0"/>
    <x v="2"/>
    <n v="16"/>
    <x v="0"/>
    <x v="3"/>
    <x v="2"/>
    <x v="16"/>
    <n v="7"/>
    <n v="6.45"/>
    <n v="5"/>
    <n v="5"/>
    <n v="5"/>
    <n v="45.037125000000003"/>
    <n v="22.574999999999999"/>
    <n v="22.462125000000004"/>
    <n v="0"/>
  </r>
  <r>
    <s v="ORD0372"/>
    <d v="2025-09-28T00:00:00"/>
    <x v="8"/>
    <s v="Q3"/>
    <s v="22:45"/>
    <s v="Wednesday"/>
    <s v="C138"/>
    <x v="1"/>
    <s v="Male"/>
    <s v="26-35"/>
    <x v="2"/>
    <x v="2"/>
    <n v="14"/>
    <x v="2"/>
    <x v="1"/>
    <x v="0"/>
    <x v="10"/>
    <n v="7"/>
    <n v="6.37"/>
    <n v="5"/>
    <n v="5"/>
    <n v="5"/>
    <n v="44.478525000000005"/>
    <n v="22.295000000000002"/>
    <n v="22.183525000000003"/>
    <n v="0"/>
  </r>
  <r>
    <s v="ORD0382"/>
    <d v="2025-09-24T00:00:00"/>
    <x v="8"/>
    <s v="Q3"/>
    <s v="18:15"/>
    <s v="Thursday"/>
    <s v="C067"/>
    <x v="1"/>
    <s v="Female"/>
    <s v="26-35"/>
    <x v="4"/>
    <x v="0"/>
    <n v="9"/>
    <x v="2"/>
    <x v="0"/>
    <x v="2"/>
    <x v="16"/>
    <n v="7"/>
    <n v="5.76"/>
    <n v="5"/>
    <n v="5"/>
    <n v="5"/>
    <n v="40.219199999999994"/>
    <n v="20.16"/>
    <n v="20.059199999999993"/>
    <n v="0"/>
  </r>
  <r>
    <s v="ORD0402"/>
    <d v="2025-09-07T00:00:00"/>
    <x v="8"/>
    <s v="Q3"/>
    <s v="20:00"/>
    <s v="Tuesday"/>
    <s v="C035"/>
    <x v="1"/>
    <s v="Female"/>
    <s v="50+"/>
    <x v="4"/>
    <x v="0"/>
    <n v="25"/>
    <x v="1"/>
    <x v="2"/>
    <x v="2"/>
    <x v="16"/>
    <n v="6"/>
    <n v="9.99"/>
    <n v="10"/>
    <n v="5"/>
    <n v="4"/>
    <n v="56.643300000000004"/>
    <n v="29.97"/>
    <n v="26.673300000000005"/>
    <n v="0"/>
  </r>
  <r>
    <s v="ORD0420"/>
    <d v="2025-09-07T00:00:00"/>
    <x v="8"/>
    <s v="Q3"/>
    <s v="16:00"/>
    <s v="Thursday"/>
    <s v="C086"/>
    <x v="1"/>
    <s v="Male"/>
    <s v="50+"/>
    <x v="4"/>
    <x v="1"/>
    <n v="15"/>
    <x v="2"/>
    <x v="0"/>
    <x v="3"/>
    <x v="4"/>
    <n v="6"/>
    <n v="9.35"/>
    <n v="5"/>
    <n v="5"/>
    <n v="4"/>
    <n v="55.95975"/>
    <n v="28.049999999999997"/>
    <n v="27.909750000000003"/>
    <n v="0"/>
  </r>
  <r>
    <s v="ORD0220"/>
    <d v="2025-09-13T00:00:00"/>
    <x v="8"/>
    <s v="Q3"/>
    <s v="10:00"/>
    <s v="Monday"/>
    <s v="C033"/>
    <x v="1"/>
    <s v="Male"/>
    <s v="36-50"/>
    <x v="2"/>
    <x v="0"/>
    <n v="7"/>
    <x v="0"/>
    <x v="0"/>
    <x v="3"/>
    <x v="24"/>
    <n v="7"/>
    <n v="9.74"/>
    <n v="10"/>
    <n v="5"/>
    <n v="5"/>
    <n v="64.43010000000001"/>
    <n v="34.090000000000003"/>
    <n v="30.340100000000007"/>
    <n v="0"/>
  </r>
  <r>
    <s v="ORD0441"/>
    <d v="2025-09-21T00:00:00"/>
    <x v="8"/>
    <s v="Q3"/>
    <s v="13:45"/>
    <s v="Sunday"/>
    <s v="C165"/>
    <x v="1"/>
    <s v="Female"/>
    <s v="50+"/>
    <x v="3"/>
    <x v="3"/>
    <n v="9"/>
    <x v="0"/>
    <x v="1"/>
    <x v="2"/>
    <x v="6"/>
    <n v="6"/>
    <n v="10.28"/>
    <n v="10"/>
    <n v="5"/>
    <n v="4"/>
    <n v="58.287599999999998"/>
    <n v="30.839999999999996"/>
    <n v="27.447600000000001"/>
    <n v="0"/>
  </r>
  <r>
    <s v="ORD0486"/>
    <d v="2025-09-26T00:00:00"/>
    <x v="8"/>
    <s v="Q3"/>
    <s v="16:45"/>
    <s v="Monday"/>
    <s v="C025"/>
    <x v="2"/>
    <s v="Female"/>
    <s v="36-50"/>
    <x v="2"/>
    <x v="1"/>
    <n v="1"/>
    <x v="1"/>
    <x v="0"/>
    <x v="2"/>
    <x v="16"/>
    <n v="6"/>
    <n v="7.19"/>
    <n v="0"/>
    <n v="5"/>
    <n v="4"/>
    <n v="45.297000000000004"/>
    <n v="21.57"/>
    <n v="23.727000000000004"/>
    <n v="0"/>
  </r>
  <r>
    <s v="ORD0451"/>
    <d v="2025-09-06T00:00:00"/>
    <x v="8"/>
    <s v="Q3"/>
    <s v="19:00"/>
    <s v="Tuesday"/>
    <s v="C003"/>
    <x v="2"/>
    <s v="Female"/>
    <s v="36-50"/>
    <x v="1"/>
    <x v="2"/>
    <n v="19"/>
    <x v="1"/>
    <x v="1"/>
    <x v="1"/>
    <x v="1"/>
    <n v="6"/>
    <n v="8"/>
    <n v="5"/>
    <n v="5"/>
    <n v="4"/>
    <n v="47.879999999999995"/>
    <n v="24"/>
    <n v="23.879999999999995"/>
    <n v="0"/>
  </r>
  <r>
    <s v="ORD0452"/>
    <d v="2025-09-04T00:00:00"/>
    <x v="8"/>
    <s v="Q3"/>
    <s v="18:30"/>
    <s v="Sunday"/>
    <s v="C005"/>
    <x v="1"/>
    <s v="Female"/>
    <s v="18-25"/>
    <x v="3"/>
    <x v="2"/>
    <n v="10"/>
    <x v="0"/>
    <x v="2"/>
    <x v="1"/>
    <x v="3"/>
    <n v="7"/>
    <n v="5.45"/>
    <n v="5"/>
    <n v="5"/>
    <n v="3"/>
    <n v="38.054625000000001"/>
    <n v="19.074999999999999"/>
    <n v="18.979625000000002"/>
    <n v="0"/>
  </r>
  <r>
    <s v="ORD0456"/>
    <d v="2025-09-22T00:00:00"/>
    <x v="8"/>
    <s v="Q3"/>
    <s v="16:15"/>
    <s v="Friday"/>
    <s v="C050"/>
    <x v="2"/>
    <s v="Male"/>
    <s v="50+"/>
    <x v="1"/>
    <x v="1"/>
    <n v="16"/>
    <x v="1"/>
    <x v="2"/>
    <x v="0"/>
    <x v="15"/>
    <n v="6"/>
    <n v="7.04"/>
    <n v="5"/>
    <n v="5"/>
    <n v="5"/>
    <n v="42.134399999999999"/>
    <n v="21.12"/>
    <n v="21.014399999999998"/>
    <n v="0"/>
  </r>
  <r>
    <s v="ORD0474"/>
    <d v="2025-09-25T00:00:00"/>
    <x v="8"/>
    <s v="Q3"/>
    <s v="18:15"/>
    <s v="Tuesday"/>
    <s v="C199"/>
    <x v="1"/>
    <s v="Female"/>
    <s v="18-25"/>
    <x v="1"/>
    <x v="2"/>
    <n v="20"/>
    <x v="2"/>
    <x v="2"/>
    <x v="0"/>
    <x v="29"/>
    <n v="7"/>
    <n v="7.63"/>
    <n v="5"/>
    <n v="5"/>
    <n v="4"/>
    <n v="53.276474999999998"/>
    <n v="26.704999999999998"/>
    <n v="26.571475"/>
    <n v="1"/>
  </r>
  <r>
    <s v="ORD0479"/>
    <d v="2025-09-26T00:00:00"/>
    <x v="8"/>
    <s v="Q3"/>
    <s v="19:30"/>
    <s v="Thursday"/>
    <s v="C093"/>
    <x v="1"/>
    <s v="Male"/>
    <s v="36-50"/>
    <x v="2"/>
    <x v="0"/>
    <n v="2"/>
    <x v="0"/>
    <x v="1"/>
    <x v="4"/>
    <x v="19"/>
    <n v="6"/>
    <n v="5.97"/>
    <n v="5"/>
    <n v="5"/>
    <n v="3"/>
    <n v="35.730449999999998"/>
    <n v="17.91"/>
    <n v="17.820449999999997"/>
    <n v="0"/>
  </r>
  <r>
    <s v="ORD0485"/>
    <d v="2025-10-16T00:00:00"/>
    <x v="9"/>
    <s v="Q4"/>
    <s v="14:45"/>
    <s v="Wednesday"/>
    <s v="C119"/>
    <x v="2"/>
    <s v="Female"/>
    <s v="18-25"/>
    <x v="1"/>
    <x v="2"/>
    <n v="16"/>
    <x v="1"/>
    <x v="2"/>
    <x v="4"/>
    <x v="13"/>
    <n v="6"/>
    <n v="7.96"/>
    <n v="5"/>
    <n v="5"/>
    <n v="5"/>
    <n v="47.640599999999992"/>
    <n v="23.88"/>
    <n v="23.760599999999993"/>
    <n v="0"/>
  </r>
  <r>
    <s v="ORD0489"/>
    <d v="2025-10-02T00:00:00"/>
    <x v="9"/>
    <s v="Q4"/>
    <s v="11:15"/>
    <s v="Saturday"/>
    <s v="C171"/>
    <x v="1"/>
    <s v="Male"/>
    <s v="36-50"/>
    <x v="3"/>
    <x v="0"/>
    <n v="21"/>
    <x v="0"/>
    <x v="0"/>
    <x v="4"/>
    <x v="13"/>
    <n v="6"/>
    <n v="7.57"/>
    <n v="10"/>
    <n v="5"/>
    <n v="4"/>
    <n v="42.921900000000001"/>
    <n v="22.71"/>
    <n v="20.2119"/>
    <n v="0"/>
  </r>
  <r>
    <s v="ORD0494"/>
    <d v="2025-10-07T00:00:00"/>
    <x v="9"/>
    <s v="Q4"/>
    <s v="14:45"/>
    <s v="Saturday"/>
    <s v="C120"/>
    <x v="2"/>
    <s v="Male"/>
    <s v="50+"/>
    <x v="4"/>
    <x v="2"/>
    <n v="10"/>
    <x v="1"/>
    <x v="1"/>
    <x v="3"/>
    <x v="9"/>
    <n v="7"/>
    <n v="5.95"/>
    <n v="5"/>
    <n v="5"/>
    <n v="3"/>
    <n v="41.545874999999995"/>
    <n v="20.824999999999999"/>
    <n v="20.720874999999996"/>
    <n v="0"/>
  </r>
  <r>
    <s v="ORD0497"/>
    <d v="2025-10-11T00:00:00"/>
    <x v="9"/>
    <s v="Q4"/>
    <s v="15:15"/>
    <s v="Monday"/>
    <s v="C091"/>
    <x v="1"/>
    <s v="Male"/>
    <s v="50+"/>
    <x v="1"/>
    <x v="2"/>
    <n v="19"/>
    <x v="1"/>
    <x v="1"/>
    <x v="3"/>
    <x v="9"/>
    <n v="6"/>
    <n v="7.74"/>
    <n v="10"/>
    <n v="5"/>
    <n v="4"/>
    <n v="43.885800000000003"/>
    <n v="23.22"/>
    <n v="20.665800000000004"/>
    <n v="0"/>
  </r>
  <r>
    <s v="ORD0006"/>
    <d v="2025-10-16T00:00:00"/>
    <x v="9"/>
    <s v="Q4"/>
    <s v="14:15"/>
    <s v="Thursday"/>
    <s v="C193"/>
    <x v="1"/>
    <s v="Male"/>
    <s v="36-50"/>
    <x v="1"/>
    <x v="0"/>
    <n v="9"/>
    <x v="1"/>
    <x v="0"/>
    <x v="3"/>
    <x v="24"/>
    <n v="6"/>
    <n v="8.9700000000000006"/>
    <n v="10"/>
    <n v="5"/>
    <n v="4"/>
    <n v="50.85990000000001"/>
    <n v="26.910000000000004"/>
    <n v="23.949900000000007"/>
    <n v="0"/>
  </r>
  <r>
    <s v="ORD0443"/>
    <d v="2025-10-20T00:00:00"/>
    <x v="9"/>
    <s v="Q4"/>
    <s v="16:30"/>
    <s v="Tuesday"/>
    <s v="C137"/>
    <x v="2"/>
    <s v="Female"/>
    <s v="26-35"/>
    <x v="1"/>
    <x v="3"/>
    <n v="11"/>
    <x v="2"/>
    <x v="2"/>
    <x v="2"/>
    <x v="27"/>
    <n v="6"/>
    <n v="6.49"/>
    <n v="5"/>
    <n v="5"/>
    <n v="4"/>
    <n v="38.842649999999999"/>
    <n v="19.47"/>
    <n v="19.37265"/>
    <n v="0"/>
  </r>
  <r>
    <s v="ORD0477"/>
    <d v="2025-10-24T00:00:00"/>
    <x v="9"/>
    <s v="Q4"/>
    <s v="18:15"/>
    <s v="Tuesday"/>
    <s v="C200"/>
    <x v="2"/>
    <s v="Female"/>
    <s v="50+"/>
    <x v="1"/>
    <x v="1"/>
    <n v="7"/>
    <x v="0"/>
    <x v="2"/>
    <x v="5"/>
    <x v="25"/>
    <n v="6"/>
    <n v="11.51"/>
    <n v="10"/>
    <n v="5"/>
    <n v="3"/>
    <n v="65.261700000000005"/>
    <n v="34.53"/>
    <n v="30.731700000000004"/>
    <n v="0"/>
  </r>
  <r>
    <s v="ORD0108"/>
    <d v="2025-10-08T00:00:00"/>
    <x v="9"/>
    <s v="Q4"/>
    <s v="19:45"/>
    <s v="Thursday"/>
    <s v="C002"/>
    <x v="1"/>
    <s v="Female"/>
    <s v="18-25"/>
    <x v="2"/>
    <x v="1"/>
    <n v="16"/>
    <x v="0"/>
    <x v="2"/>
    <x v="5"/>
    <x v="21"/>
    <n v="6"/>
    <n v="10.48"/>
    <n v="5"/>
    <n v="5"/>
    <n v="3"/>
    <n v="62.722799999999999"/>
    <n v="31.44"/>
    <n v="31.282799999999998"/>
    <n v="0"/>
  </r>
  <r>
    <s v="ORD0454"/>
    <d v="2025-10-23T00:00:00"/>
    <x v="9"/>
    <s v="Q4"/>
    <s v="22:15"/>
    <s v="Sunday"/>
    <s v="C199"/>
    <x v="2"/>
    <s v="Male"/>
    <s v="50+"/>
    <x v="2"/>
    <x v="2"/>
    <n v="10"/>
    <x v="2"/>
    <x v="3"/>
    <x v="5"/>
    <x v="28"/>
    <n v="6"/>
    <n v="7.58"/>
    <n v="10"/>
    <n v="5"/>
    <n v="5"/>
    <n v="42.978600000000007"/>
    <n v="22.740000000000002"/>
    <n v="20.238600000000005"/>
    <n v="0"/>
  </r>
  <r>
    <s v="ORD0113"/>
    <d v="2025-10-15T00:00:00"/>
    <x v="9"/>
    <s v="Q4"/>
    <s v="12:00"/>
    <s v="Sunday"/>
    <s v="C097"/>
    <x v="2"/>
    <s v="Male"/>
    <s v="18-25"/>
    <x v="4"/>
    <x v="0"/>
    <n v="18"/>
    <x v="1"/>
    <x v="3"/>
    <x v="0"/>
    <x v="10"/>
    <n v="6"/>
    <n v="7.17"/>
    <n v="5"/>
    <n v="5"/>
    <n v="3"/>
    <n v="42.912449999999993"/>
    <n v="21.509999999999998"/>
    <n v="21.402449999999995"/>
    <n v="0"/>
  </r>
  <r>
    <s v="ORD0149"/>
    <d v="2025-10-22T00:00:00"/>
    <x v="9"/>
    <s v="Q4"/>
    <s v="11:15"/>
    <s v="Tuesday"/>
    <s v="C180"/>
    <x v="1"/>
    <s v="Male"/>
    <s v="26-35"/>
    <x v="4"/>
    <x v="0"/>
    <n v="21"/>
    <x v="1"/>
    <x v="3"/>
    <x v="1"/>
    <x v="7"/>
    <n v="6"/>
    <n v="6.96"/>
    <n v="5"/>
    <n v="5"/>
    <n v="3"/>
    <n v="41.6556"/>
    <n v="20.88"/>
    <n v="20.775600000000001"/>
    <n v="0"/>
  </r>
  <r>
    <s v="ORD0395"/>
    <d v="2025-10-09T00:00:00"/>
    <x v="9"/>
    <s v="Q4"/>
    <s v="11:45"/>
    <s v="Monday"/>
    <s v="C136"/>
    <x v="1"/>
    <s v="Female"/>
    <s v="26-35"/>
    <x v="4"/>
    <x v="0"/>
    <n v="22"/>
    <x v="2"/>
    <x v="0"/>
    <x v="1"/>
    <x v="1"/>
    <n v="6"/>
    <n v="14.82"/>
    <n v="0"/>
    <n v="5"/>
    <n v="5"/>
    <n v="93.366"/>
    <n v="44.46"/>
    <n v="48.905999999999999"/>
    <n v="0"/>
  </r>
  <r>
    <s v="ORD0183"/>
    <d v="2025-10-25T00:00:00"/>
    <x v="9"/>
    <s v="Q4"/>
    <s v="21:45"/>
    <s v="Monday"/>
    <s v="C047"/>
    <x v="1"/>
    <s v="Female"/>
    <s v="50+"/>
    <x v="1"/>
    <x v="2"/>
    <n v="13"/>
    <x v="0"/>
    <x v="1"/>
    <x v="3"/>
    <x v="18"/>
    <n v="6"/>
    <n v="7.49"/>
    <n v="10"/>
    <n v="5"/>
    <n v="3"/>
    <n v="42.468299999999999"/>
    <n v="22.47"/>
    <n v="19.9983"/>
    <n v="0"/>
  </r>
  <r>
    <s v="ORD0195"/>
    <d v="2025-10-12T00:00:00"/>
    <x v="9"/>
    <s v="Q4"/>
    <s v="22:45"/>
    <s v="Wednesday"/>
    <s v="C166"/>
    <x v="1"/>
    <s v="Female"/>
    <s v="18-25"/>
    <x v="4"/>
    <x v="2"/>
    <n v="23"/>
    <x v="1"/>
    <x v="0"/>
    <x v="5"/>
    <x v="11"/>
    <n v="7"/>
    <n v="7.32"/>
    <n v="5"/>
    <n v="5"/>
    <n v="3"/>
    <n v="51.111899999999999"/>
    <n v="25.62"/>
    <n v="25.491899999999998"/>
    <n v="0"/>
  </r>
  <r>
    <s v="ORD0028"/>
    <d v="2025-10-03T00:00:00"/>
    <x v="9"/>
    <s v="Q4"/>
    <s v="15:00"/>
    <s v="Wednesday"/>
    <s v="C193"/>
    <x v="1"/>
    <s v="Female"/>
    <s v="36-50"/>
    <x v="3"/>
    <x v="0"/>
    <n v="6"/>
    <x v="2"/>
    <x v="1"/>
    <x v="2"/>
    <x v="22"/>
    <n v="7"/>
    <n v="3.35"/>
    <n v="5"/>
    <n v="5"/>
    <n v="3"/>
    <n v="23.391375"/>
    <n v="11.725"/>
    <n v="11.666375"/>
    <n v="0"/>
  </r>
  <r>
    <s v="ORD0243"/>
    <d v="2025-10-05T00:00:00"/>
    <x v="9"/>
    <s v="Q4"/>
    <s v="14:15"/>
    <s v="Tuesday"/>
    <s v="C045"/>
    <x v="1"/>
    <s v="Female"/>
    <s v="36-50"/>
    <x v="2"/>
    <x v="0"/>
    <n v="4"/>
    <x v="0"/>
    <x v="1"/>
    <x v="0"/>
    <x v="12"/>
    <n v="7"/>
    <n v="10.82"/>
    <n v="5"/>
    <n v="5"/>
    <n v="5"/>
    <n v="75.550650000000005"/>
    <n v="37.870000000000005"/>
    <n v="37.68065"/>
    <n v="0"/>
  </r>
  <r>
    <s v="ORD0417"/>
    <d v="2025-10-08T00:00:00"/>
    <x v="9"/>
    <s v="Q4"/>
    <s v="19:45"/>
    <s v="Friday"/>
    <s v="C180"/>
    <x v="2"/>
    <s v="Female"/>
    <s v="26-35"/>
    <x v="3"/>
    <x v="3"/>
    <n v="13"/>
    <x v="2"/>
    <x v="2"/>
    <x v="1"/>
    <x v="8"/>
    <n v="7"/>
    <n v="8.6199999999999992"/>
    <n v="10"/>
    <n v="5"/>
    <n v="4"/>
    <n v="57.021299999999997"/>
    <n v="30.169999999999998"/>
    <n v="26.851299999999998"/>
    <n v="0"/>
  </r>
  <r>
    <s v="ORD0296"/>
    <d v="2025-10-24T00:00:00"/>
    <x v="9"/>
    <s v="Q4"/>
    <s v="20:45"/>
    <s v="Tuesday"/>
    <s v="C120"/>
    <x v="1"/>
    <s v="Male"/>
    <s v="26-35"/>
    <x v="4"/>
    <x v="2"/>
    <n v="24"/>
    <x v="2"/>
    <x v="1"/>
    <x v="0"/>
    <x v="12"/>
    <n v="6"/>
    <n v="13.41"/>
    <n v="0"/>
    <n v="5"/>
    <n v="4"/>
    <n v="84.483000000000018"/>
    <n v="40.230000000000004"/>
    <n v="44.253000000000014"/>
    <n v="0"/>
  </r>
  <r>
    <s v="ORD0255"/>
    <d v="2025-10-02T00:00:00"/>
    <x v="9"/>
    <s v="Q4"/>
    <s v="15:15"/>
    <s v="Friday"/>
    <s v="C049"/>
    <x v="2"/>
    <s v="Female"/>
    <s v="50+"/>
    <x v="0"/>
    <x v="0"/>
    <n v="7"/>
    <x v="2"/>
    <x v="3"/>
    <x v="5"/>
    <x v="28"/>
    <n v="7"/>
    <n v="6.99"/>
    <n v="5"/>
    <n v="5"/>
    <n v="5"/>
    <n v="48.807675000000003"/>
    <n v="24.465"/>
    <n v="24.342675000000003"/>
    <n v="0"/>
  </r>
  <r>
    <s v="ORD0329"/>
    <d v="2025-10-05T00:00:00"/>
    <x v="9"/>
    <s v="Q4"/>
    <s v="17:45"/>
    <s v="Tuesday"/>
    <s v="C187"/>
    <x v="2"/>
    <s v="Female"/>
    <s v="26-35"/>
    <x v="0"/>
    <x v="2"/>
    <n v="15"/>
    <x v="0"/>
    <x v="1"/>
    <x v="5"/>
    <x v="17"/>
    <n v="7"/>
    <n v="4.3"/>
    <n v="10"/>
    <n v="5"/>
    <n v="3"/>
    <n v="28.444500000000001"/>
    <n v="15.049999999999999"/>
    <n v="13.394500000000003"/>
    <n v="1"/>
  </r>
  <r>
    <s v="ORD0219"/>
    <d v="2025-10-25T00:00:00"/>
    <x v="9"/>
    <s v="Q4"/>
    <s v="21:45"/>
    <s v="Monday"/>
    <s v="C008"/>
    <x v="2"/>
    <s v="Female"/>
    <s v="50+"/>
    <x v="1"/>
    <x v="3"/>
    <n v="2"/>
    <x v="0"/>
    <x v="2"/>
    <x v="5"/>
    <x v="11"/>
    <n v="6"/>
    <n v="14.17"/>
    <n v="10"/>
    <n v="5"/>
    <n v="5"/>
    <n v="80.343900000000005"/>
    <n v="42.51"/>
    <n v="37.833900000000007"/>
    <n v="1"/>
  </r>
  <r>
    <s v="ORD0335"/>
    <d v="2025-10-14T00:00:00"/>
    <x v="9"/>
    <s v="Q4"/>
    <s v="11:45"/>
    <s v="Tuesday"/>
    <s v="C142"/>
    <x v="1"/>
    <s v="Male"/>
    <s v="36-50"/>
    <x v="3"/>
    <x v="0"/>
    <n v="10"/>
    <x v="2"/>
    <x v="2"/>
    <x v="2"/>
    <x v="27"/>
    <n v="6"/>
    <n v="13"/>
    <n v="5"/>
    <n v="5"/>
    <n v="5"/>
    <n v="77.804999999999993"/>
    <n v="39"/>
    <n v="38.804999999999993"/>
    <n v="1"/>
  </r>
  <r>
    <s v="ORD0368"/>
    <d v="2025-10-19T00:00:00"/>
    <x v="9"/>
    <s v="Q4"/>
    <s v="14:00"/>
    <s v="Monday"/>
    <s v="C146"/>
    <x v="1"/>
    <s v="Female"/>
    <s v="36-50"/>
    <x v="3"/>
    <x v="2"/>
    <n v="9"/>
    <x v="0"/>
    <x v="3"/>
    <x v="5"/>
    <x v="28"/>
    <n v="6"/>
    <n v="3.06"/>
    <n v="5"/>
    <n v="5"/>
    <n v="3"/>
    <n v="18.3141"/>
    <n v="9.18"/>
    <n v="9.1341000000000001"/>
    <n v="0"/>
  </r>
  <r>
    <s v="ORD0252"/>
    <d v="2025-10-10T00:00:00"/>
    <x v="9"/>
    <s v="Q4"/>
    <s v="13:15"/>
    <s v="Sunday"/>
    <s v="C017"/>
    <x v="2"/>
    <s v="Male"/>
    <s v="26-35"/>
    <x v="1"/>
    <x v="0"/>
    <n v="5"/>
    <x v="1"/>
    <x v="1"/>
    <x v="0"/>
    <x v="0"/>
    <n v="6"/>
    <n v="3.11"/>
    <n v="0"/>
    <n v="5"/>
    <n v="5"/>
    <n v="19.593"/>
    <n v="9.33"/>
    <n v="10.263"/>
    <n v="1"/>
  </r>
  <r>
    <s v="ORD0409"/>
    <d v="2025-10-07T00:00:00"/>
    <x v="9"/>
    <s v="Q4"/>
    <s v="14:15"/>
    <s v="Thursday"/>
    <s v="C100"/>
    <x v="2"/>
    <s v="Female"/>
    <s v="18-25"/>
    <x v="0"/>
    <x v="0"/>
    <n v="20"/>
    <x v="2"/>
    <x v="3"/>
    <x v="4"/>
    <x v="14"/>
    <n v="6"/>
    <n v="6.72"/>
    <n v="5"/>
    <n v="5"/>
    <n v="5"/>
    <n v="40.219199999999994"/>
    <n v="20.16"/>
    <n v="20.059199999999993"/>
    <n v="0"/>
  </r>
  <r>
    <s v="ORD0412"/>
    <d v="2025-10-07T00:00:00"/>
    <x v="9"/>
    <s v="Q4"/>
    <s v="19:15"/>
    <s v="Thursday"/>
    <s v="C035"/>
    <x v="1"/>
    <s v="Female"/>
    <s v="18-25"/>
    <x v="3"/>
    <x v="2"/>
    <n v="16"/>
    <x v="2"/>
    <x v="1"/>
    <x v="3"/>
    <x v="24"/>
    <n v="6"/>
    <n v="12.47"/>
    <n v="5"/>
    <n v="5"/>
    <n v="4"/>
    <n v="74.632950000000008"/>
    <n v="37.410000000000004"/>
    <n v="37.222950000000004"/>
    <n v="0"/>
  </r>
  <r>
    <s v="ORD0428"/>
    <d v="2025-10-19T00:00:00"/>
    <x v="9"/>
    <s v="Q4"/>
    <s v="21:30"/>
    <s v="Monday"/>
    <s v="C141"/>
    <x v="1"/>
    <s v="Male"/>
    <s v="18-25"/>
    <x v="0"/>
    <x v="2"/>
    <n v="14"/>
    <x v="1"/>
    <x v="2"/>
    <x v="2"/>
    <x v="16"/>
    <n v="6"/>
    <n v="5.51"/>
    <n v="10"/>
    <n v="5"/>
    <n v="4"/>
    <n v="31.241700000000002"/>
    <n v="16.53"/>
    <n v="14.7117"/>
    <n v="1"/>
  </r>
  <r>
    <s v="ORD0047"/>
    <d v="2025-10-28T00:00:00"/>
    <x v="9"/>
    <s v="Q4"/>
    <s v="17:30"/>
    <s v="Monday"/>
    <s v="C037"/>
    <x v="2"/>
    <s v="Female"/>
    <s v="50+"/>
    <x v="0"/>
    <x v="1"/>
    <n v="12"/>
    <x v="2"/>
    <x v="1"/>
    <x v="1"/>
    <x v="3"/>
    <n v="7"/>
    <n v="18.23"/>
    <n v="0"/>
    <n v="5"/>
    <n v="4"/>
    <n v="133.9905"/>
    <n v="63.805"/>
    <n v="70.18549999999999"/>
    <n v="0"/>
  </r>
  <r>
    <s v="ORD0224"/>
    <d v="2025-10-16T00:00:00"/>
    <x v="9"/>
    <s v="Q4"/>
    <s v="21:00"/>
    <s v="Saturday"/>
    <s v="C129"/>
    <x v="2"/>
    <s v="Male"/>
    <s v="26-35"/>
    <x v="1"/>
    <x v="1"/>
    <n v="8"/>
    <x v="1"/>
    <x v="0"/>
    <x v="2"/>
    <x v="16"/>
    <n v="7"/>
    <n v="7.96"/>
    <n v="5"/>
    <n v="5"/>
    <n v="5"/>
    <n v="55.5807"/>
    <n v="27.86"/>
    <n v="27.720700000000001"/>
    <n v="0"/>
  </r>
  <r>
    <s v="ORD0001"/>
    <d v="2025-10-15T00:00:00"/>
    <x v="9"/>
    <s v="Q4"/>
    <s v="19:15"/>
    <s v="Wednesday"/>
    <s v="C046"/>
    <x v="2"/>
    <s v="Male"/>
    <s v="18-25"/>
    <x v="4"/>
    <x v="3"/>
    <n v="16"/>
    <x v="1"/>
    <x v="3"/>
    <x v="2"/>
    <x v="22"/>
    <n v="8"/>
    <n v="5.7"/>
    <n v="5"/>
    <n v="5"/>
    <n v="3"/>
    <n v="45.486000000000004"/>
    <n v="22.8"/>
    <n v="22.686000000000003"/>
    <n v="0"/>
  </r>
  <r>
    <s v="ORD0355"/>
    <d v="2025-10-17T00:00:00"/>
    <x v="9"/>
    <s v="Q4"/>
    <s v="13:15"/>
    <s v="Monday"/>
    <s v="C028"/>
    <x v="1"/>
    <s v="Female"/>
    <s v="18-25"/>
    <x v="3"/>
    <x v="1"/>
    <n v="24"/>
    <x v="1"/>
    <x v="1"/>
    <x v="1"/>
    <x v="7"/>
    <n v="7"/>
    <n v="5.38"/>
    <n v="5"/>
    <n v="5"/>
    <n v="3"/>
    <n v="37.565849999999998"/>
    <n v="18.829999999999998"/>
    <n v="18.735849999999999"/>
    <n v="0"/>
  </r>
  <r>
    <s v="ORD0067"/>
    <d v="2025-10-15T00:00:00"/>
    <x v="9"/>
    <s v="Q4"/>
    <s v="11:15"/>
    <s v="Sunday"/>
    <s v="C182"/>
    <x v="1"/>
    <s v="Female"/>
    <s v="50+"/>
    <x v="4"/>
    <x v="0"/>
    <n v="13"/>
    <x v="0"/>
    <x v="2"/>
    <x v="5"/>
    <x v="28"/>
    <n v="7"/>
    <n v="6.7"/>
    <n v="5"/>
    <n v="5"/>
    <n v="3"/>
    <n v="46.78275"/>
    <n v="23.45"/>
    <n v="23.332750000000001"/>
    <n v="0"/>
  </r>
  <r>
    <s v="ORD0092"/>
    <d v="2025-10-24T00:00:00"/>
    <x v="9"/>
    <s v="Q4"/>
    <s v="14:30"/>
    <s v="Friday"/>
    <s v="C095"/>
    <x v="2"/>
    <s v="Male"/>
    <s v="36-50"/>
    <x v="1"/>
    <x v="3"/>
    <n v="14"/>
    <x v="1"/>
    <x v="3"/>
    <x v="1"/>
    <x v="7"/>
    <n v="7"/>
    <n v="5.86"/>
    <n v="5"/>
    <n v="5"/>
    <n v="5"/>
    <n v="40.917450000000002"/>
    <n v="20.51"/>
    <n v="20.407450000000001"/>
    <n v="1"/>
  </r>
  <r>
    <s v="ORD0127"/>
    <d v="2025-10-20T00:00:00"/>
    <x v="9"/>
    <s v="Q4"/>
    <s v="22:00"/>
    <s v="Friday"/>
    <s v="C163"/>
    <x v="1"/>
    <s v="Male"/>
    <s v="18-25"/>
    <x v="1"/>
    <x v="0"/>
    <n v="7"/>
    <x v="1"/>
    <x v="1"/>
    <x v="5"/>
    <x v="11"/>
    <n v="7"/>
    <n v="5.22"/>
    <n v="10"/>
    <n v="5"/>
    <n v="4"/>
    <n v="34.530300000000004"/>
    <n v="18.27"/>
    <n v="16.260300000000004"/>
    <n v="0"/>
  </r>
  <r>
    <s v="ORD0128"/>
    <d v="2025-10-22T00:00:00"/>
    <x v="9"/>
    <s v="Q4"/>
    <s v="12:00"/>
    <s v="Thursday"/>
    <s v="C120"/>
    <x v="1"/>
    <s v="Male"/>
    <s v="18-25"/>
    <x v="1"/>
    <x v="0"/>
    <n v="17"/>
    <x v="1"/>
    <x v="0"/>
    <x v="0"/>
    <x v="10"/>
    <n v="7"/>
    <n v="5.9"/>
    <n v="5"/>
    <n v="5"/>
    <n v="5"/>
    <n v="41.196750000000002"/>
    <n v="20.650000000000002"/>
    <n v="20.546749999999999"/>
    <n v="0"/>
  </r>
  <r>
    <s v="ORD0137"/>
    <d v="2025-10-24T00:00:00"/>
    <x v="9"/>
    <s v="Q4"/>
    <s v="21:45"/>
    <s v="Tuesday"/>
    <s v="C047"/>
    <x v="1"/>
    <s v="Female"/>
    <s v="26-35"/>
    <x v="1"/>
    <x v="3"/>
    <n v="25"/>
    <x v="1"/>
    <x v="3"/>
    <x v="1"/>
    <x v="20"/>
    <n v="7"/>
    <n v="5.75"/>
    <n v="5"/>
    <n v="5"/>
    <n v="5"/>
    <n v="40.149374999999999"/>
    <n v="20.125"/>
    <n v="20.024374999999999"/>
    <n v="0"/>
  </r>
  <r>
    <s v="ORD0152"/>
    <d v="2025-10-10T00:00:00"/>
    <x v="9"/>
    <s v="Q4"/>
    <s v="22:30"/>
    <s v="Saturday"/>
    <s v="C032"/>
    <x v="1"/>
    <s v="Female"/>
    <s v="26-35"/>
    <x v="4"/>
    <x v="3"/>
    <n v="5"/>
    <x v="1"/>
    <x v="2"/>
    <x v="4"/>
    <x v="5"/>
    <n v="7"/>
    <n v="8"/>
    <n v="5"/>
    <n v="5"/>
    <n v="4"/>
    <n v="55.86"/>
    <n v="28"/>
    <n v="27.86"/>
    <n v="0"/>
  </r>
  <r>
    <s v="ORD0071"/>
    <d v="2025-10-17T00:00:00"/>
    <x v="9"/>
    <s v="Q4"/>
    <s v="12:30"/>
    <s v="Sunday"/>
    <s v="C019"/>
    <x v="1"/>
    <s v="Female"/>
    <s v="50+"/>
    <x v="2"/>
    <x v="1"/>
    <n v="20"/>
    <x v="0"/>
    <x v="3"/>
    <x v="4"/>
    <x v="14"/>
    <n v="8"/>
    <n v="6.71"/>
    <n v="5"/>
    <n v="5"/>
    <n v="4"/>
    <n v="53.5458"/>
    <n v="26.84"/>
    <n v="26.7058"/>
    <n v="0"/>
  </r>
  <r>
    <s v="ORD0166"/>
    <d v="2025-10-20T00:00:00"/>
    <x v="9"/>
    <s v="Q4"/>
    <s v="19:00"/>
    <s v="Saturday"/>
    <s v="C143"/>
    <x v="2"/>
    <s v="Male"/>
    <s v="26-35"/>
    <x v="4"/>
    <x v="0"/>
    <n v="9"/>
    <x v="0"/>
    <x v="0"/>
    <x v="5"/>
    <x v="17"/>
    <n v="7"/>
    <n v="9.3000000000000007"/>
    <n v="5"/>
    <n v="5"/>
    <n v="4"/>
    <n v="64.937250000000006"/>
    <n v="32.550000000000004"/>
    <n v="32.387250000000002"/>
    <n v="0"/>
  </r>
  <r>
    <s v="ORD0181"/>
    <d v="2025-10-20T00:00:00"/>
    <x v="9"/>
    <s v="Q4"/>
    <s v="12:00"/>
    <s v="Sunday"/>
    <s v="C057"/>
    <x v="2"/>
    <s v="Male"/>
    <s v="50+"/>
    <x v="4"/>
    <x v="2"/>
    <n v="20"/>
    <x v="2"/>
    <x v="0"/>
    <x v="1"/>
    <x v="7"/>
    <n v="7"/>
    <n v="4.07"/>
    <n v="0"/>
    <n v="5"/>
    <n v="3"/>
    <n v="29.914500000000004"/>
    <n v="14.245000000000001"/>
    <n v="15.669500000000003"/>
    <n v="0"/>
  </r>
  <r>
    <s v="ORD0187"/>
    <d v="2025-10-13T00:00:00"/>
    <x v="9"/>
    <s v="Q4"/>
    <s v="15:15"/>
    <s v="Friday"/>
    <s v="C050"/>
    <x v="1"/>
    <s v="Male"/>
    <s v="18-25"/>
    <x v="4"/>
    <x v="1"/>
    <n v="25"/>
    <x v="2"/>
    <x v="3"/>
    <x v="0"/>
    <x v="15"/>
    <n v="7"/>
    <n v="5.82"/>
    <n v="0"/>
    <n v="5"/>
    <n v="4"/>
    <n v="42.777000000000001"/>
    <n v="20.37"/>
    <n v="22.407"/>
    <n v="0"/>
  </r>
  <r>
    <s v="ORD0330"/>
    <d v="2025-10-14T00:00:00"/>
    <x v="9"/>
    <s v="Q4"/>
    <s v="10:30"/>
    <s v="Friday"/>
    <s v="C139"/>
    <x v="1"/>
    <s v="Male"/>
    <s v="36-50"/>
    <x v="1"/>
    <x v="2"/>
    <n v="9"/>
    <x v="0"/>
    <x v="2"/>
    <x v="1"/>
    <x v="20"/>
    <n v="7"/>
    <n v="8.06"/>
    <n v="10"/>
    <n v="5"/>
    <n v="3"/>
    <n v="53.316900000000011"/>
    <n v="28.21"/>
    <n v="25.10690000000001"/>
    <n v="0"/>
  </r>
  <r>
    <s v="ORD0240"/>
    <d v="2025-11-21T00:00:00"/>
    <x v="10"/>
    <s v="Q4"/>
    <s v="18:15"/>
    <s v="Friday"/>
    <s v="C129"/>
    <x v="1"/>
    <s v="Female"/>
    <s v="36-50"/>
    <x v="0"/>
    <x v="3"/>
    <n v="16"/>
    <x v="1"/>
    <x v="0"/>
    <x v="0"/>
    <x v="10"/>
    <n v="7"/>
    <n v="6.73"/>
    <n v="10"/>
    <n v="5"/>
    <n v="4"/>
    <n v="44.518950000000004"/>
    <n v="23.555"/>
    <n v="20.963950000000004"/>
    <n v="0"/>
  </r>
  <r>
    <s v="ORD0244"/>
    <d v="2025-11-13T00:00:00"/>
    <x v="10"/>
    <s v="Q4"/>
    <s v="14:00"/>
    <s v="Wednesday"/>
    <s v="C003"/>
    <x v="2"/>
    <s v="Female"/>
    <s v="18-25"/>
    <x v="2"/>
    <x v="0"/>
    <n v="16"/>
    <x v="1"/>
    <x v="3"/>
    <x v="1"/>
    <x v="3"/>
    <n v="7"/>
    <n v="8.5"/>
    <n v="5"/>
    <n v="5"/>
    <n v="5"/>
    <n v="59.35125"/>
    <n v="29.75"/>
    <n v="29.60125"/>
    <n v="0"/>
  </r>
  <r>
    <s v="ORD0262"/>
    <d v="2025-11-02T00:00:00"/>
    <x v="10"/>
    <s v="Q4"/>
    <s v="17:45"/>
    <s v="Monday"/>
    <s v="C189"/>
    <x v="1"/>
    <s v="Male"/>
    <s v="50+"/>
    <x v="3"/>
    <x v="3"/>
    <n v="20"/>
    <x v="1"/>
    <x v="2"/>
    <x v="2"/>
    <x v="16"/>
    <n v="7"/>
    <n v="4.5999999999999996"/>
    <n v="0"/>
    <n v="5"/>
    <n v="3"/>
    <n v="33.809999999999995"/>
    <n v="16.099999999999998"/>
    <n v="17.709999999999997"/>
    <n v="1"/>
  </r>
  <r>
    <s v="ORD0287"/>
    <d v="2025-11-10T00:00:00"/>
    <x v="10"/>
    <s v="Q4"/>
    <s v="21:45"/>
    <s v="Wednesday"/>
    <s v="C048"/>
    <x v="2"/>
    <s v="Male"/>
    <s v="36-50"/>
    <x v="0"/>
    <x v="1"/>
    <n v="12"/>
    <x v="0"/>
    <x v="3"/>
    <x v="0"/>
    <x v="12"/>
    <n v="8"/>
    <n v="7.06"/>
    <n v="5"/>
    <n v="5"/>
    <n v="5"/>
    <n v="56.338799999999992"/>
    <n v="28.24"/>
    <n v="28.098799999999994"/>
    <n v="0"/>
  </r>
  <r>
    <s v="ORD0239"/>
    <d v="2025-11-14T00:00:00"/>
    <x v="10"/>
    <s v="Q4"/>
    <s v="16:00"/>
    <s v="Thursday"/>
    <s v="C011"/>
    <x v="2"/>
    <s v="Male"/>
    <s v="26-35"/>
    <x v="2"/>
    <x v="3"/>
    <n v="7"/>
    <x v="0"/>
    <x v="0"/>
    <x v="1"/>
    <x v="7"/>
    <n v="7"/>
    <n v="4.8600000000000003"/>
    <n v="5"/>
    <n v="5"/>
    <n v="3"/>
    <n v="33.934950000000008"/>
    <n v="17.010000000000002"/>
    <n v="16.924950000000006"/>
    <n v="0"/>
  </r>
  <r>
    <s v="ORD0319"/>
    <d v="2025-11-12T00:00:00"/>
    <x v="10"/>
    <s v="Q4"/>
    <s v="11:15"/>
    <s v="Thursday"/>
    <s v="C136"/>
    <x v="2"/>
    <s v="Female"/>
    <s v="26-35"/>
    <x v="1"/>
    <x v="1"/>
    <n v="16"/>
    <x v="0"/>
    <x v="2"/>
    <x v="3"/>
    <x v="4"/>
    <n v="7"/>
    <n v="6.88"/>
    <n v="5"/>
    <n v="5"/>
    <n v="3"/>
    <n v="48.0396"/>
    <n v="24.08"/>
    <n v="23.959600000000002"/>
    <n v="0"/>
  </r>
  <r>
    <s v="ORD0393"/>
    <d v="2025-11-24T00:00:00"/>
    <x v="10"/>
    <s v="Q4"/>
    <s v="19:15"/>
    <s v="Sunday"/>
    <s v="C105"/>
    <x v="1"/>
    <s v="Female"/>
    <s v="50+"/>
    <x v="4"/>
    <x v="3"/>
    <n v="10"/>
    <x v="2"/>
    <x v="3"/>
    <x v="0"/>
    <x v="10"/>
    <n v="7"/>
    <n v="4.93"/>
    <n v="0"/>
    <n v="5"/>
    <n v="3"/>
    <n v="36.235500000000002"/>
    <n v="17.254999999999999"/>
    <n v="18.980500000000003"/>
    <n v="0"/>
  </r>
  <r>
    <s v="ORD0370"/>
    <d v="2025-11-16T00:00:00"/>
    <x v="10"/>
    <s v="Q4"/>
    <s v="22:15"/>
    <s v="Sunday"/>
    <s v="C132"/>
    <x v="2"/>
    <s v="Female"/>
    <s v="26-35"/>
    <x v="2"/>
    <x v="0"/>
    <n v="16"/>
    <x v="2"/>
    <x v="3"/>
    <x v="1"/>
    <x v="8"/>
    <n v="7"/>
    <n v="6.74"/>
    <n v="5"/>
    <n v="5"/>
    <n v="3"/>
    <n v="47.062049999999999"/>
    <n v="23.59"/>
    <n v="23.472049999999999"/>
    <n v="0"/>
  </r>
  <r>
    <s v="ORD0377"/>
    <d v="2025-11-03T00:00:00"/>
    <x v="10"/>
    <s v="Q4"/>
    <s v="13:45"/>
    <s v="Friday"/>
    <s v="C184"/>
    <x v="2"/>
    <s v="Male"/>
    <s v="36-50"/>
    <x v="0"/>
    <x v="1"/>
    <n v="24"/>
    <x v="2"/>
    <x v="1"/>
    <x v="1"/>
    <x v="7"/>
    <n v="8"/>
    <n v="5.27"/>
    <n v="5"/>
    <n v="5"/>
    <n v="5"/>
    <n v="42.054599999999994"/>
    <n v="21.08"/>
    <n v="20.974599999999995"/>
    <n v="1"/>
  </r>
  <r>
    <s v="ORD0425"/>
    <d v="2025-11-26T00:00:00"/>
    <x v="10"/>
    <s v="Q4"/>
    <s v="17:45"/>
    <s v="Thursday"/>
    <s v="C075"/>
    <x v="2"/>
    <s v="Female"/>
    <s v="26-35"/>
    <x v="3"/>
    <x v="2"/>
    <n v="11"/>
    <x v="1"/>
    <x v="3"/>
    <x v="1"/>
    <x v="7"/>
    <n v="7"/>
    <n v="7.99"/>
    <n v="10"/>
    <n v="5"/>
    <n v="4"/>
    <n v="52.853850000000008"/>
    <n v="27.965"/>
    <n v="24.888850000000009"/>
    <n v="0"/>
  </r>
  <r>
    <s v="ORD0387"/>
    <d v="2025-11-17T00:00:00"/>
    <x v="10"/>
    <s v="Q4"/>
    <s v="20:15"/>
    <s v="Tuesday"/>
    <s v="C138"/>
    <x v="1"/>
    <s v="Female"/>
    <s v="36-50"/>
    <x v="2"/>
    <x v="2"/>
    <n v="13"/>
    <x v="2"/>
    <x v="0"/>
    <x v="1"/>
    <x v="1"/>
    <n v="7"/>
    <n v="10.66"/>
    <n v="0"/>
    <n v="5"/>
    <n v="5"/>
    <n v="78.351000000000013"/>
    <n v="37.31"/>
    <n v="41.041000000000011"/>
    <n v="0"/>
  </r>
  <r>
    <s v="ORD0455"/>
    <d v="2025-11-10T00:00:00"/>
    <x v="10"/>
    <s v="Q4"/>
    <s v="18:45"/>
    <s v="Tuesday"/>
    <s v="C178"/>
    <x v="1"/>
    <s v="Male"/>
    <s v="26-35"/>
    <x v="2"/>
    <x v="3"/>
    <n v="25"/>
    <x v="2"/>
    <x v="2"/>
    <x v="5"/>
    <x v="21"/>
    <n v="7"/>
    <n v="7.91"/>
    <n v="0"/>
    <n v="5"/>
    <n v="3"/>
    <n v="58.138500000000008"/>
    <n v="27.685000000000002"/>
    <n v="30.453500000000005"/>
    <n v="0"/>
  </r>
  <r>
    <s v="ORD0463"/>
    <d v="2025-11-22T00:00:00"/>
    <x v="10"/>
    <s v="Q4"/>
    <s v="10:45"/>
    <s v="Thursday"/>
    <s v="C129"/>
    <x v="2"/>
    <s v="Male"/>
    <s v="50+"/>
    <x v="4"/>
    <x v="1"/>
    <n v="15"/>
    <x v="1"/>
    <x v="1"/>
    <x v="0"/>
    <x v="10"/>
    <n v="7"/>
    <n v="10.65"/>
    <n v="0"/>
    <n v="5"/>
    <n v="5"/>
    <n v="78.277500000000003"/>
    <n v="37.274999999999999"/>
    <n v="41.002500000000005"/>
    <n v="0"/>
  </r>
  <r>
    <s v="ORD0488"/>
    <d v="2025-11-27T00:00:00"/>
    <x v="10"/>
    <s v="Q4"/>
    <s v="19:15"/>
    <s v="Friday"/>
    <s v="C047"/>
    <x v="1"/>
    <s v="Female"/>
    <s v="36-50"/>
    <x v="4"/>
    <x v="1"/>
    <n v="2"/>
    <x v="2"/>
    <x v="1"/>
    <x v="2"/>
    <x v="22"/>
    <n v="7"/>
    <n v="14.57"/>
    <n v="5"/>
    <n v="5"/>
    <n v="4"/>
    <n v="101.73502500000001"/>
    <n v="50.995000000000005"/>
    <n v="50.740025000000003"/>
    <n v="0"/>
  </r>
  <r>
    <s v="ORD0498"/>
    <d v="2025-11-26T00:00:00"/>
    <x v="10"/>
    <s v="Q4"/>
    <s v="19:45"/>
    <s v="Tuesday"/>
    <s v="C165"/>
    <x v="2"/>
    <s v="Male"/>
    <s v="18-25"/>
    <x v="3"/>
    <x v="3"/>
    <n v="18"/>
    <x v="1"/>
    <x v="3"/>
    <x v="4"/>
    <x v="14"/>
    <n v="8"/>
    <n v="5.89"/>
    <n v="5"/>
    <n v="5"/>
    <n v="5"/>
    <n v="47.002199999999995"/>
    <n v="23.56"/>
    <n v="23.442199999999996"/>
    <n v="0"/>
  </r>
  <r>
    <s v="ORD0035"/>
    <d v="2025-11-08T00:00:00"/>
    <x v="10"/>
    <s v="Q4"/>
    <s v="11:30"/>
    <s v="Thursday"/>
    <s v="C133"/>
    <x v="1"/>
    <s v="Female"/>
    <s v="26-35"/>
    <x v="2"/>
    <x v="1"/>
    <n v="16"/>
    <x v="2"/>
    <x v="0"/>
    <x v="0"/>
    <x v="10"/>
    <n v="7"/>
    <n v="3.23"/>
    <n v="5"/>
    <n v="5"/>
    <n v="4"/>
    <n v="22.553474999999999"/>
    <n v="11.305"/>
    <n v="11.248474999999999"/>
    <n v="0"/>
  </r>
  <r>
    <s v="ORD0044"/>
    <d v="2025-11-22T00:00:00"/>
    <x v="10"/>
    <s v="Q4"/>
    <s v="22:30"/>
    <s v="Saturday"/>
    <s v="C077"/>
    <x v="2"/>
    <s v="Female"/>
    <s v="36-50"/>
    <x v="3"/>
    <x v="3"/>
    <n v="23"/>
    <x v="0"/>
    <x v="3"/>
    <x v="0"/>
    <x v="12"/>
    <n v="8"/>
    <n v="12.77"/>
    <n v="5"/>
    <n v="5"/>
    <n v="5"/>
    <n v="101.9046"/>
    <n v="51.08"/>
    <n v="50.824600000000004"/>
    <n v="0"/>
  </r>
  <r>
    <s v="ORD0058"/>
    <d v="2025-11-25T00:00:00"/>
    <x v="10"/>
    <s v="Q4"/>
    <s v="18:00"/>
    <s v="Wednesday"/>
    <s v="C151"/>
    <x v="1"/>
    <s v="Female"/>
    <s v="26-35"/>
    <x v="1"/>
    <x v="1"/>
    <n v="14"/>
    <x v="2"/>
    <x v="0"/>
    <x v="0"/>
    <x v="15"/>
    <n v="7"/>
    <n v="12.38"/>
    <n v="5"/>
    <n v="5"/>
    <n v="5"/>
    <n v="86.443350000000024"/>
    <n v="43.330000000000005"/>
    <n v="43.113350000000018"/>
    <n v="0"/>
  </r>
  <r>
    <s v="ORD0111"/>
    <d v="2025-11-18T00:00:00"/>
    <x v="10"/>
    <s v="Q4"/>
    <s v="15:45"/>
    <s v="Thursday"/>
    <s v="C149"/>
    <x v="1"/>
    <s v="Female"/>
    <s v="50+"/>
    <x v="0"/>
    <x v="0"/>
    <n v="5"/>
    <x v="0"/>
    <x v="2"/>
    <x v="2"/>
    <x v="22"/>
    <n v="8"/>
    <n v="7.9"/>
    <n v="0"/>
    <n v="5"/>
    <n v="3"/>
    <n v="66.36"/>
    <n v="31.6"/>
    <n v="34.76"/>
    <n v="0"/>
  </r>
  <r>
    <s v="ORD0072"/>
    <d v="2025-11-25T00:00:00"/>
    <x v="10"/>
    <s v="Q4"/>
    <s v="14:45"/>
    <s v="Saturday"/>
    <s v="C132"/>
    <x v="2"/>
    <s v="Female"/>
    <s v="50+"/>
    <x v="3"/>
    <x v="1"/>
    <n v="10"/>
    <x v="1"/>
    <x v="0"/>
    <x v="4"/>
    <x v="26"/>
    <n v="7"/>
    <n v="7.36"/>
    <n v="5"/>
    <n v="5"/>
    <n v="3"/>
    <n v="51.391200000000005"/>
    <n v="25.76"/>
    <n v="25.631200000000003"/>
    <n v="0"/>
  </r>
  <r>
    <s v="ORD0098"/>
    <d v="2025-11-17T00:00:00"/>
    <x v="10"/>
    <s v="Q4"/>
    <s v="20:00"/>
    <s v="Saturday"/>
    <s v="C011"/>
    <x v="2"/>
    <s v="Female"/>
    <s v="26-35"/>
    <x v="0"/>
    <x v="2"/>
    <n v="7"/>
    <x v="2"/>
    <x v="0"/>
    <x v="2"/>
    <x v="22"/>
    <n v="8"/>
    <n v="5.79"/>
    <n v="0"/>
    <n v="5"/>
    <n v="5"/>
    <n v="48.636000000000003"/>
    <n v="23.16"/>
    <n v="25.476000000000003"/>
    <n v="0"/>
  </r>
  <r>
    <s v="ORD0115"/>
    <d v="2025-11-04T00:00:00"/>
    <x v="10"/>
    <s v="Q4"/>
    <s v="12:15"/>
    <s v="Friday"/>
    <s v="C194"/>
    <x v="1"/>
    <s v="Male"/>
    <s v="18-25"/>
    <x v="1"/>
    <x v="1"/>
    <n v="8"/>
    <x v="0"/>
    <x v="1"/>
    <x v="2"/>
    <x v="27"/>
    <n v="7"/>
    <n v="14.21"/>
    <n v="5"/>
    <n v="5"/>
    <n v="3"/>
    <n v="99.221325000000007"/>
    <n v="49.734999999999999"/>
    <n v="49.486325000000008"/>
    <n v="0"/>
  </r>
  <r>
    <s v="ORD0367"/>
    <d v="2025-11-26T00:00:00"/>
    <x v="10"/>
    <s v="Q4"/>
    <s v="18:45"/>
    <s v="Tuesday"/>
    <s v="C150"/>
    <x v="1"/>
    <s v="Male"/>
    <s v="50+"/>
    <x v="3"/>
    <x v="0"/>
    <n v="7"/>
    <x v="0"/>
    <x v="0"/>
    <x v="2"/>
    <x v="6"/>
    <n v="8"/>
    <n v="5.75"/>
    <n v="10"/>
    <n v="5"/>
    <n v="4"/>
    <n v="43.47"/>
    <n v="23"/>
    <n v="20.47"/>
    <n v="0"/>
  </r>
  <r>
    <s v="ORD0248"/>
    <d v="2025-11-24T00:00:00"/>
    <x v="10"/>
    <s v="Q4"/>
    <s v="21:15"/>
    <s v="Sunday"/>
    <s v="C188"/>
    <x v="1"/>
    <s v="Male"/>
    <s v="36-50"/>
    <x v="2"/>
    <x v="1"/>
    <n v="8"/>
    <x v="0"/>
    <x v="0"/>
    <x v="2"/>
    <x v="2"/>
    <n v="7"/>
    <n v="4.33"/>
    <n v="0"/>
    <n v="5"/>
    <n v="5"/>
    <n v="31.825500000000005"/>
    <n v="15.155000000000001"/>
    <n v="16.670500000000004"/>
    <n v="0"/>
  </r>
  <r>
    <s v="ORD0135"/>
    <d v="2025-11-05T00:00:00"/>
    <x v="10"/>
    <s v="Q4"/>
    <s v="10:00"/>
    <s v="Wednesday"/>
    <s v="C071"/>
    <x v="1"/>
    <s v="Male"/>
    <s v="26-35"/>
    <x v="0"/>
    <x v="1"/>
    <n v="4"/>
    <x v="1"/>
    <x v="3"/>
    <x v="5"/>
    <x v="28"/>
    <n v="7"/>
    <n v="7.1"/>
    <n v="0"/>
    <n v="5"/>
    <n v="5"/>
    <n v="52.184999999999995"/>
    <n v="24.849999999999998"/>
    <n v="27.334999999999997"/>
    <n v="0"/>
  </r>
  <r>
    <s v="ORD0143"/>
    <d v="2025-11-28T00:00:00"/>
    <x v="10"/>
    <s v="Q4"/>
    <s v="10:45"/>
    <s v="Friday"/>
    <s v="C169"/>
    <x v="1"/>
    <s v="Female"/>
    <s v="36-50"/>
    <x v="4"/>
    <x v="0"/>
    <n v="18"/>
    <x v="0"/>
    <x v="0"/>
    <x v="4"/>
    <x v="13"/>
    <n v="9"/>
    <n v="10.66"/>
    <n v="5"/>
    <n v="5"/>
    <n v="4"/>
    <n v="95.700150000000008"/>
    <n v="47.97"/>
    <n v="47.730150000000009"/>
    <n v="0"/>
  </r>
  <r>
    <s v="ORD0188"/>
    <d v="2025-11-06T00:00:00"/>
    <x v="10"/>
    <s v="Q4"/>
    <s v="19:00"/>
    <s v="Tuesday"/>
    <s v="C149"/>
    <x v="2"/>
    <s v="Male"/>
    <s v="50+"/>
    <x v="3"/>
    <x v="1"/>
    <n v="10"/>
    <x v="0"/>
    <x v="1"/>
    <x v="3"/>
    <x v="18"/>
    <n v="8"/>
    <n v="10.32"/>
    <n v="0"/>
    <n v="5"/>
    <n v="3"/>
    <n v="86.688000000000002"/>
    <n v="41.28"/>
    <n v="45.408000000000001"/>
    <n v="0"/>
  </r>
  <r>
    <s v="ORD0352"/>
    <d v="2025-11-10T00:00:00"/>
    <x v="10"/>
    <s v="Q4"/>
    <s v="10:00"/>
    <s v="Thursday"/>
    <s v="C185"/>
    <x v="2"/>
    <s v="Female"/>
    <s v="50+"/>
    <x v="0"/>
    <x v="1"/>
    <n v="14"/>
    <x v="0"/>
    <x v="0"/>
    <x v="0"/>
    <x v="15"/>
    <n v="8"/>
    <n v="7.1"/>
    <n v="5"/>
    <n v="5"/>
    <n v="3"/>
    <n v="56.657999999999994"/>
    <n v="28.4"/>
    <n v="28.257999999999996"/>
    <n v="0"/>
  </r>
  <r>
    <s v="ORD0193"/>
    <d v="2025-11-15T00:00:00"/>
    <x v="10"/>
    <s v="Q4"/>
    <s v="18:00"/>
    <s v="Thursday"/>
    <s v="C137"/>
    <x v="1"/>
    <s v="Male"/>
    <s v="50+"/>
    <x v="1"/>
    <x v="2"/>
    <n v="20"/>
    <x v="1"/>
    <x v="2"/>
    <x v="5"/>
    <x v="28"/>
    <n v="8"/>
    <n v="5.35"/>
    <n v="5"/>
    <n v="5"/>
    <n v="3"/>
    <n v="42.692999999999998"/>
    <n v="21.4"/>
    <n v="21.292999999999999"/>
    <n v="0"/>
  </r>
  <r>
    <s v="ORD0199"/>
    <d v="2025-11-28T00:00:00"/>
    <x v="10"/>
    <s v="Q4"/>
    <s v="19:45"/>
    <s v="Saturday"/>
    <s v="C111"/>
    <x v="1"/>
    <s v="Female"/>
    <s v="26-35"/>
    <x v="2"/>
    <x v="3"/>
    <n v="25"/>
    <x v="0"/>
    <x v="1"/>
    <x v="5"/>
    <x v="28"/>
    <n v="9"/>
    <n v="13.83"/>
    <n v="5"/>
    <n v="5"/>
    <n v="4"/>
    <n v="124.15882500000001"/>
    <n v="62.234999999999999"/>
    <n v="61.923825000000008"/>
    <n v="0"/>
  </r>
  <r>
    <s v="ORD0423"/>
    <d v="2025-11-25T00:00:00"/>
    <x v="10"/>
    <s v="Q4"/>
    <s v="21:30"/>
    <s v="Monday"/>
    <s v="C174"/>
    <x v="2"/>
    <s v="Male"/>
    <s v="50+"/>
    <x v="3"/>
    <x v="2"/>
    <n v="13"/>
    <x v="0"/>
    <x v="0"/>
    <x v="0"/>
    <x v="29"/>
    <n v="8"/>
    <n v="6.29"/>
    <n v="5"/>
    <n v="5"/>
    <n v="3"/>
    <n v="50.194199999999995"/>
    <n v="25.16"/>
    <n v="25.034199999999995"/>
    <n v="0"/>
  </r>
  <r>
    <s v="ORD0203"/>
    <d v="2025-11-08T00:00:00"/>
    <x v="10"/>
    <s v="Q4"/>
    <s v="15:00"/>
    <s v="Monday"/>
    <s v="C074"/>
    <x v="2"/>
    <s v="Male"/>
    <s v="36-50"/>
    <x v="2"/>
    <x v="3"/>
    <n v="23"/>
    <x v="1"/>
    <x v="1"/>
    <x v="4"/>
    <x v="19"/>
    <n v="8"/>
    <n v="6.17"/>
    <n v="10"/>
    <n v="5"/>
    <n v="4"/>
    <n v="46.645200000000003"/>
    <n v="24.68"/>
    <n v="21.965200000000003"/>
    <n v="1"/>
  </r>
  <r>
    <s v="ORD0205"/>
    <d v="2025-11-03T00:00:00"/>
    <x v="10"/>
    <s v="Q4"/>
    <s v="22:30"/>
    <s v="Friday"/>
    <s v="C165"/>
    <x v="1"/>
    <s v="Male"/>
    <s v="36-50"/>
    <x v="3"/>
    <x v="2"/>
    <n v="24"/>
    <x v="0"/>
    <x v="0"/>
    <x v="2"/>
    <x v="27"/>
    <n v="8"/>
    <n v="6.85"/>
    <n v="10"/>
    <n v="5"/>
    <n v="4"/>
    <n v="51.786000000000001"/>
    <n v="27.4"/>
    <n v="24.386000000000003"/>
    <n v="0"/>
  </r>
  <r>
    <s v="ORD0419"/>
    <d v="2025-11-24T00:00:00"/>
    <x v="10"/>
    <s v="Q4"/>
    <s v="11:15"/>
    <s v="Monday"/>
    <s v="C035"/>
    <x v="2"/>
    <s v="Male"/>
    <s v="36-50"/>
    <x v="1"/>
    <x v="0"/>
    <n v="9"/>
    <x v="2"/>
    <x v="3"/>
    <x v="1"/>
    <x v="8"/>
    <n v="9"/>
    <n v="8.68"/>
    <n v="10"/>
    <n v="5"/>
    <n v="5"/>
    <n v="73.823400000000007"/>
    <n v="39.06"/>
    <n v="34.763400000000004"/>
    <n v="0"/>
  </r>
  <r>
    <s v="ORD0232"/>
    <d v="2025-11-17T00:00:00"/>
    <x v="10"/>
    <s v="Q4"/>
    <s v="10:45"/>
    <s v="Wednesday"/>
    <s v="C031"/>
    <x v="2"/>
    <s v="Male"/>
    <s v="36-50"/>
    <x v="2"/>
    <x v="1"/>
    <n v="19"/>
    <x v="0"/>
    <x v="3"/>
    <x v="3"/>
    <x v="9"/>
    <n v="8"/>
    <n v="7.66"/>
    <n v="0"/>
    <n v="5"/>
    <n v="4"/>
    <n v="64.344000000000008"/>
    <n v="30.64"/>
    <n v="33.704000000000008"/>
    <n v="1"/>
  </r>
  <r>
    <s v="ORD0235"/>
    <d v="2025-11-16T00:00:00"/>
    <x v="10"/>
    <s v="Q4"/>
    <s v="22:30"/>
    <s v="Saturday"/>
    <s v="C076"/>
    <x v="2"/>
    <s v="Male"/>
    <s v="18-25"/>
    <x v="1"/>
    <x v="1"/>
    <n v="16"/>
    <x v="0"/>
    <x v="1"/>
    <x v="0"/>
    <x v="12"/>
    <n v="8"/>
    <n v="5.5"/>
    <n v="0"/>
    <n v="5"/>
    <n v="3"/>
    <n v="46.2"/>
    <n v="22"/>
    <n v="24.200000000000003"/>
    <n v="1"/>
  </r>
  <r>
    <s v="ORD0378"/>
    <d v="2025-11-27T00:00:00"/>
    <x v="10"/>
    <s v="Q4"/>
    <s v="14:30"/>
    <s v="Saturday"/>
    <s v="C009"/>
    <x v="2"/>
    <s v="Female"/>
    <s v="18-25"/>
    <x v="0"/>
    <x v="2"/>
    <n v="5"/>
    <x v="0"/>
    <x v="2"/>
    <x v="0"/>
    <x v="12"/>
    <n v="8"/>
    <n v="10.76"/>
    <n v="5"/>
    <n v="5"/>
    <n v="3"/>
    <n v="85.864800000000002"/>
    <n v="43.04"/>
    <n v="42.824800000000003"/>
    <n v="1"/>
  </r>
  <r>
    <s v="ORD0292"/>
    <d v="2025-11-12T00:00:00"/>
    <x v="10"/>
    <s v="Q4"/>
    <s v="12:45"/>
    <s v="Thursday"/>
    <s v="C022"/>
    <x v="2"/>
    <s v="Female"/>
    <s v="26-35"/>
    <x v="0"/>
    <x v="3"/>
    <n v="22"/>
    <x v="2"/>
    <x v="2"/>
    <x v="4"/>
    <x v="26"/>
    <n v="8"/>
    <n v="6.07"/>
    <n v="10"/>
    <n v="5"/>
    <n v="4"/>
    <n v="45.889200000000002"/>
    <n v="24.28"/>
    <n v="21.609200000000001"/>
    <n v="0"/>
  </r>
  <r>
    <s v="ORD0300"/>
    <d v="2025-11-04T00:00:00"/>
    <x v="10"/>
    <s v="Q4"/>
    <s v="19:00"/>
    <s v="Wednesday"/>
    <s v="C135"/>
    <x v="1"/>
    <s v="Female"/>
    <s v="50+"/>
    <x v="4"/>
    <x v="0"/>
    <n v="3"/>
    <x v="1"/>
    <x v="3"/>
    <x v="2"/>
    <x v="6"/>
    <n v="8"/>
    <n v="8.7799999999999994"/>
    <n v="5"/>
    <n v="5"/>
    <n v="4"/>
    <n v="70.064399999999992"/>
    <n v="35.119999999999997"/>
    <n v="34.944399999999995"/>
    <n v="0"/>
  </r>
  <r>
    <s v="ORD0309"/>
    <d v="2025-11-26T00:00:00"/>
    <x v="10"/>
    <s v="Q4"/>
    <s v="21:00"/>
    <s v="Monday"/>
    <s v="C121"/>
    <x v="2"/>
    <s v="Female"/>
    <s v="36-50"/>
    <x v="4"/>
    <x v="1"/>
    <n v="12"/>
    <x v="1"/>
    <x v="2"/>
    <x v="5"/>
    <x v="28"/>
    <n v="8"/>
    <n v="10.81"/>
    <n v="0"/>
    <n v="5"/>
    <n v="3"/>
    <n v="90.804000000000002"/>
    <n v="43.24"/>
    <n v="47.564"/>
    <n v="0"/>
  </r>
  <r>
    <s v="ORD0332"/>
    <d v="2025-12-27T00:00:00"/>
    <x v="11"/>
    <s v="Q4"/>
    <s v="14:30"/>
    <s v="Monday"/>
    <s v="C009"/>
    <x v="2"/>
    <s v="Female"/>
    <s v="50+"/>
    <x v="3"/>
    <x v="2"/>
    <n v="22"/>
    <x v="1"/>
    <x v="3"/>
    <x v="4"/>
    <x v="26"/>
    <n v="8"/>
    <n v="5.63"/>
    <n v="5"/>
    <n v="5"/>
    <n v="4"/>
    <n v="44.927399999999999"/>
    <n v="22.52"/>
    <n v="22.407399999999999"/>
    <n v="0"/>
  </r>
  <r>
    <s v="ORD0346"/>
    <d v="2025-12-25T00:00:00"/>
    <x v="11"/>
    <s v="Q4"/>
    <s v="18:00"/>
    <s v="Saturday"/>
    <s v="C004"/>
    <x v="2"/>
    <s v="Female"/>
    <s v="26-35"/>
    <x v="3"/>
    <x v="2"/>
    <n v="16"/>
    <x v="0"/>
    <x v="1"/>
    <x v="0"/>
    <x v="29"/>
    <n v="8"/>
    <n v="4.18"/>
    <n v="5"/>
    <n v="5"/>
    <n v="4"/>
    <n v="33.356400000000001"/>
    <n v="16.72"/>
    <n v="16.636400000000002"/>
    <n v="0"/>
  </r>
  <r>
    <s v="ORD0414"/>
    <d v="2025-12-11T00:00:00"/>
    <x v="11"/>
    <s v="Q4"/>
    <s v="10:15"/>
    <s v="Tuesday"/>
    <s v="C070"/>
    <x v="1"/>
    <s v="Female"/>
    <s v="36-50"/>
    <x v="0"/>
    <x v="0"/>
    <n v="14"/>
    <x v="1"/>
    <x v="2"/>
    <x v="1"/>
    <x v="7"/>
    <n v="8"/>
    <n v="7.9"/>
    <n v="5"/>
    <n v="5"/>
    <n v="5"/>
    <n v="63.042000000000002"/>
    <n v="31.6"/>
    <n v="31.442"/>
    <n v="1"/>
  </r>
  <r>
    <s v="ORD0373"/>
    <d v="2025-12-20T00:00:00"/>
    <x v="11"/>
    <s v="Q4"/>
    <s v="18:15"/>
    <s v="Monday"/>
    <s v="C108"/>
    <x v="1"/>
    <s v="Female"/>
    <s v="36-50"/>
    <x v="2"/>
    <x v="3"/>
    <n v="9"/>
    <x v="1"/>
    <x v="2"/>
    <x v="5"/>
    <x v="25"/>
    <n v="8"/>
    <n v="7.99"/>
    <n v="10"/>
    <n v="5"/>
    <n v="5"/>
    <n v="60.40440000000001"/>
    <n v="31.96"/>
    <n v="28.444400000000009"/>
    <n v="0"/>
  </r>
  <r>
    <s v="ORD0403"/>
    <d v="2025-12-23T00:00:00"/>
    <x v="11"/>
    <s v="Q4"/>
    <s v="20:30"/>
    <s v="Monday"/>
    <s v="C012"/>
    <x v="1"/>
    <s v="Female"/>
    <s v="18-25"/>
    <x v="3"/>
    <x v="3"/>
    <n v="14"/>
    <x v="2"/>
    <x v="1"/>
    <x v="2"/>
    <x v="2"/>
    <n v="9"/>
    <n v="7.91"/>
    <n v="0"/>
    <n v="5"/>
    <n v="3"/>
    <n v="74.749499999999998"/>
    <n v="35.594999999999999"/>
    <n v="39.154499999999999"/>
    <n v="0"/>
  </r>
  <r>
    <s v="ORD0404"/>
    <d v="2025-12-16T00:00:00"/>
    <x v="11"/>
    <s v="Q4"/>
    <s v="21:00"/>
    <s v="Friday"/>
    <s v="C008"/>
    <x v="2"/>
    <s v="Female"/>
    <s v="26-35"/>
    <x v="0"/>
    <x v="3"/>
    <n v="12"/>
    <x v="1"/>
    <x v="2"/>
    <x v="5"/>
    <x v="21"/>
    <n v="8"/>
    <n v="12.67"/>
    <n v="5"/>
    <n v="5"/>
    <n v="4"/>
    <n v="101.1066"/>
    <n v="50.68"/>
    <n v="50.426600000000001"/>
    <n v="0"/>
  </r>
  <r>
    <s v="ORD0421"/>
    <d v="2025-12-24T00:00:00"/>
    <x v="11"/>
    <s v="Q4"/>
    <s v="16:15"/>
    <s v="Friday"/>
    <s v="C184"/>
    <x v="1"/>
    <s v="Male"/>
    <s v="36-50"/>
    <x v="1"/>
    <x v="1"/>
    <n v="20"/>
    <x v="0"/>
    <x v="0"/>
    <x v="2"/>
    <x v="6"/>
    <n v="8"/>
    <n v="5.69"/>
    <n v="10"/>
    <n v="5"/>
    <n v="4"/>
    <n v="43.016400000000004"/>
    <n v="22.76"/>
    <n v="20.256400000000003"/>
    <n v="0"/>
  </r>
  <r>
    <s v="ORD0016"/>
    <d v="2025-12-13T00:00:00"/>
    <x v="11"/>
    <s v="Q4"/>
    <s v="10:15"/>
    <s v="Thursday"/>
    <s v="C011"/>
    <x v="2"/>
    <s v="Male"/>
    <s v="26-35"/>
    <x v="3"/>
    <x v="1"/>
    <n v="8"/>
    <x v="0"/>
    <x v="1"/>
    <x v="2"/>
    <x v="6"/>
    <n v="8"/>
    <n v="16.59"/>
    <n v="5"/>
    <n v="5"/>
    <n v="5"/>
    <n v="132.38819999999998"/>
    <n v="66.36"/>
    <n v="66.028199999999984"/>
    <n v="0"/>
  </r>
  <r>
    <s v="ORD0473"/>
    <d v="2025-12-13T00:00:00"/>
    <x v="11"/>
    <s v="Q4"/>
    <s v="17:15"/>
    <s v="Saturday"/>
    <s v="C003"/>
    <x v="1"/>
    <s v="Female"/>
    <s v="36-50"/>
    <x v="1"/>
    <x v="0"/>
    <n v="7"/>
    <x v="1"/>
    <x v="1"/>
    <x v="3"/>
    <x v="4"/>
    <n v="8"/>
    <n v="13.51"/>
    <n v="0"/>
    <n v="5"/>
    <n v="5"/>
    <n v="113.48400000000001"/>
    <n v="54.04"/>
    <n v="59.44400000000001"/>
    <n v="0"/>
  </r>
  <r>
    <s v="ORD0332"/>
    <d v="2025-12-27T00:00:00"/>
    <x v="11"/>
    <s v="Q4"/>
    <s v="14:30"/>
    <s v="Monday"/>
    <s v="C009"/>
    <x v="2"/>
    <s v="Female"/>
    <s v="50+"/>
    <x v="3"/>
    <x v="2"/>
    <n v="22"/>
    <x v="1"/>
    <x v="3"/>
    <x v="2"/>
    <x v="2"/>
    <n v="8"/>
    <n v="11.87"/>
    <n v="5"/>
    <n v="5"/>
    <n v="4"/>
    <n v="94.722599999999986"/>
    <n v="47.48"/>
    <n v="47.242599999999989"/>
    <n v="0"/>
  </r>
  <r>
    <s v="ORD0346"/>
    <d v="2025-12-25T00:00:00"/>
    <x v="11"/>
    <s v="Q4"/>
    <s v="18:00"/>
    <s v="Saturday"/>
    <s v="C004"/>
    <x v="2"/>
    <s v="Female"/>
    <s v="26-35"/>
    <x v="3"/>
    <x v="2"/>
    <n v="16"/>
    <x v="0"/>
    <x v="1"/>
    <x v="3"/>
    <x v="24"/>
    <n v="8"/>
    <n v="8.11"/>
    <n v="0"/>
    <n v="5"/>
    <n v="4"/>
    <n v="68.123999999999995"/>
    <n v="32.44"/>
    <n v="35.683999999999997"/>
    <n v="0"/>
  </r>
  <r>
    <s v="ORD0414"/>
    <d v="2025-12-11T00:00:00"/>
    <x v="11"/>
    <s v="Q4"/>
    <s v="10:15"/>
    <s v="Tuesday"/>
    <s v="C070"/>
    <x v="1"/>
    <s v="Female"/>
    <s v="36-50"/>
    <x v="0"/>
    <x v="0"/>
    <n v="14"/>
    <x v="1"/>
    <x v="2"/>
    <x v="3"/>
    <x v="18"/>
    <n v="8"/>
    <n v="10.7"/>
    <n v="5"/>
    <n v="5"/>
    <n v="5"/>
    <n v="85.385999999999996"/>
    <n v="42.8"/>
    <n v="42.585999999999999"/>
    <n v="0"/>
  </r>
  <r>
    <s v="ORD0373"/>
    <d v="2025-12-20T00:00:00"/>
    <x v="11"/>
    <s v="Q4"/>
    <s v="18:15"/>
    <s v="Monday"/>
    <s v="C018"/>
    <x v="1"/>
    <s v="Female"/>
    <s v="36-50"/>
    <x v="2"/>
    <x v="3"/>
    <n v="9"/>
    <x v="1"/>
    <x v="2"/>
    <x v="5"/>
    <x v="11"/>
    <n v="8"/>
    <n v="15.97"/>
    <n v="0"/>
    <n v="5"/>
    <n v="5"/>
    <n v="134.14800000000002"/>
    <n v="63.88"/>
    <n v="70.268000000000029"/>
    <n v="0"/>
  </r>
  <r>
    <s v="ORD0403"/>
    <d v="2025-12-23T00:00:00"/>
    <x v="11"/>
    <s v="Q4"/>
    <s v="20:30"/>
    <s v="Monday"/>
    <s v="C012"/>
    <x v="1"/>
    <s v="Female"/>
    <s v="18-25"/>
    <x v="3"/>
    <x v="3"/>
    <n v="14"/>
    <x v="2"/>
    <x v="1"/>
    <x v="1"/>
    <x v="1"/>
    <n v="8"/>
    <n v="9.07"/>
    <n v="5"/>
    <n v="5"/>
    <n v="3"/>
    <n v="72.378600000000006"/>
    <n v="36.28"/>
    <n v="36.098600000000005"/>
    <n v="0"/>
  </r>
  <r>
    <s v="ORD0404"/>
    <d v="2025-12-16T00:00:00"/>
    <x v="11"/>
    <s v="Q4"/>
    <s v="21:00"/>
    <s v="Friday"/>
    <s v="C008"/>
    <x v="2"/>
    <s v="Female"/>
    <s v="26-35"/>
    <x v="0"/>
    <x v="3"/>
    <n v="12"/>
    <x v="1"/>
    <x v="2"/>
    <x v="5"/>
    <x v="11"/>
    <n v="8"/>
    <n v="14.27"/>
    <n v="0"/>
    <n v="5"/>
    <n v="4"/>
    <n v="119.86799999999999"/>
    <n v="57.08"/>
    <n v="62.787999999999997"/>
    <n v="0"/>
  </r>
  <r>
    <s v="ORD0421"/>
    <d v="2025-12-24T00:00:00"/>
    <x v="11"/>
    <s v="Q4"/>
    <s v="16:15"/>
    <s v="Friday"/>
    <s v="C084"/>
    <x v="1"/>
    <s v="Male"/>
    <s v="36-50"/>
    <x v="1"/>
    <x v="1"/>
    <n v="20"/>
    <x v="0"/>
    <x v="0"/>
    <x v="1"/>
    <x v="8"/>
    <n v="9"/>
    <n v="10.26"/>
    <n v="5"/>
    <n v="5"/>
    <n v="4"/>
    <n v="92.10915"/>
    <n v="46.17"/>
    <n v="45.939149999999998"/>
    <n v="0"/>
  </r>
  <r>
    <s v="ORD0016"/>
    <d v="2025-12-13T00:00:00"/>
    <x v="11"/>
    <s v="Q4"/>
    <s v="10:15"/>
    <s v="Thursday"/>
    <s v="C011"/>
    <x v="2"/>
    <s v="Male"/>
    <s v="26-35"/>
    <x v="3"/>
    <x v="1"/>
    <n v="8"/>
    <x v="0"/>
    <x v="1"/>
    <x v="5"/>
    <x v="21"/>
    <n v="8"/>
    <n v="6.58"/>
    <n v="0"/>
    <n v="5"/>
    <n v="5"/>
    <n v="55.272000000000006"/>
    <n v="26.32"/>
    <n v="28.952000000000005"/>
    <n v="0"/>
  </r>
  <r>
    <s v="ORD0473"/>
    <d v="2025-12-13T00:00:00"/>
    <x v="11"/>
    <s v="Q4"/>
    <s v="17:15"/>
    <s v="Saturday"/>
    <s v="C003"/>
    <x v="1"/>
    <s v="Female"/>
    <s v="36-50"/>
    <x v="1"/>
    <x v="0"/>
    <n v="7"/>
    <x v="1"/>
    <x v="1"/>
    <x v="4"/>
    <x v="13"/>
    <n v="8"/>
    <n v="4.43"/>
    <n v="0"/>
    <n v="5"/>
    <n v="5"/>
    <n v="37.211999999999996"/>
    <n v="17.72"/>
    <n v="19.491999999999997"/>
    <n v="0"/>
  </r>
  <r>
    <s v="ORD0332"/>
    <d v="2025-12-27T00:00:00"/>
    <x v="11"/>
    <s v="Q4"/>
    <s v="14:30"/>
    <s v="Monday"/>
    <s v="C009"/>
    <x v="2"/>
    <s v="Female"/>
    <s v="50+"/>
    <x v="3"/>
    <x v="2"/>
    <n v="22"/>
    <x v="1"/>
    <x v="3"/>
    <x v="2"/>
    <x v="27"/>
    <n v="8"/>
    <n v="5.78"/>
    <n v="0"/>
    <n v="5"/>
    <n v="4"/>
    <n v="48.552000000000007"/>
    <n v="23.12"/>
    <n v="25.432000000000006"/>
    <n v="0"/>
  </r>
  <r>
    <s v="ORD0346"/>
    <d v="2025-12-25T00:00:00"/>
    <x v="11"/>
    <s v="Q4"/>
    <s v="18:00"/>
    <s v="Saturday"/>
    <s v="C004"/>
    <x v="2"/>
    <s v="Female"/>
    <s v="26-35"/>
    <x v="3"/>
    <x v="2"/>
    <n v="16"/>
    <x v="0"/>
    <x v="1"/>
    <x v="4"/>
    <x v="26"/>
    <n v="8"/>
    <n v="5.66"/>
    <n v="5"/>
    <n v="5"/>
    <n v="4"/>
    <n v="45.166800000000002"/>
    <n v="22.64"/>
    <n v="22.526800000000001"/>
    <n v="0"/>
  </r>
  <r>
    <s v="ORD0414"/>
    <d v="2025-12-11T00:00:00"/>
    <x v="11"/>
    <s v="Q4"/>
    <s v="10:15"/>
    <s v="Tuesday"/>
    <s v="C070"/>
    <x v="1"/>
    <s v="Female"/>
    <s v="36-50"/>
    <x v="0"/>
    <x v="0"/>
    <n v="14"/>
    <x v="1"/>
    <x v="2"/>
    <x v="5"/>
    <x v="21"/>
    <n v="8"/>
    <n v="9.91"/>
    <n v="5"/>
    <n v="5"/>
    <n v="5"/>
    <n v="79.081800000000001"/>
    <n v="39.64"/>
    <n v="39.441800000000001"/>
    <n v="0"/>
  </r>
  <r>
    <s v="ORD0373"/>
    <d v="2025-12-20T00:00:00"/>
    <x v="11"/>
    <s v="Q4"/>
    <s v="18:15"/>
    <s v="Monday"/>
    <s v="C118"/>
    <x v="1"/>
    <s v="Female"/>
    <s v="36-50"/>
    <x v="2"/>
    <x v="3"/>
    <n v="9"/>
    <x v="1"/>
    <x v="2"/>
    <x v="3"/>
    <x v="9"/>
    <n v="9"/>
    <n v="8.2100000000000009"/>
    <n v="0"/>
    <n v="5"/>
    <n v="5"/>
    <n v="77.58450000000002"/>
    <n v="36.945000000000007"/>
    <n v="40.639500000000012"/>
    <n v="0"/>
  </r>
  <r>
    <s v="ORD0403"/>
    <d v="2025-12-23T00:00:00"/>
    <x v="11"/>
    <s v="Q4"/>
    <s v="20:30"/>
    <s v="Monday"/>
    <s v="C012"/>
    <x v="1"/>
    <s v="Female"/>
    <s v="18-25"/>
    <x v="3"/>
    <x v="3"/>
    <n v="14"/>
    <x v="2"/>
    <x v="1"/>
    <x v="4"/>
    <x v="14"/>
    <n v="8"/>
    <n v="4.18"/>
    <n v="5"/>
    <n v="5"/>
    <n v="3"/>
    <n v="33.356400000000001"/>
    <n v="16.72"/>
    <n v="16.636400000000002"/>
    <n v="0"/>
  </r>
  <r>
    <s v="ORD0404"/>
    <d v="2025-12-16T00:00:00"/>
    <x v="11"/>
    <s v="Q4"/>
    <s v="21:00"/>
    <s v="Friday"/>
    <s v="C008"/>
    <x v="2"/>
    <s v="Female"/>
    <s v="26-35"/>
    <x v="0"/>
    <x v="3"/>
    <n v="12"/>
    <x v="1"/>
    <x v="2"/>
    <x v="4"/>
    <x v="26"/>
    <n v="8"/>
    <n v="6.2"/>
    <n v="5"/>
    <n v="5"/>
    <n v="4"/>
    <n v="49.475999999999999"/>
    <n v="24.8"/>
    <n v="24.675999999999998"/>
    <n v="0"/>
  </r>
  <r>
    <s v="ORD0421"/>
    <d v="2025-12-24T00:00:00"/>
    <x v="11"/>
    <s v="Q4"/>
    <s v="16:15"/>
    <s v="Friday"/>
    <s v="C084"/>
    <x v="1"/>
    <s v="Male"/>
    <s v="36-50"/>
    <x v="1"/>
    <x v="1"/>
    <n v="20"/>
    <x v="0"/>
    <x v="0"/>
    <x v="0"/>
    <x v="0"/>
    <n v="8"/>
    <n v="4.47"/>
    <n v="10"/>
    <n v="5"/>
    <n v="4"/>
    <n v="33.793199999999999"/>
    <n v="17.88"/>
    <n v="15.9132"/>
    <n v="0"/>
  </r>
  <r>
    <s v="ORD0016"/>
    <d v="2025-12-13T00:00:00"/>
    <x v="11"/>
    <s v="Q4"/>
    <s v="10:15"/>
    <s v="Thursday"/>
    <s v="C011"/>
    <x v="2"/>
    <s v="Male"/>
    <s v="26-35"/>
    <x v="3"/>
    <x v="1"/>
    <n v="8"/>
    <x v="0"/>
    <x v="1"/>
    <x v="4"/>
    <x v="13"/>
    <n v="3"/>
    <n v="8.6999999999999993"/>
    <n v="5"/>
    <n v="5"/>
    <n v="5"/>
    <n v="26.034749999999999"/>
    <n v="13.049999999999999"/>
    <n v="12.98475"/>
    <n v="0"/>
  </r>
  <r>
    <s v="ORD0473"/>
    <d v="2025-12-13T00:00:00"/>
    <x v="11"/>
    <s v="Q4"/>
    <s v="17:15"/>
    <s v="Saturday"/>
    <s v="C105"/>
    <x v="1"/>
    <s v="Female"/>
    <s v="36-50"/>
    <x v="1"/>
    <x v="0"/>
    <n v="7"/>
    <x v="1"/>
    <x v="1"/>
    <x v="3"/>
    <x v="4"/>
    <n v="4"/>
    <n v="5.45"/>
    <n v="10"/>
    <n v="5"/>
    <n v="5"/>
    <n v="20.601000000000003"/>
    <n v="10.9"/>
    <n v="9.7010000000000023"/>
    <n v="0"/>
  </r>
  <r>
    <s v="ORD0473"/>
    <d v="2025-12-27T00:00:00"/>
    <x v="11"/>
    <s v="Q4"/>
    <s v="14:30"/>
    <s v="Monday"/>
    <s v="C106"/>
    <x v="1"/>
    <s v="Female"/>
    <s v="36-50"/>
    <x v="0"/>
    <x v="0"/>
    <n v="14"/>
    <x v="1"/>
    <x v="2"/>
    <x v="2"/>
    <x v="27"/>
    <n v="8"/>
    <n v="13.12"/>
    <n v="5"/>
    <n v="5"/>
    <n v="5"/>
    <n v="104.69759999999999"/>
    <n v="52.48"/>
    <n v="52.217599999999997"/>
    <n v="0"/>
  </r>
  <r>
    <s v="ORD0474"/>
    <d v="2025-12-25T00:00:00"/>
    <x v="11"/>
    <s v="Q4"/>
    <s v="18:00"/>
    <s v="Saturday"/>
    <s v="C107"/>
    <x v="1"/>
    <s v="Female"/>
    <s v="36-50"/>
    <x v="2"/>
    <x v="3"/>
    <n v="9"/>
    <x v="1"/>
    <x v="2"/>
    <x v="0"/>
    <x v="15"/>
    <n v="8"/>
    <n v="9.85"/>
    <n v="10"/>
    <n v="5"/>
    <n v="5"/>
    <n v="74.466000000000008"/>
    <n v="39.4"/>
    <n v="35.06600000000001"/>
    <n v="0"/>
  </r>
  <r>
    <s v="ORD0475"/>
    <d v="2025-12-11T00:00:00"/>
    <x v="11"/>
    <s v="Q4"/>
    <s v="10:15"/>
    <s v="Tuesday"/>
    <s v="C108"/>
    <x v="1"/>
    <s v="Female"/>
    <s v="18-25"/>
    <x v="3"/>
    <x v="3"/>
    <n v="14"/>
    <x v="2"/>
    <x v="1"/>
    <x v="5"/>
    <x v="17"/>
    <n v="9"/>
    <n v="6.59"/>
    <n v="0"/>
    <n v="5"/>
    <n v="3"/>
    <n v="62.275500000000008"/>
    <n v="29.655000000000001"/>
    <n v="32.620500000000007"/>
    <n v="0"/>
  </r>
  <r>
    <s v="ORD0476"/>
    <d v="2025-12-20T00:00:00"/>
    <x v="11"/>
    <s v="Q4"/>
    <s v="18:15"/>
    <s v="Monday"/>
    <s v="C109"/>
    <x v="2"/>
    <s v="Female"/>
    <s v="26-35"/>
    <x v="0"/>
    <x v="3"/>
    <n v="12"/>
    <x v="1"/>
    <x v="2"/>
    <x v="5"/>
    <x v="25"/>
    <n v="8"/>
    <n v="6.82"/>
    <n v="5"/>
    <n v="5"/>
    <n v="4"/>
    <n v="54.4236"/>
    <n v="27.28"/>
    <n v="27.143599999999999"/>
    <n v="1"/>
  </r>
  <r>
    <s v="ORD0477"/>
    <d v="2025-12-23T00:00:00"/>
    <x v="11"/>
    <s v="Q4"/>
    <s v="20:30"/>
    <s v="Monday"/>
    <s v="C110"/>
    <x v="1"/>
    <s v="Male"/>
    <s v="36-50"/>
    <x v="1"/>
    <x v="1"/>
    <n v="20"/>
    <x v="0"/>
    <x v="0"/>
    <x v="2"/>
    <x v="16"/>
    <n v="8"/>
    <n v="14.51"/>
    <n v="10"/>
    <n v="5"/>
    <n v="4"/>
    <n v="109.6956"/>
    <n v="58.04"/>
    <n v="51.6556"/>
    <n v="0"/>
  </r>
  <r>
    <s v="ORD0478"/>
    <d v="2025-12-16T00:00:00"/>
    <x v="11"/>
    <s v="Q4"/>
    <s v="21:00"/>
    <s v="Friday"/>
    <s v="C111"/>
    <x v="2"/>
    <s v="Male"/>
    <s v="26-35"/>
    <x v="3"/>
    <x v="1"/>
    <n v="8"/>
    <x v="0"/>
    <x v="1"/>
    <x v="5"/>
    <x v="17"/>
    <n v="8"/>
    <n v="9.8800000000000008"/>
    <n v="5"/>
    <n v="5"/>
    <n v="5"/>
    <n v="78.842400000000012"/>
    <n v="39.520000000000003"/>
    <n v="39.322400000000009"/>
    <n v="0"/>
  </r>
  <r>
    <s v="ORD0479"/>
    <d v="2025-12-24T00:00:00"/>
    <x v="11"/>
    <s v="Q4"/>
    <s v="16:15"/>
    <s v="Friday"/>
    <s v="C112"/>
    <x v="1"/>
    <s v="Female"/>
    <s v="36-50"/>
    <x v="1"/>
    <x v="0"/>
    <n v="7"/>
    <x v="1"/>
    <x v="1"/>
    <x v="5"/>
    <x v="17"/>
    <n v="8"/>
    <n v="6.81"/>
    <n v="0"/>
    <n v="5"/>
    <n v="5"/>
    <n v="57.204000000000001"/>
    <n v="27.24"/>
    <n v="29.964000000000002"/>
    <n v="0"/>
  </r>
  <r>
    <s v="ORD0480"/>
    <d v="2025-12-13T00:00:00"/>
    <x v="11"/>
    <s v="Q4"/>
    <s v="10:15"/>
    <s v="Thursday"/>
    <s v="C113"/>
    <x v="2"/>
    <s v="Female"/>
    <s v="50+"/>
    <x v="3"/>
    <x v="2"/>
    <n v="22"/>
    <x v="1"/>
    <x v="3"/>
    <x v="5"/>
    <x v="25"/>
    <n v="8"/>
    <n v="6.36"/>
    <n v="5"/>
    <n v="5"/>
    <n v="4"/>
    <n v="50.752800000000001"/>
    <n v="25.44"/>
    <n v="25.312799999999999"/>
    <n v="0"/>
  </r>
  <r>
    <s v="ORD0481"/>
    <d v="2025-12-13T00:00:00"/>
    <x v="11"/>
    <s v="Q4"/>
    <s v="17:15"/>
    <s v="Saturday"/>
    <s v="C114"/>
    <x v="2"/>
    <s v="Female"/>
    <s v="26-35"/>
    <x v="3"/>
    <x v="2"/>
    <n v="16"/>
    <x v="0"/>
    <x v="1"/>
    <x v="1"/>
    <x v="20"/>
    <n v="8"/>
    <n v="7.25"/>
    <n v="0"/>
    <n v="5"/>
    <n v="4"/>
    <n v="60.900000000000006"/>
    <n v="29"/>
    <n v="31.900000000000006"/>
    <n v="1"/>
  </r>
  <r>
    <s v="ORD0482"/>
    <d v="2025-12-27T00:00:00"/>
    <x v="11"/>
    <s v="Q4"/>
    <s v="14:30"/>
    <s v="Monday"/>
    <s v="C115"/>
    <x v="1"/>
    <s v="Female"/>
    <s v="36-50"/>
    <x v="0"/>
    <x v="0"/>
    <n v="14"/>
    <x v="1"/>
    <x v="2"/>
    <x v="0"/>
    <x v="12"/>
    <n v="8"/>
    <n v="13.13"/>
    <n v="5"/>
    <n v="5"/>
    <n v="5"/>
    <n v="104.7774"/>
    <n v="52.52"/>
    <n v="52.257399999999997"/>
    <n v="0"/>
  </r>
  <r>
    <s v="ORD0483"/>
    <d v="2025-12-25T00:00:00"/>
    <x v="11"/>
    <s v="Q4"/>
    <s v="18:00"/>
    <s v="Saturday"/>
    <s v="C116"/>
    <x v="1"/>
    <s v="Female"/>
    <s v="36-50"/>
    <x v="2"/>
    <x v="3"/>
    <n v="9"/>
    <x v="1"/>
    <x v="2"/>
    <x v="0"/>
    <x v="15"/>
    <n v="8"/>
    <n v="5.12"/>
    <n v="0"/>
    <n v="5"/>
    <n v="5"/>
    <n v="43.008000000000003"/>
    <n v="20.48"/>
    <n v="22.528000000000002"/>
    <n v="0"/>
  </r>
  <r>
    <s v="ORD0484"/>
    <d v="2025-12-11T00:00:00"/>
    <x v="11"/>
    <s v="Q4"/>
    <s v="10:15"/>
    <s v="Tuesday"/>
    <s v="C117"/>
    <x v="1"/>
    <s v="Female"/>
    <s v="18-25"/>
    <x v="3"/>
    <x v="3"/>
    <n v="14"/>
    <x v="2"/>
    <x v="1"/>
    <x v="5"/>
    <x v="17"/>
    <n v="8"/>
    <n v="14.61"/>
    <n v="5"/>
    <n v="5"/>
    <n v="3"/>
    <n v="116.58779999999999"/>
    <n v="58.44"/>
    <n v="58.147799999999989"/>
    <n v="0"/>
  </r>
  <r>
    <s v="ORD0485"/>
    <d v="2025-12-20T00:00:00"/>
    <x v="11"/>
    <s v="Q4"/>
    <s v="18:15"/>
    <s v="Monday"/>
    <s v="C118"/>
    <x v="2"/>
    <s v="Female"/>
    <s v="26-35"/>
    <x v="0"/>
    <x v="3"/>
    <n v="12"/>
    <x v="1"/>
    <x v="2"/>
    <x v="2"/>
    <x v="22"/>
    <n v="8"/>
    <n v="22.65"/>
    <n v="0"/>
    <n v="5"/>
    <n v="4"/>
    <n v="190.26"/>
    <n v="90.6"/>
    <n v="99.66"/>
    <n v="0"/>
  </r>
  <r>
    <s v="ORD0486"/>
    <d v="2025-12-23T00:00:00"/>
    <x v="11"/>
    <s v="Q4"/>
    <s v="20:30"/>
    <s v="Monday"/>
    <s v="C119"/>
    <x v="1"/>
    <s v="Male"/>
    <s v="36-50"/>
    <x v="1"/>
    <x v="1"/>
    <n v="20"/>
    <x v="0"/>
    <x v="0"/>
    <x v="0"/>
    <x v="12"/>
    <n v="9"/>
    <n v="9.39"/>
    <n v="5"/>
    <n v="5"/>
    <n v="4"/>
    <n v="84.298725000000005"/>
    <n v="42.255000000000003"/>
    <n v="42.043725000000002"/>
    <n v="0"/>
  </r>
  <r>
    <s v="ORD0487"/>
    <d v="2025-12-16T00:00:00"/>
    <x v="11"/>
    <s v="Q4"/>
    <s v="21:00"/>
    <s v="Friday"/>
    <s v="C120"/>
    <x v="2"/>
    <s v="Male"/>
    <s v="26-35"/>
    <x v="3"/>
    <x v="1"/>
    <n v="8"/>
    <x v="0"/>
    <x v="1"/>
    <x v="0"/>
    <x v="0"/>
    <n v="8"/>
    <n v="6.44"/>
    <n v="0"/>
    <n v="5"/>
    <n v="5"/>
    <n v="54.096000000000004"/>
    <n v="25.76"/>
    <n v="28.336000000000002"/>
    <n v="0"/>
  </r>
  <r>
    <s v="ORD0488"/>
    <d v="2025-12-24T00:00:00"/>
    <x v="11"/>
    <s v="Q4"/>
    <s v="16:15"/>
    <s v="Friday"/>
    <s v="C121"/>
    <x v="1"/>
    <s v="Female"/>
    <s v="36-50"/>
    <x v="1"/>
    <x v="0"/>
    <n v="7"/>
    <x v="1"/>
    <x v="1"/>
    <x v="0"/>
    <x v="0"/>
    <n v="8"/>
    <n v="9.35"/>
    <n v="0"/>
    <n v="5"/>
    <n v="5"/>
    <n v="78.540000000000006"/>
    <n v="37.4"/>
    <n v="41.140000000000008"/>
    <n v="0"/>
  </r>
  <r>
    <s v="ORD0489"/>
    <d v="2025-12-13T00:00:00"/>
    <x v="11"/>
    <s v="Q4"/>
    <s v="10:15"/>
    <s v="Thursday"/>
    <s v="C122"/>
    <x v="2"/>
    <s v="Female"/>
    <s v="50+"/>
    <x v="3"/>
    <x v="2"/>
    <n v="22"/>
    <x v="1"/>
    <x v="3"/>
    <x v="1"/>
    <x v="8"/>
    <n v="8"/>
    <n v="8.32"/>
    <n v="0"/>
    <n v="5"/>
    <n v="4"/>
    <n v="69.888000000000005"/>
    <n v="33.28"/>
    <n v="36.60800000000000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B1A395-208D-4DA6-9E9D-77DED2732A6D}" name="PivotTable5"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M3:N10"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axis="axisRow" showAll="0" sortType="descending">
      <items count="7">
        <item x="3"/>
        <item x="2"/>
        <item x="0"/>
        <item x="5"/>
        <item x="1"/>
        <item x="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numFmtId="164" showAll="0"/>
    <pivotField showAll="0"/>
    <pivotField numFmtId="164" showAll="0"/>
    <pivotField showAll="0"/>
  </pivotFields>
  <rowFields count="1">
    <field x="11"/>
  </rowFields>
  <rowItems count="7">
    <i>
      <x/>
    </i>
    <i>
      <x v="2"/>
    </i>
    <i>
      <x v="4"/>
    </i>
    <i>
      <x v="1"/>
    </i>
    <i>
      <x v="3"/>
    </i>
    <i>
      <x v="5"/>
    </i>
    <i t="grand">
      <x/>
    </i>
  </rowItems>
  <colItems count="1">
    <i/>
  </colItems>
  <dataFields count="1">
    <dataField name="Sum of Total sales" fld="22" baseField="0" baseItem="0" numFmtId="168"/>
  </dataFields>
  <formats count="4">
    <format dxfId="110">
      <pivotArea outline="0" collapsedLevelsAreSubtotals="1" fieldPosition="0"/>
    </format>
    <format dxfId="109">
      <pivotArea outline="0" collapsedLevelsAreSubtotals="1" fieldPosition="0"/>
    </format>
    <format dxfId="108">
      <pivotArea dataOnly="0" labelOnly="1" fieldPosition="0">
        <references count="1">
          <reference field="11" count="0"/>
        </references>
      </pivotArea>
    </format>
    <format dxfId="107">
      <pivotArea dataOnly="0" labelOnly="1" grandRow="1" outline="0" fieldPosition="0"/>
    </format>
  </formats>
  <chartFormats count="5">
    <chartFormat chart="25"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371714-01A4-4167-B43E-5997944B0FEA}" name="PivotTable9"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3">
  <location ref="Z3:AA7"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7">
        <item x="3"/>
        <item x="2"/>
        <item x="0"/>
        <item x="5"/>
        <item x="1"/>
        <item x="4"/>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numFmtId="164" showAll="0"/>
    <pivotField showAll="0"/>
    <pivotField numFmtId="164" showAll="0"/>
    <pivotField showAll="0"/>
  </pivotFields>
  <rowFields count="1">
    <field x="13"/>
  </rowFields>
  <rowItems count="4">
    <i>
      <x/>
    </i>
    <i>
      <x v="1"/>
    </i>
    <i>
      <x v="2"/>
    </i>
    <i t="grand">
      <x/>
    </i>
  </rowItems>
  <colItems count="1">
    <i/>
  </colItems>
  <dataFields count="1">
    <dataField name="Sum of Total sales" fld="22" baseField="0" baseItem="0" numFmtId="168"/>
  </dataFields>
  <formats count="4">
    <format dxfId="114">
      <pivotArea outline="0" collapsedLevelsAreSubtotals="1" fieldPosition="0"/>
    </format>
    <format dxfId="113">
      <pivotArea outline="0" collapsedLevelsAreSubtotals="1" fieldPosition="0"/>
    </format>
    <format dxfId="112">
      <pivotArea dataOnly="0" labelOnly="1" fieldPosition="0">
        <references count="1">
          <reference field="13" count="0"/>
        </references>
      </pivotArea>
    </format>
    <format dxfId="111">
      <pivotArea dataOnly="0" labelOnly="1" grandRow="1" outline="0" fieldPosition="0"/>
    </format>
  </formats>
  <chartFormats count="8">
    <chartFormat chart="51"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62" format="5" series="1">
      <pivotArea type="data" outline="0" fieldPosition="0">
        <references count="1">
          <reference field="4294967294" count="1" selected="0">
            <x v="0"/>
          </reference>
        </references>
      </pivotArea>
    </chartFormat>
    <chartFormat chart="62" format="6">
      <pivotArea type="data" outline="0" fieldPosition="0">
        <references count="2">
          <reference field="4294967294" count="1" selected="0">
            <x v="0"/>
          </reference>
          <reference field="13" count="1" selected="0">
            <x v="0"/>
          </reference>
        </references>
      </pivotArea>
    </chartFormat>
    <chartFormat chart="62" format="7">
      <pivotArea type="data" outline="0" fieldPosition="0">
        <references count="2">
          <reference field="4294967294" count="1" selected="0">
            <x v="0"/>
          </reference>
          <reference field="13" count="1" selected="0">
            <x v="1"/>
          </reference>
        </references>
      </pivotArea>
    </chartFormat>
    <chartFormat chart="62"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F3F712-3F56-4DAA-A7BA-83FD4E8EC080}"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26">
    <pivotField dataField="1"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dataField="1" numFmtId="164" showAll="0"/>
    <pivotField showAll="0"/>
    <pivotField dataField="1" numFmtId="164" showAll="0"/>
    <pivotField dataField="1" showAll="0"/>
  </pivotFields>
  <rowFields count="1">
    <field x="-2"/>
  </rowFields>
  <rowItems count="5">
    <i>
      <x/>
    </i>
    <i i="1">
      <x v="1"/>
    </i>
    <i i="2">
      <x v="2"/>
    </i>
    <i i="3">
      <x v="3"/>
    </i>
    <i i="4">
      <x v="4"/>
    </i>
  </rowItems>
  <colItems count="1">
    <i/>
  </colItems>
  <dataFields count="5">
    <dataField name="Sum of Total sales" fld="22" baseField="0" baseItem="0" numFmtId="164"/>
    <dataField name="Count of Order ID" fld="0" subtotal="count" baseField="0" baseItem="0"/>
    <dataField name="Sum of Profit" fld="24" baseField="0" baseItem="0" numFmtId="164"/>
    <dataField name="Sum of Unique Customers" fld="25" baseField="0" baseItem="0"/>
    <dataField name="Average of Rating" fld="21" subtotal="average" baseField="0" baseItem="0"/>
  </dataFields>
  <formats count="8">
    <format dxfId="122">
      <pivotArea outline="0" collapsedLevelsAreSubtotals="1" fieldPosition="0"/>
    </format>
    <format dxfId="121">
      <pivotArea collapsedLevelsAreSubtotals="1" fieldPosition="0">
        <references count="1">
          <reference field="4294967294" count="1">
            <x v="1"/>
          </reference>
        </references>
      </pivotArea>
    </format>
    <format dxfId="120">
      <pivotArea collapsedLevelsAreSubtotals="1" fieldPosition="0">
        <references count="1">
          <reference field="4294967294" count="1">
            <x v="3"/>
          </reference>
        </references>
      </pivotArea>
    </format>
    <format dxfId="119">
      <pivotArea collapsedLevelsAreSubtotals="1" fieldPosition="0">
        <references count="1">
          <reference field="4294967294" count="1">
            <x v="4"/>
          </reference>
        </references>
      </pivotArea>
    </format>
    <format dxfId="118">
      <pivotArea outline="0" collapsedLevelsAreSubtotals="1" fieldPosition="0"/>
    </format>
    <format dxfId="117">
      <pivotArea dataOnly="0" labelOnly="1" outline="0" fieldPosition="0">
        <references count="1">
          <reference field="4294967294" count="5">
            <x v="0"/>
            <x v="1"/>
            <x v="2"/>
            <x v="3"/>
            <x v="4"/>
          </reference>
        </references>
      </pivotArea>
    </format>
    <format dxfId="116">
      <pivotArea outline="0" collapsedLevelsAreSubtotals="1" fieldPosition="0"/>
    </format>
    <format dxfId="115">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C65022-F105-4233-B5FB-71DD8530A3DB}" name="PivotTable3"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G3:H16" firstHeaderRow="1" firstDataRow="1" firstDataCol="1"/>
  <pivotFields count="26">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numFmtId="164" showAll="0"/>
    <pivotField showAll="0"/>
    <pivotField dataField="1" numFmtId="164"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Profit" fld="24" baseField="0" baseItem="0" numFmtId="169"/>
  </dataFields>
  <formats count="8">
    <format dxfId="130">
      <pivotArea outline="0" collapsedLevelsAreSubtotals="1" fieldPosition="0"/>
    </format>
    <format dxfId="129">
      <pivotArea dataOnly="0" labelOnly="1" fieldPosition="0">
        <references count="1">
          <reference field="2" count="1">
            <x v="0"/>
          </reference>
        </references>
      </pivotArea>
    </format>
    <format dxfId="128">
      <pivotArea outline="0" collapsedLevelsAreSubtotals="1" fieldPosition="0"/>
    </format>
    <format dxfId="127">
      <pivotArea dataOnly="0" labelOnly="1" fieldPosition="0">
        <references count="1">
          <reference field="2" count="0"/>
        </references>
      </pivotArea>
    </format>
    <format dxfId="126">
      <pivotArea dataOnly="0" labelOnly="1" grandRow="1" outline="0" fieldPosition="0"/>
    </format>
    <format dxfId="125">
      <pivotArea outline="0" collapsedLevelsAreSubtotals="1" fieldPosition="0"/>
    </format>
    <format dxfId="124">
      <pivotArea dataOnly="0" labelOnly="1" fieldPosition="0">
        <references count="1">
          <reference field="2" count="0"/>
        </references>
      </pivotArea>
    </format>
    <format dxfId="123">
      <pivotArea dataOnly="0" labelOnly="1" grandRow="1" outline="0"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76C740-0B5B-4475-964C-D6F365C704A6}" name="PivotTable10"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7">
  <location ref="AC3:AD7"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axis="axisRow" showAll="0">
      <items count="4">
        <item x="1"/>
        <item x="0"/>
        <item x="2"/>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numFmtId="164" showAll="0"/>
    <pivotField showAll="0"/>
    <pivotField numFmtId="164" showAll="0"/>
    <pivotField showAll="0"/>
  </pivotFields>
  <rowFields count="1">
    <field x="7"/>
  </rowFields>
  <rowItems count="4">
    <i>
      <x/>
    </i>
    <i>
      <x v="1"/>
    </i>
    <i>
      <x v="2"/>
    </i>
    <i t="grand">
      <x/>
    </i>
  </rowItems>
  <colItems count="1">
    <i/>
  </colItems>
  <dataFields count="1">
    <dataField name="Sum of Total sales" fld="22" baseField="0" baseItem="0" numFmtId="168"/>
  </dataFields>
  <formats count="4">
    <format dxfId="134">
      <pivotArea outline="0" collapsedLevelsAreSubtotals="1" fieldPosition="0"/>
    </format>
    <format dxfId="133">
      <pivotArea outline="0" collapsedLevelsAreSubtotals="1" fieldPosition="0"/>
    </format>
    <format dxfId="132">
      <pivotArea dataOnly="0" labelOnly="1" fieldPosition="0">
        <references count="1">
          <reference field="7" count="0"/>
        </references>
      </pivotArea>
    </format>
    <format dxfId="131">
      <pivotArea dataOnly="0" labelOnly="1" grandRow="1" outline="0" fieldPosition="0"/>
    </format>
  </formats>
  <chartFormats count="10">
    <chartFormat chart="51"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2" format="5" series="1">
      <pivotArea type="data" outline="0" fieldPosition="0">
        <references count="1">
          <reference field="4294967294" count="1" selected="0">
            <x v="0"/>
          </reference>
        </references>
      </pivotArea>
    </chartFormat>
    <chartFormat chart="66" format="5" series="1">
      <pivotArea type="data" outline="0" fieldPosition="0">
        <references count="1">
          <reference field="4294967294" count="1" selected="0">
            <x v="0"/>
          </reference>
        </references>
      </pivotArea>
    </chartFormat>
    <chartFormat chart="66" format="6">
      <pivotArea type="data" outline="0" fieldPosition="0">
        <references count="2">
          <reference field="4294967294" count="1" selected="0">
            <x v="0"/>
          </reference>
          <reference field="7" count="1" selected="0">
            <x v="0"/>
          </reference>
        </references>
      </pivotArea>
    </chartFormat>
    <chartFormat chart="66" format="7">
      <pivotArea type="data" outline="0" fieldPosition="0">
        <references count="2">
          <reference field="4294967294" count="1" selected="0">
            <x v="0"/>
          </reference>
          <reference field="7" count="1" selected="0">
            <x v="1"/>
          </reference>
        </references>
      </pivotArea>
    </chartFormat>
    <chartFormat chart="6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1D7F9F-48B4-4D6B-B717-AB03DCACE943}" name="PivotTable12"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4">
  <location ref="AH3:AI10"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axis="axisRow" showAll="0">
      <items count="7">
        <item x="4"/>
        <item x="1"/>
        <item x="2"/>
        <item x="3"/>
        <item x="0"/>
        <item x="5"/>
        <item t="default"/>
      </items>
    </pivotField>
    <pivotField showAll="0"/>
    <pivotField showAll="0"/>
    <pivotField showAll="0"/>
    <pivotField showAll="0"/>
    <pivotField showAll="0"/>
    <pivotField dataField="1" showAll="0"/>
    <pivotField numFmtId="164" showAll="0"/>
    <pivotField showAll="0"/>
    <pivotField numFmtId="164" showAll="0"/>
    <pivotField showAll="0"/>
  </pivotFields>
  <rowFields count="1">
    <field x="15"/>
  </rowFields>
  <rowItems count="7">
    <i>
      <x/>
    </i>
    <i>
      <x v="1"/>
    </i>
    <i>
      <x v="2"/>
    </i>
    <i>
      <x v="3"/>
    </i>
    <i>
      <x v="4"/>
    </i>
    <i>
      <x v="5"/>
    </i>
    <i t="grand">
      <x/>
    </i>
  </rowItems>
  <colItems count="1">
    <i/>
  </colItems>
  <dataFields count="1">
    <dataField name="Average of Rating" fld="21" subtotal="average" baseField="15" baseItem="0" numFmtId="2"/>
  </dataFields>
  <formats count="4">
    <format dxfId="138">
      <pivotArea outline="0" collapsedLevelsAreSubtotals="1" fieldPosition="0"/>
    </format>
    <format dxfId="137">
      <pivotArea outline="0" collapsedLevelsAreSubtotals="1" fieldPosition="0"/>
    </format>
    <format dxfId="136">
      <pivotArea dataOnly="0" labelOnly="1" fieldPosition="0">
        <references count="1">
          <reference field="15" count="0"/>
        </references>
      </pivotArea>
    </format>
    <format dxfId="135">
      <pivotArea dataOnly="0" labelOnly="1" grandRow="1" outline="0" fieldPosition="0"/>
    </format>
  </formats>
  <chartFormats count="2">
    <chartFormat chart="67"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F2D6D4-AA25-4E61-8B74-924F899AD5A9}" name="PivotTable4"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J3:K10"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axis="axisRow" showAll="0">
      <items count="7">
        <item x="4"/>
        <item x="1"/>
        <item x="2"/>
        <item x="3"/>
        <item x="0"/>
        <item x="5"/>
        <item t="default"/>
      </items>
    </pivotField>
    <pivotField showAll="0"/>
    <pivotField showAll="0"/>
    <pivotField showAll="0"/>
    <pivotField showAll="0"/>
    <pivotField showAll="0"/>
    <pivotField showAll="0"/>
    <pivotField dataField="1" numFmtId="164" showAll="0"/>
    <pivotField showAll="0"/>
    <pivotField numFmtId="164" showAll="0"/>
    <pivotField showAll="0"/>
  </pivotFields>
  <rowFields count="1">
    <field x="15"/>
  </rowFields>
  <rowItems count="7">
    <i>
      <x/>
    </i>
    <i>
      <x v="1"/>
    </i>
    <i>
      <x v="2"/>
    </i>
    <i>
      <x v="3"/>
    </i>
    <i>
      <x v="4"/>
    </i>
    <i>
      <x v="5"/>
    </i>
    <i t="grand">
      <x/>
    </i>
  </rowItems>
  <colItems count="1">
    <i/>
  </colItems>
  <dataFields count="1">
    <dataField name="Sum of Total sales" fld="22" baseField="0" baseItem="0" numFmtId="168"/>
  </dataFields>
  <formats count="2">
    <format dxfId="140">
      <pivotArea outline="0" collapsedLevelsAreSubtotals="1" fieldPosition="0"/>
    </format>
    <format dxfId="139">
      <pivotArea dataOnly="0" fieldPosition="0">
        <references count="1">
          <reference field="15" count="0"/>
        </references>
      </pivotArea>
    </format>
  </formats>
  <chartFormats count="15">
    <chartFormat chart="25"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15" count="1" selected="0">
            <x v="0"/>
          </reference>
        </references>
      </pivotArea>
    </chartFormat>
    <chartFormat chart="27" format="3">
      <pivotArea type="data" outline="0" fieldPosition="0">
        <references count="2">
          <reference field="4294967294" count="1" selected="0">
            <x v="0"/>
          </reference>
          <reference field="15" count="1" selected="0">
            <x v="1"/>
          </reference>
        </references>
      </pivotArea>
    </chartFormat>
    <chartFormat chart="27" format="4">
      <pivotArea type="data" outline="0" fieldPosition="0">
        <references count="2">
          <reference field="4294967294" count="1" selected="0">
            <x v="0"/>
          </reference>
          <reference field="15" count="1" selected="0">
            <x v="2"/>
          </reference>
        </references>
      </pivotArea>
    </chartFormat>
    <chartFormat chart="27" format="5">
      <pivotArea type="data" outline="0" fieldPosition="0">
        <references count="2">
          <reference field="4294967294" count="1" selected="0">
            <x v="0"/>
          </reference>
          <reference field="15" count="1" selected="0">
            <x v="3"/>
          </reference>
        </references>
      </pivotArea>
    </chartFormat>
    <chartFormat chart="27" format="6">
      <pivotArea type="data" outline="0" fieldPosition="0">
        <references count="2">
          <reference field="4294967294" count="1" selected="0">
            <x v="0"/>
          </reference>
          <reference field="15" count="1" selected="0">
            <x v="4"/>
          </reference>
        </references>
      </pivotArea>
    </chartFormat>
    <chartFormat chart="27" format="7">
      <pivotArea type="data" outline="0" fieldPosition="0">
        <references count="2">
          <reference field="4294967294" count="1" selected="0">
            <x v="0"/>
          </reference>
          <reference field="15" count="1" selected="0">
            <x v="5"/>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15" count="1" selected="0">
            <x v="0"/>
          </reference>
        </references>
      </pivotArea>
    </chartFormat>
    <chartFormat chart="29" format="10">
      <pivotArea type="data" outline="0" fieldPosition="0">
        <references count="2">
          <reference field="4294967294" count="1" selected="0">
            <x v="0"/>
          </reference>
          <reference field="15" count="1" selected="0">
            <x v="1"/>
          </reference>
        </references>
      </pivotArea>
    </chartFormat>
    <chartFormat chart="29" format="11">
      <pivotArea type="data" outline="0" fieldPosition="0">
        <references count="2">
          <reference field="4294967294" count="1" selected="0">
            <x v="0"/>
          </reference>
          <reference field="15" count="1" selected="0">
            <x v="2"/>
          </reference>
        </references>
      </pivotArea>
    </chartFormat>
    <chartFormat chart="29" format="12">
      <pivotArea type="data" outline="0" fieldPosition="0">
        <references count="2">
          <reference field="4294967294" count="1" selected="0">
            <x v="0"/>
          </reference>
          <reference field="15" count="1" selected="0">
            <x v="3"/>
          </reference>
        </references>
      </pivotArea>
    </chartFormat>
    <chartFormat chart="29" format="13">
      <pivotArea type="data" outline="0" fieldPosition="0">
        <references count="2">
          <reference field="4294967294" count="1" selected="0">
            <x v="0"/>
          </reference>
          <reference field="15" count="1" selected="0">
            <x v="4"/>
          </reference>
        </references>
      </pivotArea>
    </chartFormat>
    <chartFormat chart="29" format="14">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26D639-4709-4923-BD5F-11366CD4F9BD}" name="PivotTable7"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5">
  <location ref="S3:T9"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numFmtId="164" showAll="0"/>
    <pivotField showAll="0"/>
    <pivotField numFmtId="164" showAll="0"/>
    <pivotField showAll="0"/>
  </pivotFields>
  <rowFields count="1">
    <field x="10"/>
  </rowFields>
  <rowItems count="6">
    <i>
      <x v="2"/>
    </i>
    <i>
      <x v="1"/>
    </i>
    <i>
      <x/>
    </i>
    <i>
      <x v="3"/>
    </i>
    <i>
      <x v="4"/>
    </i>
    <i t="grand">
      <x/>
    </i>
  </rowItems>
  <colItems count="1">
    <i/>
  </colItems>
  <dataFields count="1">
    <dataField name="Sum of Total sales" fld="22" baseField="0" baseItem="0" numFmtId="168"/>
  </dataFields>
  <formats count="4">
    <format dxfId="144">
      <pivotArea outline="0" collapsedLevelsAreSubtotals="1" fieldPosition="0"/>
    </format>
    <format dxfId="143">
      <pivotArea outline="0" collapsedLevelsAreSubtotals="1" fieldPosition="0"/>
    </format>
    <format dxfId="142">
      <pivotArea dataOnly="0" labelOnly="1" fieldPosition="0">
        <references count="1">
          <reference field="10" count="0"/>
        </references>
      </pivotArea>
    </format>
    <format dxfId="141">
      <pivotArea dataOnly="0" labelOnly="1" grandRow="1" outline="0" fieldPosition="0"/>
    </format>
  </formats>
  <chartFormats count="1">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3DE095-F4AE-45AB-8564-CF1A4DEDC5A8}" name="PivotTable2"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D3:E16" firstHeaderRow="1" firstDataRow="1" firstDataCol="1"/>
  <pivotFields count="26">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numFmtId="164" showAll="0"/>
    <pivotField showAll="0"/>
    <pivotField numFmtId="164"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 sales" fld="22" baseField="0" baseItem="0" numFmtId="168"/>
  </dataFields>
  <formats count="7">
    <format dxfId="151">
      <pivotArea outline="0" collapsedLevelsAreSubtotals="1" fieldPosition="0"/>
    </format>
    <format dxfId="150">
      <pivotArea outline="0" collapsedLevelsAreSubtotals="1" fieldPosition="0"/>
    </format>
    <format dxfId="149">
      <pivotArea dataOnly="0" labelOnly="1" fieldPosition="0">
        <references count="1">
          <reference field="2" count="0"/>
        </references>
      </pivotArea>
    </format>
    <format dxfId="148">
      <pivotArea dataOnly="0" labelOnly="1" grandRow="1" outline="0" fieldPosition="0"/>
    </format>
    <format dxfId="147">
      <pivotArea outline="0" collapsedLevelsAreSubtotals="1" fieldPosition="0"/>
    </format>
    <format dxfId="146">
      <pivotArea dataOnly="0" labelOnly="1" fieldPosition="0">
        <references count="1">
          <reference field="2" count="0"/>
        </references>
      </pivotArea>
    </format>
    <format dxfId="145">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1B2E46-03D5-4FA3-A194-E874DEC3AE61}" name="PivotTable6"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1">
  <location ref="P3:Q9"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showAll="0"/>
    <pivotField axis="axisRow" showAll="0" measureFilter="1" sortType="ascending">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numFmtId="164" showAll="0"/>
    <pivotField showAll="0"/>
    <pivotField numFmtId="164" showAll="0"/>
    <pivotField showAll="0"/>
  </pivotFields>
  <rowFields count="1">
    <field x="16"/>
  </rowFields>
  <rowItems count="6">
    <i>
      <x v="15"/>
    </i>
    <i>
      <x v="29"/>
    </i>
    <i>
      <x v="23"/>
    </i>
    <i>
      <x v="13"/>
    </i>
    <i>
      <x v="1"/>
    </i>
    <i t="grand">
      <x/>
    </i>
  </rowItems>
  <colItems count="1">
    <i/>
  </colItems>
  <dataFields count="1">
    <dataField name="Sum of Quantity" fld="17" baseField="0" baseItem="0" numFmtId="1"/>
  </dataFields>
  <formats count="4">
    <format dxfId="155">
      <pivotArea outline="0" collapsedLevelsAreSubtotals="1" fieldPosition="0"/>
    </format>
    <format dxfId="154">
      <pivotArea outline="0" collapsedLevelsAreSubtotals="1" fieldPosition="0"/>
    </format>
    <format dxfId="153">
      <pivotArea dataOnly="0" labelOnly="1" fieldPosition="0">
        <references count="1">
          <reference field="16" count="5">
            <x v="1"/>
            <x v="13"/>
            <x v="15"/>
            <x v="23"/>
            <x v="29"/>
          </reference>
        </references>
      </pivotArea>
    </format>
    <format dxfId="152">
      <pivotArea dataOnly="0" labelOnly="1" grandRow="1" outline="0" fieldPosition="0"/>
    </format>
  </formats>
  <chartFormats count="2">
    <chartFormat chart="37"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57CC68-1BF4-4FF4-BEA8-CBAC988B33E7}" name="PivotTable8"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0">
  <location ref="W3:X8"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7">
        <item x="3"/>
        <item x="2"/>
        <item x="0"/>
        <item x="5"/>
        <item x="1"/>
        <item x="4"/>
        <item t="default"/>
      </items>
    </pivotField>
    <pivotField showAll="0"/>
    <pivotField showAll="0">
      <items count="4">
        <item x="0"/>
        <item x="1"/>
        <item x="2"/>
        <item t="default"/>
      </items>
    </pivotField>
    <pivotField axis="axisRow" showAll="0">
      <items count="5">
        <item x="1"/>
        <item x="2"/>
        <item x="3"/>
        <item x="0"/>
        <item t="default"/>
      </items>
    </pivotField>
    <pivotField showAll="0"/>
    <pivotField showAll="0"/>
    <pivotField showAll="0"/>
    <pivotField showAll="0"/>
    <pivotField showAll="0"/>
    <pivotField showAll="0"/>
    <pivotField showAll="0"/>
    <pivotField dataField="1" numFmtId="164" showAll="0"/>
    <pivotField showAll="0"/>
    <pivotField numFmtId="164" showAll="0"/>
    <pivotField showAll="0"/>
  </pivotFields>
  <rowFields count="1">
    <field x="14"/>
  </rowFields>
  <rowItems count="5">
    <i>
      <x/>
    </i>
    <i>
      <x v="1"/>
    </i>
    <i>
      <x v="2"/>
    </i>
    <i>
      <x v="3"/>
    </i>
    <i t="grand">
      <x/>
    </i>
  </rowItems>
  <colItems count="1">
    <i/>
  </colItems>
  <dataFields count="1">
    <dataField name="Sum of Total sales" fld="22" baseField="0" baseItem="0" numFmtId="168"/>
  </dataFields>
  <formats count="4">
    <format dxfId="159">
      <pivotArea outline="0" collapsedLevelsAreSubtotals="1" fieldPosition="0"/>
    </format>
    <format dxfId="158">
      <pivotArea outline="0" collapsedLevelsAreSubtotals="1" fieldPosition="0"/>
    </format>
    <format dxfId="157">
      <pivotArea dataOnly="0" labelOnly="1" fieldPosition="0">
        <references count="1">
          <reference field="14" count="0"/>
        </references>
      </pivotArea>
    </format>
    <format dxfId="156">
      <pivotArea dataOnly="0" labelOnly="1" grandRow="1" outline="0" fieldPosition="0"/>
    </format>
  </formats>
  <chartFormats count="7">
    <chartFormat chart="51"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57" format="7">
      <pivotArea type="data" outline="0" fieldPosition="0">
        <references count="2">
          <reference field="4294967294" count="1" selected="0">
            <x v="0"/>
          </reference>
          <reference field="14" count="1" selected="0">
            <x v="0"/>
          </reference>
        </references>
      </pivotArea>
    </chartFormat>
    <chartFormat chart="57" format="8">
      <pivotArea type="data" outline="0" fieldPosition="0">
        <references count="2">
          <reference field="4294967294" count="1" selected="0">
            <x v="0"/>
          </reference>
          <reference field="14" count="1" selected="0">
            <x v="1"/>
          </reference>
        </references>
      </pivotArea>
    </chartFormat>
    <chartFormat chart="57" format="9">
      <pivotArea type="data" outline="0" fieldPosition="0">
        <references count="2">
          <reference field="4294967294" count="1" selected="0">
            <x v="0"/>
          </reference>
          <reference field="14" count="1" selected="0">
            <x v="2"/>
          </reference>
        </references>
      </pivotArea>
    </chartFormat>
    <chartFormat chart="57"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B7B3B66-4F7C-4E41-997C-4929AC922CA8}" sourceName="Month">
  <pivotTables>
    <pivotTable tabId="2" name="PivotTable12"/>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18059346">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4E62D06-D0E4-478D-8764-D1CAB58724DD}" sourceName="City">
  <pivotTables>
    <pivotTable tabId="2" name="PivotTable12"/>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18059346">
      <items count="6">
        <i x="3" s="1"/>
        <i x="2" s="1"/>
        <i x="0" s="1"/>
        <i x="5"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ning_Type" xr10:uid="{751128DA-A1C7-4572-AC97-7B759792068A}" sourceName="Dining Type">
  <pivotTables>
    <pivotTable tabId="2" name="PivotTable12"/>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1805934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435BA8D-50B4-4162-9401-77AA716A4843}" cache="Slicer_Month" caption="Month" style="Slicer Style 3" rowHeight="234950"/>
  <slicer name="City" xr10:uid="{7E78B30B-8139-43D8-A3BA-57C656C1ECE5}" cache="Slicer_City" caption="City" style="Slicer Style 3" rowHeight="234950"/>
  <slicer name="Dining Type" xr10:uid="{E93961A4-C552-4BFE-8010-9BAAB764124C}" cache="Slicer_Dining_Type" caption="Dining Type"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67F6B4-6584-4357-B8C4-8F971C8F4B2D}" name="Table1" displayName="Table1" ref="A1:Z490" totalsRowShown="0">
  <autoFilter ref="A1:Z490" xr:uid="{7967F6B4-6584-4357-B8C4-8F971C8F4B2D}"/>
  <tableColumns count="26">
    <tableColumn id="1" xr3:uid="{1818DDA3-88A4-4138-BC33-A917F271A77D}" name="Order ID"/>
    <tableColumn id="2" xr3:uid="{79198E90-81F7-4839-8160-A9907FB333EF}" name="Order date"/>
    <tableColumn id="3" xr3:uid="{18FDB07D-D32B-4E0F-B5CA-04665C1A5C3F}" name="Month"/>
    <tableColumn id="4" xr3:uid="{69E9F935-D038-4F5B-8701-03D57AACC6BD}" name="Quarter"/>
    <tableColumn id="5" xr3:uid="{B77A007A-324A-4267-B145-8C04FF4648D4}" name="Order Time"/>
    <tableColumn id="6" xr3:uid="{1F799EDD-63F1-4BCA-A05B-FEF507614D02}" name="Day"/>
    <tableColumn id="7" xr3:uid="{768373A5-5F7B-42D2-80B6-C3C0E80748C4}" name="Customer ID"/>
    <tableColumn id="8" xr3:uid="{91536F68-1886-4610-A742-654774A32AE1}" name="Customer Type"/>
    <tableColumn id="9" xr3:uid="{533AEA8C-A845-45B9-BC11-99580E12A426}" name="Gender"/>
    <tableColumn id="10" xr3:uid="{5F366BF5-F914-4000-9842-6EDB9BD4195E}" name="Age Group"/>
    <tableColumn id="11" xr3:uid="{050D1DE5-29B3-47D2-8688-D51FC8CF1F0B}" name="Waiter"/>
    <tableColumn id="12" xr3:uid="{44DA503D-33B9-412B-B12D-F7D1C0B49262}" name="City"/>
    <tableColumn id="13" xr3:uid="{A9E5D31F-8B35-45D6-8509-FE92920F9DE5}" name="Table No"/>
    <tableColumn id="14" xr3:uid="{FAD84BF9-02F8-4BAF-9976-65A54423DEC1}" name="Dining Type"/>
    <tableColumn id="15" xr3:uid="{144C0DEE-4AB9-4758-BEE6-F96834A0FDEB}" name="Payment Method"/>
    <tableColumn id="16" xr3:uid="{97129ABF-B9BD-449C-A669-5F390FE047C3}" name="Food Category"/>
    <tableColumn id="17" xr3:uid="{6DF3D2D0-9A6B-46D5-B193-34433EE504D5}" name="Item Name"/>
    <tableColumn id="18" xr3:uid="{97FEB73B-03CB-49DD-80B4-50922C857201}" name="Quantity"/>
    <tableColumn id="19" xr3:uid="{200427E7-A551-4542-BA80-E6C6F2114160}" name="Unit Price"/>
    <tableColumn id="20" xr3:uid="{5EAD0584-3AFE-4C4C-85FA-961672CDDC20}" name="Discount %"/>
    <tableColumn id="21" xr3:uid="{27BAB15C-A4CC-45C3-B4CD-8765C9014074}" name="Tax %"/>
    <tableColumn id="22" xr3:uid="{1B252E53-6D42-421A-8586-7A28992C7C2B}" name="Rating"/>
    <tableColumn id="23" xr3:uid="{80D28F73-B6DF-40E3-B6D6-CCD3F8847479}" name="Total sales">
      <calculatedColumnFormula>Data!$R2*Data!$S2*(1-Data!$T2/100)*(1+Data!$U2/100)</calculatedColumnFormula>
    </tableColumn>
    <tableColumn id="24" xr3:uid="{F059B906-AE34-4268-A8F8-0BBA8F33D351}" name="Cost">
      <calculatedColumnFormula>Data!$R2*Data!$S2*50%</calculatedColumnFormula>
    </tableColumn>
    <tableColumn id="25" xr3:uid="{116FD56D-0F76-4F33-A071-FCF851DB0AE4}" name="Profit">
      <calculatedColumnFormula>Data!$W2-Data!$X2</calculatedColumnFormula>
    </tableColumn>
    <tableColumn id="26" xr3:uid="{27F8F3BA-7A5B-4C85-9B86-55945C36C7B6}" name="Unique Customers">
      <calculatedColumnFormula>IF(COUNTIF($G$2:G2,G2)=1,1,0)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72ED2E-8A39-4914-80A3-8AA063B43479}" name="Table2" displayName="Table2" ref="A3:Z492" totalsRowShown="0">
  <autoFilter ref="A3:Z492" xr:uid="{2F72ED2E-8A39-4914-80A3-8AA063B43479}"/>
  <tableColumns count="26">
    <tableColumn id="1" xr3:uid="{51E5B044-EA49-4803-B8F7-B103E00AF606}" name="Order ID"/>
    <tableColumn id="2" xr3:uid="{669C47E2-E9ED-48FB-83D2-BBF7950E628D}" name="Order date" dataDxfId="106"/>
    <tableColumn id="3" xr3:uid="{2AB17DD0-5A70-4A89-976B-E919C05DE108}" name="Month"/>
    <tableColumn id="4" xr3:uid="{389BA4DD-88BB-4ECD-8E19-75466528AD11}" name="Quarter"/>
    <tableColumn id="5" xr3:uid="{4E2703F5-1A4C-4F16-93B4-79D785DEB86F}" name="Order Time"/>
    <tableColumn id="6" xr3:uid="{26A1F2CB-CBEF-4D69-8B7C-73FBFCEEE4AF}" name="Day"/>
    <tableColumn id="7" xr3:uid="{FF48192C-04E6-44FB-B86A-103CDBDC2D8A}" name="Customer ID"/>
    <tableColumn id="8" xr3:uid="{DC942F0D-3A9E-4B8E-A83E-46AC3EB736F6}" name="Customer Type"/>
    <tableColumn id="9" xr3:uid="{BBA4E896-6EB1-4F4A-B26F-CF3CC712F279}" name="Gender"/>
    <tableColumn id="10" xr3:uid="{F274039B-2CF2-4C38-9B09-02ACE2F8B345}" name="Age Group"/>
    <tableColumn id="11" xr3:uid="{F267455B-0FD7-4FF1-9244-B162C4C020A6}" name="Waiter"/>
    <tableColumn id="12" xr3:uid="{4D9756B2-E6D0-4CA1-B0F8-1582C6ECDB48}" name="City"/>
    <tableColumn id="13" xr3:uid="{AF8E3198-8D70-406D-B590-EC5F5CE98B22}" name="Table No"/>
    <tableColumn id="14" xr3:uid="{3A63CE28-BE21-4EFD-BF8B-D229B042971E}" name="Dining Type"/>
    <tableColumn id="15" xr3:uid="{2BFB6F17-13F3-46DF-B255-E33A5197F216}" name="Payment Method"/>
    <tableColumn id="16" xr3:uid="{10BBC46D-2A02-48DA-8EC6-BAA0E01AAEA9}" name="Food Category"/>
    <tableColumn id="17" xr3:uid="{D85F28FC-02A0-42CF-AB22-E0CA3E348BCC}" name="Item Name"/>
    <tableColumn id="18" xr3:uid="{92E81589-AA2C-483B-9F2B-B1EE278C81DF}" name="Quantity"/>
    <tableColumn id="19" xr3:uid="{C23879C9-1E83-4558-8437-A2F62D68BC2B}" name="Unit Price"/>
    <tableColumn id="20" xr3:uid="{D06DA0E8-E59E-4CA7-A227-188138FFC3A9}" name="Discount %"/>
    <tableColumn id="21" xr3:uid="{BF4646B7-464C-4F2A-9250-B726D1D3B85E}" name="Tax %"/>
    <tableColumn id="22" xr3:uid="{8F8F6C34-4366-4A11-885A-C5EED833C7B2}" name="Rating"/>
    <tableColumn id="23" xr3:uid="{69EC4047-3C3B-4E3F-8249-4FFDF572B674}" name="Total sales"/>
    <tableColumn id="24" xr3:uid="{A18F683A-5C31-49A6-913B-0DF75082E53B}" name="Cost"/>
    <tableColumn id="25" xr3:uid="{C8D044CC-8F32-4083-B144-9B621C32CC4C}" name="Profit"/>
    <tableColumn id="26" xr3:uid="{65CD9D57-2C12-4008-81EB-1651D81AF69F}" name="Unique Customer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0450-C016-48CC-A1D4-983A99387F6E}">
  <sheetPr codeName="Sheet5"/>
  <dimension ref="A1:AE490"/>
  <sheetViews>
    <sheetView zoomScale="110" workbookViewId="0">
      <selection activeCell="B5" sqref="B5"/>
    </sheetView>
  </sheetViews>
  <sheetFormatPr defaultRowHeight="14.4" x14ac:dyDescent="0.3"/>
  <cols>
    <col min="1" max="1" width="10.21875" bestFit="1" customWidth="1"/>
    <col min="2" max="2" width="12.21875" bestFit="1" customWidth="1"/>
    <col min="3" max="3" width="9" bestFit="1" customWidth="1"/>
    <col min="4" max="4" width="9.6640625" bestFit="1" customWidth="1"/>
    <col min="5" max="5" width="12.5546875" bestFit="1" customWidth="1"/>
    <col min="6" max="6" width="10.77734375" bestFit="1" customWidth="1"/>
    <col min="7" max="7" width="13.5546875" bestFit="1" customWidth="1"/>
    <col min="8" max="8" width="16" bestFit="1" customWidth="1"/>
    <col min="9" max="9" width="9.33203125" bestFit="1" customWidth="1"/>
    <col min="10" max="10" width="12.109375" bestFit="1" customWidth="1"/>
    <col min="11" max="11" width="8.77734375" bestFit="1" customWidth="1"/>
    <col min="12" max="12" width="9.33203125" bestFit="1" customWidth="1"/>
    <col min="13" max="13" width="10.6640625" bestFit="1" customWidth="1"/>
    <col min="14" max="14" width="13.109375" bestFit="1" customWidth="1"/>
    <col min="15" max="15" width="18.109375" bestFit="1" customWidth="1"/>
    <col min="16" max="16" width="15.5546875" bestFit="1" customWidth="1"/>
    <col min="17" max="17" width="21.5546875" bestFit="1" customWidth="1"/>
    <col min="18" max="18" width="10.5546875" bestFit="1" customWidth="1"/>
    <col min="19" max="19" width="11.33203125" bestFit="1" customWidth="1"/>
    <col min="20" max="20" width="12.44140625" bestFit="1" customWidth="1"/>
    <col min="21" max="21" width="8" bestFit="1" customWidth="1"/>
    <col min="22" max="22" width="8.5546875" bestFit="1" customWidth="1"/>
    <col min="23" max="23" width="11.88671875" bestFit="1" customWidth="1"/>
    <col min="24" max="24" width="7" bestFit="1" customWidth="1"/>
    <col min="25" max="25" width="10" bestFit="1" customWidth="1"/>
    <col min="26" max="26" width="18.777343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798</v>
      </c>
      <c r="X1" t="s">
        <v>23</v>
      </c>
      <c r="Y1" t="s">
        <v>24</v>
      </c>
      <c r="Z1" t="s">
        <v>800</v>
      </c>
    </row>
    <row r="2" spans="1:31" x14ac:dyDescent="0.3">
      <c r="A2" t="s">
        <v>25</v>
      </c>
      <c r="B2">
        <v>45685</v>
      </c>
      <c r="C2" t="s">
        <v>26</v>
      </c>
      <c r="D2" t="s">
        <v>27</v>
      </c>
      <c r="E2" t="s">
        <v>28</v>
      </c>
      <c r="F2" t="s">
        <v>29</v>
      </c>
      <c r="G2" t="s">
        <v>30</v>
      </c>
      <c r="H2" t="s">
        <v>31</v>
      </c>
      <c r="I2" t="s">
        <v>32</v>
      </c>
      <c r="J2" t="s">
        <v>33</v>
      </c>
      <c r="K2" t="s">
        <v>34</v>
      </c>
      <c r="L2" t="s">
        <v>35</v>
      </c>
      <c r="M2">
        <v>7</v>
      </c>
      <c r="N2" t="s">
        <v>36</v>
      </c>
      <c r="O2" t="s">
        <v>37</v>
      </c>
      <c r="P2" t="s">
        <v>38</v>
      </c>
      <c r="Q2" t="s">
        <v>39</v>
      </c>
      <c r="R2">
        <v>2</v>
      </c>
      <c r="S2">
        <v>3.08</v>
      </c>
      <c r="T2">
        <v>10</v>
      </c>
      <c r="U2">
        <v>5</v>
      </c>
      <c r="V2">
        <v>3</v>
      </c>
      <c r="W2">
        <f>Data!$R2*Data!$S2*(1-Data!$T2/100)*(1+Data!$U2/100)</f>
        <v>5.821200000000001</v>
      </c>
      <c r="X2">
        <f>Data!$R2*Data!$S2*50%</f>
        <v>3.08</v>
      </c>
      <c r="Y2">
        <f>Data!$W2-Data!$X2</f>
        <v>2.741200000000001</v>
      </c>
      <c r="Z2">
        <f>IF(COUNTIF($G$2:G2,G2)=1,1,0)</f>
        <v>1</v>
      </c>
    </row>
    <row r="3" spans="1:31" x14ac:dyDescent="0.3">
      <c r="A3" t="s">
        <v>40</v>
      </c>
      <c r="B3">
        <v>45662</v>
      </c>
      <c r="C3" t="s">
        <v>26</v>
      </c>
      <c r="D3" t="s">
        <v>27</v>
      </c>
      <c r="E3" t="s">
        <v>41</v>
      </c>
      <c r="F3" t="s">
        <v>29</v>
      </c>
      <c r="G3" t="s">
        <v>42</v>
      </c>
      <c r="H3" t="s">
        <v>43</v>
      </c>
      <c r="I3" t="s">
        <v>32</v>
      </c>
      <c r="J3" t="s">
        <v>44</v>
      </c>
      <c r="K3" t="s">
        <v>45</v>
      </c>
      <c r="L3" t="s">
        <v>46</v>
      </c>
      <c r="M3">
        <v>17</v>
      </c>
      <c r="N3" t="s">
        <v>47</v>
      </c>
      <c r="O3" t="s">
        <v>48</v>
      </c>
      <c r="P3" t="s">
        <v>49</v>
      </c>
      <c r="Q3" t="s">
        <v>50</v>
      </c>
      <c r="R3">
        <v>2</v>
      </c>
      <c r="S3">
        <v>5.67</v>
      </c>
      <c r="T3">
        <v>0</v>
      </c>
      <c r="U3">
        <v>5</v>
      </c>
      <c r="V3">
        <v>4.5</v>
      </c>
      <c r="W3">
        <f>Data!$R3*Data!$S3*(1-Data!$T3/100)*(1+Data!$U3/100)</f>
        <v>11.907</v>
      </c>
      <c r="X3">
        <f>Data!$R3*Data!$S3*50%</f>
        <v>5.67</v>
      </c>
      <c r="Y3">
        <f>Data!$W3-Data!$X3</f>
        <v>6.2370000000000001</v>
      </c>
      <c r="Z3">
        <f>IF(COUNTIF($G$2:G3,G3)=1,1,0)</f>
        <v>1</v>
      </c>
    </row>
    <row r="4" spans="1:31" x14ac:dyDescent="0.3">
      <c r="A4" t="s">
        <v>51</v>
      </c>
      <c r="B4">
        <v>45677</v>
      </c>
      <c r="C4" t="s">
        <v>26</v>
      </c>
      <c r="D4" t="s">
        <v>27</v>
      </c>
      <c r="E4" t="s">
        <v>52</v>
      </c>
      <c r="F4" t="s">
        <v>53</v>
      </c>
      <c r="G4" t="s">
        <v>54</v>
      </c>
      <c r="H4" t="s">
        <v>31</v>
      </c>
      <c r="I4" t="s">
        <v>32</v>
      </c>
      <c r="J4" t="s">
        <v>44</v>
      </c>
      <c r="K4" t="s">
        <v>34</v>
      </c>
      <c r="L4" t="s">
        <v>55</v>
      </c>
      <c r="M4">
        <v>14</v>
      </c>
      <c r="N4" t="s">
        <v>56</v>
      </c>
      <c r="O4" t="s">
        <v>48</v>
      </c>
      <c r="P4" t="s">
        <v>57</v>
      </c>
      <c r="Q4" t="s">
        <v>58</v>
      </c>
      <c r="R4">
        <v>2</v>
      </c>
      <c r="S4">
        <v>5.03</v>
      </c>
      <c r="T4">
        <v>0</v>
      </c>
      <c r="U4">
        <v>5</v>
      </c>
      <c r="V4">
        <v>5</v>
      </c>
      <c r="W4">
        <f>Data!$R4*Data!$S4*(1-Data!$T4/100)*(1+Data!$U4/100)</f>
        <v>10.563000000000001</v>
      </c>
      <c r="X4">
        <f>Data!$R4*Data!$S4*50%</f>
        <v>5.03</v>
      </c>
      <c r="Y4">
        <f>Data!$W4-Data!$X4</f>
        <v>5.5330000000000004</v>
      </c>
      <c r="Z4">
        <f>IF(COUNTIF($G$2:G4,G4)=1,1,0)</f>
        <v>1</v>
      </c>
    </row>
    <row r="5" spans="1:31" x14ac:dyDescent="0.3">
      <c r="A5" t="s">
        <v>59</v>
      </c>
      <c r="B5">
        <v>45672</v>
      </c>
      <c r="C5" t="s">
        <v>26</v>
      </c>
      <c r="D5" t="s">
        <v>27</v>
      </c>
      <c r="E5" t="s">
        <v>60</v>
      </c>
      <c r="F5" t="s">
        <v>53</v>
      </c>
      <c r="G5" t="s">
        <v>61</v>
      </c>
      <c r="H5" t="s">
        <v>31</v>
      </c>
      <c r="I5" t="s">
        <v>62</v>
      </c>
      <c r="J5" t="s">
        <v>33</v>
      </c>
      <c r="K5" t="s">
        <v>63</v>
      </c>
      <c r="L5" t="s">
        <v>35</v>
      </c>
      <c r="M5">
        <v>8</v>
      </c>
      <c r="N5" t="s">
        <v>47</v>
      </c>
      <c r="O5" t="s">
        <v>64</v>
      </c>
      <c r="P5" t="s">
        <v>49</v>
      </c>
      <c r="Q5" t="s">
        <v>65</v>
      </c>
      <c r="R5">
        <v>2</v>
      </c>
      <c r="S5">
        <v>7.77</v>
      </c>
      <c r="T5">
        <v>0</v>
      </c>
      <c r="U5">
        <v>5</v>
      </c>
      <c r="V5">
        <v>3</v>
      </c>
      <c r="W5">
        <f>Data!$R5*Data!$S5*(1-Data!$T5/100)*(1+Data!$U5/100)</f>
        <v>16.317</v>
      </c>
      <c r="X5">
        <f>Data!$R5*Data!$S5*50%</f>
        <v>7.77</v>
      </c>
      <c r="Y5">
        <f>Data!$W5-Data!$X5</f>
        <v>8.5470000000000006</v>
      </c>
      <c r="Z5">
        <f>IF(COUNTIF($G$2:G5,G5)=1,1,0)</f>
        <v>1</v>
      </c>
      <c r="AD5" t="s">
        <v>799</v>
      </c>
    </row>
    <row r="6" spans="1:31" x14ac:dyDescent="0.3">
      <c r="A6" t="s">
        <v>66</v>
      </c>
      <c r="B6">
        <v>45658</v>
      </c>
      <c r="C6" t="s">
        <v>26</v>
      </c>
      <c r="D6" t="s">
        <v>27</v>
      </c>
      <c r="E6" t="s">
        <v>67</v>
      </c>
      <c r="F6" t="s">
        <v>68</v>
      </c>
      <c r="G6" t="s">
        <v>69</v>
      </c>
      <c r="H6" t="s">
        <v>43</v>
      </c>
      <c r="I6" t="s">
        <v>62</v>
      </c>
      <c r="J6" t="s">
        <v>44</v>
      </c>
      <c r="K6" t="s">
        <v>34</v>
      </c>
      <c r="L6" t="s">
        <v>46</v>
      </c>
      <c r="M6">
        <v>19</v>
      </c>
      <c r="N6" t="s">
        <v>56</v>
      </c>
      <c r="O6" t="s">
        <v>48</v>
      </c>
      <c r="P6" t="s">
        <v>70</v>
      </c>
      <c r="Q6" t="s">
        <v>71</v>
      </c>
      <c r="R6">
        <v>3</v>
      </c>
      <c r="S6">
        <v>12.56</v>
      </c>
      <c r="T6">
        <v>0</v>
      </c>
      <c r="U6">
        <v>5</v>
      </c>
      <c r="V6">
        <v>4.5</v>
      </c>
      <c r="W6">
        <f>Data!$R6*Data!$S6*(1-Data!$T6/100)*(1+Data!$U6/100)</f>
        <v>39.564</v>
      </c>
      <c r="X6">
        <f>Data!$R6*Data!$S6*50%</f>
        <v>18.84</v>
      </c>
      <c r="Y6">
        <f>Data!$W6-Data!$X6</f>
        <v>20.724</v>
      </c>
      <c r="Z6">
        <f>IF(COUNTIF($G$2:G6,G6)=1,1,0)</f>
        <v>1</v>
      </c>
    </row>
    <row r="7" spans="1:31" x14ac:dyDescent="0.3">
      <c r="A7" t="s">
        <v>72</v>
      </c>
      <c r="B7">
        <v>45664</v>
      </c>
      <c r="C7" t="s">
        <v>26</v>
      </c>
      <c r="D7" t="s">
        <v>27</v>
      </c>
      <c r="E7" t="s">
        <v>73</v>
      </c>
      <c r="F7" t="s">
        <v>74</v>
      </c>
      <c r="G7" t="s">
        <v>75</v>
      </c>
      <c r="H7" t="s">
        <v>31</v>
      </c>
      <c r="I7" t="s">
        <v>62</v>
      </c>
      <c r="J7" t="s">
        <v>44</v>
      </c>
      <c r="K7" t="s">
        <v>63</v>
      </c>
      <c r="L7" t="s">
        <v>35</v>
      </c>
      <c r="M7">
        <v>15</v>
      </c>
      <c r="N7" t="s">
        <v>36</v>
      </c>
      <c r="O7" t="s">
        <v>48</v>
      </c>
      <c r="P7" t="s">
        <v>76</v>
      </c>
      <c r="Q7" t="s">
        <v>77</v>
      </c>
      <c r="R7">
        <v>2</v>
      </c>
      <c r="S7">
        <v>13.61</v>
      </c>
      <c r="T7">
        <v>10</v>
      </c>
      <c r="U7">
        <v>5</v>
      </c>
      <c r="V7">
        <v>3</v>
      </c>
      <c r="W7">
        <f>Data!$R7*Data!$S7*(1-Data!$T7/100)*(1+Data!$U7/100)</f>
        <v>25.722900000000003</v>
      </c>
      <c r="X7">
        <f>Data!$R7*Data!$S7*50%</f>
        <v>13.61</v>
      </c>
      <c r="Y7">
        <f>Data!$W7-Data!$X7</f>
        <v>12.112900000000003</v>
      </c>
      <c r="Z7">
        <f>IF(COUNTIF($G$2:G7,G7)=1,1,0)</f>
        <v>1</v>
      </c>
    </row>
    <row r="8" spans="1:31" x14ac:dyDescent="0.3">
      <c r="A8" t="s">
        <v>78</v>
      </c>
      <c r="B8">
        <v>45677</v>
      </c>
      <c r="C8" t="s">
        <v>26</v>
      </c>
      <c r="D8" t="s">
        <v>27</v>
      </c>
      <c r="E8" t="s">
        <v>79</v>
      </c>
      <c r="F8" t="s">
        <v>80</v>
      </c>
      <c r="G8" t="s">
        <v>81</v>
      </c>
      <c r="H8" t="s">
        <v>43</v>
      </c>
      <c r="I8" t="s">
        <v>32</v>
      </c>
      <c r="J8" t="s">
        <v>44</v>
      </c>
      <c r="K8" t="s">
        <v>34</v>
      </c>
      <c r="L8" t="s">
        <v>55</v>
      </c>
      <c r="M8">
        <v>14</v>
      </c>
      <c r="N8" t="s">
        <v>36</v>
      </c>
      <c r="O8" t="s">
        <v>37</v>
      </c>
      <c r="P8" t="s">
        <v>57</v>
      </c>
      <c r="Q8" t="s">
        <v>82</v>
      </c>
      <c r="R8">
        <v>2</v>
      </c>
      <c r="S8">
        <v>7.15</v>
      </c>
      <c r="T8">
        <v>0</v>
      </c>
      <c r="U8">
        <v>5</v>
      </c>
      <c r="V8">
        <v>5</v>
      </c>
      <c r="W8">
        <f>Data!$R8*Data!$S8*(1-Data!$T8/100)*(1+Data!$U8/100)</f>
        <v>15.015000000000001</v>
      </c>
      <c r="X8">
        <f>Data!$R8*Data!$S8*50%</f>
        <v>7.15</v>
      </c>
      <c r="Y8">
        <f>Data!$W8-Data!$X8</f>
        <v>7.8650000000000002</v>
      </c>
      <c r="Z8">
        <f>IF(COUNTIF($G$2:G8,G8)=1,1,0)</f>
        <v>1</v>
      </c>
    </row>
    <row r="9" spans="1:31" x14ac:dyDescent="0.3">
      <c r="A9" t="s">
        <v>83</v>
      </c>
      <c r="B9">
        <v>45671</v>
      </c>
      <c r="C9" t="s">
        <v>26</v>
      </c>
      <c r="D9" t="s">
        <v>27</v>
      </c>
      <c r="E9" t="s">
        <v>84</v>
      </c>
      <c r="F9" t="s">
        <v>85</v>
      </c>
      <c r="G9" t="s">
        <v>86</v>
      </c>
      <c r="H9" t="s">
        <v>43</v>
      </c>
      <c r="I9" t="s">
        <v>32</v>
      </c>
      <c r="J9" t="s">
        <v>44</v>
      </c>
      <c r="K9" t="s">
        <v>87</v>
      </c>
      <c r="L9" t="s">
        <v>55</v>
      </c>
      <c r="M9">
        <v>15</v>
      </c>
      <c r="N9" t="s">
        <v>47</v>
      </c>
      <c r="O9" t="s">
        <v>48</v>
      </c>
      <c r="P9" t="s">
        <v>49</v>
      </c>
      <c r="Q9" t="s">
        <v>88</v>
      </c>
      <c r="R9">
        <v>2</v>
      </c>
      <c r="S9">
        <v>8.68</v>
      </c>
      <c r="T9">
        <v>0</v>
      </c>
      <c r="U9">
        <v>5</v>
      </c>
      <c r="V9">
        <v>4.5</v>
      </c>
      <c r="W9">
        <f>Data!$R9*Data!$S9*(1-Data!$T9/100)*(1+Data!$U9/100)</f>
        <v>18.228000000000002</v>
      </c>
      <c r="X9">
        <f>Data!$R9*Data!$S9*50%</f>
        <v>8.68</v>
      </c>
      <c r="Y9">
        <f>Data!$W9-Data!$X9</f>
        <v>9.5480000000000018</v>
      </c>
      <c r="Z9">
        <f>IF(COUNTIF($G$2:G9,G9)=1,1,0)</f>
        <v>1</v>
      </c>
      <c r="AE9">
        <f>COUNTA(Data!$G$2:$G$490)</f>
        <v>489</v>
      </c>
    </row>
    <row r="10" spans="1:31" x14ac:dyDescent="0.3">
      <c r="A10" t="s">
        <v>89</v>
      </c>
      <c r="B10">
        <v>45671</v>
      </c>
      <c r="C10" t="s">
        <v>26</v>
      </c>
      <c r="D10" t="s">
        <v>27</v>
      </c>
      <c r="E10" t="s">
        <v>90</v>
      </c>
      <c r="F10" t="s">
        <v>53</v>
      </c>
      <c r="G10" t="s">
        <v>91</v>
      </c>
      <c r="H10" t="s">
        <v>31</v>
      </c>
      <c r="I10" t="s">
        <v>62</v>
      </c>
      <c r="J10" t="s">
        <v>92</v>
      </c>
      <c r="K10" t="s">
        <v>45</v>
      </c>
      <c r="L10" t="s">
        <v>93</v>
      </c>
      <c r="M10">
        <v>13</v>
      </c>
      <c r="N10" t="s">
        <v>36</v>
      </c>
      <c r="O10" t="s">
        <v>94</v>
      </c>
      <c r="P10" t="s">
        <v>38</v>
      </c>
      <c r="Q10" t="s">
        <v>39</v>
      </c>
      <c r="R10">
        <v>3</v>
      </c>
      <c r="S10">
        <v>5.83</v>
      </c>
      <c r="T10">
        <v>5</v>
      </c>
      <c r="U10">
        <v>5</v>
      </c>
      <c r="V10">
        <v>3</v>
      </c>
      <c r="W10">
        <f>Data!$R10*Data!$S10*(1-Data!$T10/100)*(1+Data!$U10/100)</f>
        <v>17.446275</v>
      </c>
      <c r="X10">
        <f>Data!$R10*Data!$S10*50%</f>
        <v>8.745000000000001</v>
      </c>
      <c r="Y10">
        <f>Data!$W10-Data!$X10</f>
        <v>8.701274999999999</v>
      </c>
      <c r="Z10">
        <f>IF(COUNTIF($G$2:G10,G10)=1,1,0)</f>
        <v>1</v>
      </c>
    </row>
    <row r="11" spans="1:31" x14ac:dyDescent="0.3">
      <c r="A11" t="s">
        <v>95</v>
      </c>
      <c r="B11">
        <v>45675</v>
      </c>
      <c r="C11" t="s">
        <v>26</v>
      </c>
      <c r="D11" t="s">
        <v>27</v>
      </c>
      <c r="E11" t="s">
        <v>79</v>
      </c>
      <c r="F11" t="s">
        <v>68</v>
      </c>
      <c r="G11" t="s">
        <v>96</v>
      </c>
      <c r="H11" t="s">
        <v>43</v>
      </c>
      <c r="I11" t="s">
        <v>32</v>
      </c>
      <c r="J11" t="s">
        <v>92</v>
      </c>
      <c r="K11" t="s">
        <v>45</v>
      </c>
      <c r="L11" t="s">
        <v>46</v>
      </c>
      <c r="M11">
        <v>19</v>
      </c>
      <c r="N11" t="s">
        <v>56</v>
      </c>
      <c r="O11" t="s">
        <v>48</v>
      </c>
      <c r="P11" t="s">
        <v>49</v>
      </c>
      <c r="Q11" t="s">
        <v>97</v>
      </c>
      <c r="R11">
        <v>2</v>
      </c>
      <c r="S11">
        <v>15.03</v>
      </c>
      <c r="T11">
        <v>5</v>
      </c>
      <c r="U11">
        <v>5</v>
      </c>
      <c r="V11">
        <v>3</v>
      </c>
      <c r="W11">
        <f>Data!$R11*Data!$S11*(1-Data!$T11/100)*(1+Data!$U11/100)</f>
        <v>29.984850000000002</v>
      </c>
      <c r="X11">
        <f>Data!$R11*Data!$S11*50%</f>
        <v>15.03</v>
      </c>
      <c r="Y11">
        <f>Data!$W11-Data!$X11</f>
        <v>14.954850000000002</v>
      </c>
      <c r="Z11">
        <f>IF(COUNTIF($G$2:G11,G11)=1,1,0)</f>
        <v>1</v>
      </c>
    </row>
    <row r="12" spans="1:31" x14ac:dyDescent="0.3">
      <c r="A12" t="s">
        <v>98</v>
      </c>
      <c r="B12">
        <v>45683</v>
      </c>
      <c r="C12" t="s">
        <v>26</v>
      </c>
      <c r="D12" t="s">
        <v>27</v>
      </c>
      <c r="E12" t="s">
        <v>99</v>
      </c>
      <c r="F12" t="s">
        <v>80</v>
      </c>
      <c r="G12" t="s">
        <v>100</v>
      </c>
      <c r="H12" t="s">
        <v>43</v>
      </c>
      <c r="I12" t="s">
        <v>62</v>
      </c>
      <c r="J12" t="s">
        <v>101</v>
      </c>
      <c r="K12" t="s">
        <v>63</v>
      </c>
      <c r="L12" t="s">
        <v>93</v>
      </c>
      <c r="M12">
        <v>5</v>
      </c>
      <c r="N12" t="s">
        <v>56</v>
      </c>
      <c r="O12" t="s">
        <v>64</v>
      </c>
      <c r="P12" t="s">
        <v>70</v>
      </c>
      <c r="Q12" t="s">
        <v>102</v>
      </c>
      <c r="R12">
        <v>2</v>
      </c>
      <c r="S12">
        <v>6.02</v>
      </c>
      <c r="T12">
        <v>5</v>
      </c>
      <c r="U12">
        <v>5</v>
      </c>
      <c r="V12">
        <v>4.5</v>
      </c>
      <c r="W12">
        <f>Data!$R12*Data!$S12*(1-Data!$T12/100)*(1+Data!$U12/100)</f>
        <v>12.0099</v>
      </c>
      <c r="X12">
        <f>Data!$R12*Data!$S12*50%</f>
        <v>6.02</v>
      </c>
      <c r="Y12">
        <f>Data!$W12-Data!$X12</f>
        <v>5.9899000000000004</v>
      </c>
      <c r="Z12">
        <f>IF(COUNTIF($G$2:G12,G12)=1,1,0)</f>
        <v>1</v>
      </c>
    </row>
    <row r="13" spans="1:31" x14ac:dyDescent="0.3">
      <c r="A13" t="s">
        <v>103</v>
      </c>
      <c r="B13">
        <v>45658</v>
      </c>
      <c r="C13" t="s">
        <v>26</v>
      </c>
      <c r="D13" t="s">
        <v>27</v>
      </c>
      <c r="E13" t="s">
        <v>104</v>
      </c>
      <c r="F13" t="s">
        <v>68</v>
      </c>
      <c r="G13" t="s">
        <v>105</v>
      </c>
      <c r="H13" t="s">
        <v>31</v>
      </c>
      <c r="I13" t="s">
        <v>62</v>
      </c>
      <c r="J13" t="s">
        <v>44</v>
      </c>
      <c r="K13" t="s">
        <v>106</v>
      </c>
      <c r="L13" t="s">
        <v>55</v>
      </c>
      <c r="M13">
        <v>5</v>
      </c>
      <c r="N13" t="s">
        <v>36</v>
      </c>
      <c r="O13" t="s">
        <v>94</v>
      </c>
      <c r="P13" t="s">
        <v>76</v>
      </c>
      <c r="Q13" t="s">
        <v>77</v>
      </c>
      <c r="R13">
        <v>2</v>
      </c>
      <c r="S13">
        <v>14.79</v>
      </c>
      <c r="T13">
        <v>5</v>
      </c>
      <c r="U13">
        <v>5</v>
      </c>
      <c r="V13">
        <v>5</v>
      </c>
      <c r="W13">
        <f>Data!$R13*Data!$S13*(1-Data!$T13/100)*(1+Data!$U13/100)</f>
        <v>29.506049999999998</v>
      </c>
      <c r="X13">
        <f>Data!$R13*Data!$S13*50%</f>
        <v>14.79</v>
      </c>
      <c r="Y13">
        <f>Data!$W13-Data!$X13</f>
        <v>14.716049999999999</v>
      </c>
      <c r="Z13">
        <f>IF(COUNTIF($G$2:G13,G13)=1,1,0)</f>
        <v>1</v>
      </c>
    </row>
    <row r="14" spans="1:31" x14ac:dyDescent="0.3">
      <c r="A14" t="s">
        <v>107</v>
      </c>
      <c r="B14">
        <v>45674</v>
      </c>
      <c r="C14" t="s">
        <v>26</v>
      </c>
      <c r="D14" t="s">
        <v>27</v>
      </c>
      <c r="E14" t="s">
        <v>108</v>
      </c>
      <c r="F14" t="s">
        <v>80</v>
      </c>
      <c r="G14" t="s">
        <v>109</v>
      </c>
      <c r="H14" t="s">
        <v>43</v>
      </c>
      <c r="I14" t="s">
        <v>32</v>
      </c>
      <c r="J14" t="s">
        <v>44</v>
      </c>
      <c r="K14" t="s">
        <v>45</v>
      </c>
      <c r="L14" t="s">
        <v>93</v>
      </c>
      <c r="M14">
        <v>12</v>
      </c>
      <c r="N14" t="s">
        <v>36</v>
      </c>
      <c r="O14" t="s">
        <v>48</v>
      </c>
      <c r="P14" t="s">
        <v>38</v>
      </c>
      <c r="Q14" t="s">
        <v>110</v>
      </c>
      <c r="R14">
        <v>2</v>
      </c>
      <c r="S14">
        <v>5.28</v>
      </c>
      <c r="T14">
        <v>5</v>
      </c>
      <c r="U14">
        <v>5</v>
      </c>
      <c r="V14">
        <v>5</v>
      </c>
      <c r="W14">
        <f>Data!$R14*Data!$S14*(1-Data!$T14/100)*(1+Data!$U14/100)</f>
        <v>10.5336</v>
      </c>
      <c r="X14">
        <f>Data!$R14*Data!$S14*50%</f>
        <v>5.28</v>
      </c>
      <c r="Y14">
        <f>Data!$W14-Data!$X14</f>
        <v>5.2535999999999996</v>
      </c>
      <c r="Z14">
        <f>IF(COUNTIF($G$2:G14,G14)=1,1,0)</f>
        <v>1</v>
      </c>
    </row>
    <row r="15" spans="1:31" x14ac:dyDescent="0.3">
      <c r="A15" t="s">
        <v>111</v>
      </c>
      <c r="B15">
        <v>45675</v>
      </c>
      <c r="C15" t="s">
        <v>26</v>
      </c>
      <c r="D15" t="s">
        <v>27</v>
      </c>
      <c r="E15" t="s">
        <v>90</v>
      </c>
      <c r="F15" t="s">
        <v>74</v>
      </c>
      <c r="G15" t="s">
        <v>112</v>
      </c>
      <c r="H15" t="s">
        <v>31</v>
      </c>
      <c r="I15" t="s">
        <v>32</v>
      </c>
      <c r="J15" t="s">
        <v>33</v>
      </c>
      <c r="K15" t="s">
        <v>87</v>
      </c>
      <c r="L15" t="s">
        <v>35</v>
      </c>
      <c r="M15">
        <v>20</v>
      </c>
      <c r="N15" t="s">
        <v>47</v>
      </c>
      <c r="O15" t="s">
        <v>48</v>
      </c>
      <c r="P15" t="s">
        <v>113</v>
      </c>
      <c r="Q15" t="s">
        <v>114</v>
      </c>
      <c r="R15">
        <v>2</v>
      </c>
      <c r="S15">
        <v>15.24</v>
      </c>
      <c r="T15">
        <v>0</v>
      </c>
      <c r="U15">
        <v>5</v>
      </c>
      <c r="V15">
        <v>4.5</v>
      </c>
      <c r="W15">
        <f>Data!$R15*Data!$S15*(1-Data!$T15/100)*(1+Data!$U15/100)</f>
        <v>32.004000000000005</v>
      </c>
      <c r="X15">
        <f>Data!$R15*Data!$S15*50%</f>
        <v>15.24</v>
      </c>
      <c r="Y15">
        <f>Data!$W15-Data!$X15</f>
        <v>16.764000000000003</v>
      </c>
      <c r="Z15">
        <f>IF(COUNTIF($G$2:G15,G15)=1,1,0)</f>
        <v>1</v>
      </c>
    </row>
    <row r="16" spans="1:31" x14ac:dyDescent="0.3">
      <c r="A16" t="s">
        <v>115</v>
      </c>
      <c r="B16">
        <v>45684</v>
      </c>
      <c r="C16" t="s">
        <v>26</v>
      </c>
      <c r="D16" t="s">
        <v>27</v>
      </c>
      <c r="E16" t="s">
        <v>116</v>
      </c>
      <c r="F16" t="s">
        <v>68</v>
      </c>
      <c r="G16" t="s">
        <v>117</v>
      </c>
      <c r="H16" t="s">
        <v>43</v>
      </c>
      <c r="I16" t="s">
        <v>32</v>
      </c>
      <c r="J16" t="s">
        <v>33</v>
      </c>
      <c r="K16" t="s">
        <v>106</v>
      </c>
      <c r="L16" t="s">
        <v>35</v>
      </c>
      <c r="M16">
        <v>10</v>
      </c>
      <c r="N16" t="s">
        <v>47</v>
      </c>
      <c r="O16" t="s">
        <v>64</v>
      </c>
      <c r="P16" t="s">
        <v>38</v>
      </c>
      <c r="Q16" t="s">
        <v>118</v>
      </c>
      <c r="R16">
        <v>2</v>
      </c>
      <c r="S16">
        <v>10.23</v>
      </c>
      <c r="T16">
        <v>5</v>
      </c>
      <c r="U16">
        <v>5</v>
      </c>
      <c r="V16">
        <v>3</v>
      </c>
      <c r="W16">
        <f>Data!$R16*Data!$S16*(1-Data!$T16/100)*(1+Data!$U16/100)</f>
        <v>20.408850000000001</v>
      </c>
      <c r="X16">
        <f>Data!$R16*Data!$S16*50%</f>
        <v>10.23</v>
      </c>
      <c r="Y16">
        <f>Data!$W16-Data!$X16</f>
        <v>10.178850000000001</v>
      </c>
      <c r="Z16">
        <f>IF(COUNTIF($G$2:G16,G16)=1,1,0)</f>
        <v>1</v>
      </c>
    </row>
    <row r="17" spans="1:26" x14ac:dyDescent="0.3">
      <c r="A17" t="s">
        <v>119</v>
      </c>
      <c r="B17">
        <v>45668</v>
      </c>
      <c r="C17" t="s">
        <v>26</v>
      </c>
      <c r="D17" t="s">
        <v>27</v>
      </c>
      <c r="E17" t="s">
        <v>120</v>
      </c>
      <c r="F17" t="s">
        <v>121</v>
      </c>
      <c r="G17" t="s">
        <v>122</v>
      </c>
      <c r="H17" t="s">
        <v>43</v>
      </c>
      <c r="I17" t="s">
        <v>32</v>
      </c>
      <c r="J17" t="s">
        <v>101</v>
      </c>
      <c r="K17" t="s">
        <v>63</v>
      </c>
      <c r="L17" t="s">
        <v>55</v>
      </c>
      <c r="M17">
        <v>7</v>
      </c>
      <c r="N17" t="s">
        <v>56</v>
      </c>
      <c r="O17" t="s">
        <v>94</v>
      </c>
      <c r="P17" t="s">
        <v>76</v>
      </c>
      <c r="Q17" t="s">
        <v>123</v>
      </c>
      <c r="R17">
        <v>3</v>
      </c>
      <c r="S17">
        <v>7.61</v>
      </c>
      <c r="T17">
        <v>10</v>
      </c>
      <c r="U17">
        <v>5</v>
      </c>
      <c r="V17">
        <v>4.5</v>
      </c>
      <c r="W17">
        <f>Data!$R17*Data!$S17*(1-Data!$T17/100)*(1+Data!$U17/100)</f>
        <v>21.574350000000003</v>
      </c>
      <c r="X17">
        <f>Data!$R17*Data!$S17*50%</f>
        <v>11.415000000000001</v>
      </c>
      <c r="Y17">
        <f>Data!$W17-Data!$X17</f>
        <v>10.159350000000002</v>
      </c>
      <c r="Z17">
        <f>IF(COUNTIF($G$2:G17,G17)=1,1,0)</f>
        <v>1</v>
      </c>
    </row>
    <row r="18" spans="1:26" x14ac:dyDescent="0.3">
      <c r="A18" t="s">
        <v>124</v>
      </c>
      <c r="B18">
        <v>45671</v>
      </c>
      <c r="C18" t="s">
        <v>26</v>
      </c>
      <c r="D18" t="s">
        <v>27</v>
      </c>
      <c r="E18" t="s">
        <v>125</v>
      </c>
      <c r="F18" t="s">
        <v>68</v>
      </c>
      <c r="G18" t="s">
        <v>126</v>
      </c>
      <c r="H18" t="s">
        <v>43</v>
      </c>
      <c r="I18" t="s">
        <v>62</v>
      </c>
      <c r="J18" t="s">
        <v>44</v>
      </c>
      <c r="K18" t="s">
        <v>34</v>
      </c>
      <c r="L18" t="s">
        <v>46</v>
      </c>
      <c r="M18">
        <v>20</v>
      </c>
      <c r="N18" t="s">
        <v>36</v>
      </c>
      <c r="O18" t="s">
        <v>48</v>
      </c>
      <c r="P18" t="s">
        <v>76</v>
      </c>
      <c r="Q18" t="s">
        <v>127</v>
      </c>
      <c r="R18">
        <v>2</v>
      </c>
      <c r="S18">
        <v>7.66</v>
      </c>
      <c r="T18">
        <v>10</v>
      </c>
      <c r="U18">
        <v>5</v>
      </c>
      <c r="V18">
        <v>4.5</v>
      </c>
      <c r="W18">
        <f>Data!$R18*Data!$S18*(1-Data!$T18/100)*(1+Data!$U18/100)</f>
        <v>14.477400000000001</v>
      </c>
      <c r="X18">
        <f>Data!$R18*Data!$S18*50%</f>
        <v>7.66</v>
      </c>
      <c r="Y18">
        <f>Data!$W18-Data!$X18</f>
        <v>6.817400000000001</v>
      </c>
      <c r="Z18">
        <f>IF(COUNTIF($G$2:G18,G18)=1,1,0)</f>
        <v>1</v>
      </c>
    </row>
    <row r="19" spans="1:26" x14ac:dyDescent="0.3">
      <c r="A19" t="s">
        <v>128</v>
      </c>
      <c r="B19">
        <v>45679</v>
      </c>
      <c r="C19" t="s">
        <v>26</v>
      </c>
      <c r="D19" t="s">
        <v>27</v>
      </c>
      <c r="E19" t="s">
        <v>52</v>
      </c>
      <c r="F19" t="s">
        <v>80</v>
      </c>
      <c r="G19" t="s">
        <v>129</v>
      </c>
      <c r="H19" t="s">
        <v>43</v>
      </c>
      <c r="I19" t="s">
        <v>32</v>
      </c>
      <c r="J19" t="s">
        <v>33</v>
      </c>
      <c r="K19" t="s">
        <v>106</v>
      </c>
      <c r="L19" t="s">
        <v>46</v>
      </c>
      <c r="M19">
        <v>14</v>
      </c>
      <c r="N19" t="s">
        <v>36</v>
      </c>
      <c r="O19" t="s">
        <v>94</v>
      </c>
      <c r="P19" t="s">
        <v>38</v>
      </c>
      <c r="Q19" t="s">
        <v>130</v>
      </c>
      <c r="R19">
        <v>2</v>
      </c>
      <c r="S19">
        <v>7.66</v>
      </c>
      <c r="T19">
        <v>5</v>
      </c>
      <c r="U19">
        <v>5</v>
      </c>
      <c r="V19">
        <v>5</v>
      </c>
      <c r="W19">
        <f>Data!$R19*Data!$S19*(1-Data!$T19/100)*(1+Data!$U19/100)</f>
        <v>15.281700000000001</v>
      </c>
      <c r="X19">
        <f>Data!$R19*Data!$S19*50%</f>
        <v>7.66</v>
      </c>
      <c r="Y19">
        <f>Data!$W19-Data!$X19</f>
        <v>7.6217000000000006</v>
      </c>
      <c r="Z19">
        <f>IF(COUNTIF($G$2:G19,G19)=1,1,0)</f>
        <v>1</v>
      </c>
    </row>
    <row r="20" spans="1:26" x14ac:dyDescent="0.3">
      <c r="A20" t="s">
        <v>131</v>
      </c>
      <c r="B20">
        <v>45681</v>
      </c>
      <c r="C20" t="s">
        <v>26</v>
      </c>
      <c r="D20" t="s">
        <v>27</v>
      </c>
      <c r="E20" t="s">
        <v>108</v>
      </c>
      <c r="F20" t="s">
        <v>85</v>
      </c>
      <c r="G20" t="s">
        <v>132</v>
      </c>
      <c r="H20" t="s">
        <v>43</v>
      </c>
      <c r="I20" t="s">
        <v>62</v>
      </c>
      <c r="J20" t="s">
        <v>92</v>
      </c>
      <c r="K20" t="s">
        <v>106</v>
      </c>
      <c r="L20" t="s">
        <v>46</v>
      </c>
      <c r="M20">
        <v>19</v>
      </c>
      <c r="N20" t="s">
        <v>36</v>
      </c>
      <c r="O20" t="s">
        <v>37</v>
      </c>
      <c r="P20" t="s">
        <v>49</v>
      </c>
      <c r="Q20" t="s">
        <v>65</v>
      </c>
      <c r="R20">
        <v>2</v>
      </c>
      <c r="S20">
        <v>5.58</v>
      </c>
      <c r="T20">
        <v>5</v>
      </c>
      <c r="U20">
        <v>5</v>
      </c>
      <c r="V20">
        <v>5</v>
      </c>
      <c r="W20">
        <f>Data!$R20*Data!$S20*(1-Data!$T20/100)*(1+Data!$U20/100)</f>
        <v>11.132100000000001</v>
      </c>
      <c r="X20">
        <f>Data!$R20*Data!$S20*50%</f>
        <v>5.58</v>
      </c>
      <c r="Y20">
        <f>Data!$W20-Data!$X20</f>
        <v>5.5521000000000011</v>
      </c>
      <c r="Z20">
        <f>IF(COUNTIF($G$2:G20,G20)=1,1,0)</f>
        <v>1</v>
      </c>
    </row>
    <row r="21" spans="1:26" x14ac:dyDescent="0.3">
      <c r="A21" t="s">
        <v>133</v>
      </c>
      <c r="B21">
        <v>45677</v>
      </c>
      <c r="C21" t="s">
        <v>26</v>
      </c>
      <c r="D21" t="s">
        <v>27</v>
      </c>
      <c r="E21" t="s">
        <v>134</v>
      </c>
      <c r="F21" t="s">
        <v>68</v>
      </c>
      <c r="G21" t="s">
        <v>135</v>
      </c>
      <c r="H21" t="s">
        <v>31</v>
      </c>
      <c r="I21" t="s">
        <v>62</v>
      </c>
      <c r="J21" t="s">
        <v>92</v>
      </c>
      <c r="K21" t="s">
        <v>87</v>
      </c>
      <c r="L21" t="s">
        <v>35</v>
      </c>
      <c r="M21">
        <v>15</v>
      </c>
      <c r="N21" t="s">
        <v>36</v>
      </c>
      <c r="O21" t="s">
        <v>94</v>
      </c>
      <c r="P21" t="s">
        <v>57</v>
      </c>
      <c r="Q21" t="s">
        <v>136</v>
      </c>
      <c r="R21">
        <v>2</v>
      </c>
      <c r="S21">
        <v>15.97</v>
      </c>
      <c r="T21">
        <v>5</v>
      </c>
      <c r="U21">
        <v>5</v>
      </c>
      <c r="V21">
        <v>5</v>
      </c>
      <c r="W21">
        <f>Data!$R21*Data!$S21*(1-Data!$T21/100)*(1+Data!$U21/100)</f>
        <v>31.860150000000001</v>
      </c>
      <c r="X21">
        <f>Data!$R21*Data!$S21*50%</f>
        <v>15.97</v>
      </c>
      <c r="Y21">
        <f>Data!$W21-Data!$X21</f>
        <v>15.89015</v>
      </c>
      <c r="Z21">
        <f>IF(COUNTIF($G$2:G21,G21)=1,1,0)</f>
        <v>1</v>
      </c>
    </row>
    <row r="22" spans="1:26" x14ac:dyDescent="0.3">
      <c r="A22" t="s">
        <v>137</v>
      </c>
      <c r="B22">
        <v>45672</v>
      </c>
      <c r="C22" t="s">
        <v>26</v>
      </c>
      <c r="D22" t="s">
        <v>27</v>
      </c>
      <c r="E22" t="s">
        <v>138</v>
      </c>
      <c r="F22" t="s">
        <v>29</v>
      </c>
      <c r="G22" t="s">
        <v>139</v>
      </c>
      <c r="H22" t="s">
        <v>43</v>
      </c>
      <c r="I22" t="s">
        <v>32</v>
      </c>
      <c r="J22" t="s">
        <v>33</v>
      </c>
      <c r="K22" t="s">
        <v>106</v>
      </c>
      <c r="L22" t="s">
        <v>55</v>
      </c>
      <c r="M22">
        <v>18</v>
      </c>
      <c r="N22" t="s">
        <v>47</v>
      </c>
      <c r="O22" t="s">
        <v>94</v>
      </c>
      <c r="P22" t="s">
        <v>113</v>
      </c>
      <c r="Q22" t="s">
        <v>140</v>
      </c>
      <c r="R22">
        <v>3</v>
      </c>
      <c r="S22">
        <v>7.57</v>
      </c>
      <c r="T22">
        <v>10</v>
      </c>
      <c r="U22">
        <v>5</v>
      </c>
      <c r="V22">
        <v>4.5</v>
      </c>
      <c r="W22">
        <f>Data!$R22*Data!$S22*(1-Data!$T22/100)*(1+Data!$U22/100)</f>
        <v>21.46095</v>
      </c>
      <c r="X22">
        <f>Data!$R22*Data!$S22*50%</f>
        <v>11.355</v>
      </c>
      <c r="Y22">
        <f>Data!$W22-Data!$X22</f>
        <v>10.10595</v>
      </c>
      <c r="Z22">
        <f>IF(COUNTIF($G$2:G22,G22)=1,1,0)</f>
        <v>1</v>
      </c>
    </row>
    <row r="23" spans="1:26" x14ac:dyDescent="0.3">
      <c r="A23" t="s">
        <v>141</v>
      </c>
      <c r="B23">
        <v>45667</v>
      </c>
      <c r="C23" t="s">
        <v>26</v>
      </c>
      <c r="D23" t="s">
        <v>27</v>
      </c>
      <c r="E23" t="s">
        <v>142</v>
      </c>
      <c r="F23" t="s">
        <v>29</v>
      </c>
      <c r="G23" t="s">
        <v>143</v>
      </c>
      <c r="H23" t="s">
        <v>43</v>
      </c>
      <c r="I23" t="s">
        <v>32</v>
      </c>
      <c r="J23" t="s">
        <v>33</v>
      </c>
      <c r="K23" t="s">
        <v>106</v>
      </c>
      <c r="L23" t="s">
        <v>46</v>
      </c>
      <c r="M23">
        <v>25</v>
      </c>
      <c r="N23" t="s">
        <v>56</v>
      </c>
      <c r="O23" t="s">
        <v>94</v>
      </c>
      <c r="P23" t="s">
        <v>70</v>
      </c>
      <c r="Q23" t="s">
        <v>71</v>
      </c>
      <c r="R23">
        <v>2</v>
      </c>
      <c r="S23">
        <v>10.11</v>
      </c>
      <c r="T23">
        <v>0</v>
      </c>
      <c r="U23">
        <v>5</v>
      </c>
      <c r="V23">
        <v>3</v>
      </c>
      <c r="W23">
        <f>Data!$R23*Data!$S23*(1-Data!$T23/100)*(1+Data!$U23/100)</f>
        <v>21.230999999999998</v>
      </c>
      <c r="X23">
        <f>Data!$R23*Data!$S23*50%</f>
        <v>10.11</v>
      </c>
      <c r="Y23">
        <f>Data!$W23-Data!$X23</f>
        <v>11.120999999999999</v>
      </c>
      <c r="Z23">
        <f>IF(COUNTIF($G$2:G23,G23)=1,1,0)</f>
        <v>1</v>
      </c>
    </row>
    <row r="24" spans="1:26" x14ac:dyDescent="0.3">
      <c r="A24" t="s">
        <v>144</v>
      </c>
      <c r="B24">
        <v>45680</v>
      </c>
      <c r="C24" t="s">
        <v>26</v>
      </c>
      <c r="D24" t="s">
        <v>27</v>
      </c>
      <c r="E24" t="s">
        <v>145</v>
      </c>
      <c r="F24" t="s">
        <v>68</v>
      </c>
      <c r="G24" t="s">
        <v>146</v>
      </c>
      <c r="H24" t="s">
        <v>43</v>
      </c>
      <c r="I24" t="s">
        <v>62</v>
      </c>
      <c r="J24" t="s">
        <v>44</v>
      </c>
      <c r="K24" t="s">
        <v>45</v>
      </c>
      <c r="L24" t="s">
        <v>55</v>
      </c>
      <c r="M24">
        <v>12</v>
      </c>
      <c r="N24" t="s">
        <v>36</v>
      </c>
      <c r="O24" t="s">
        <v>94</v>
      </c>
      <c r="P24" t="s">
        <v>70</v>
      </c>
      <c r="Q24" t="s">
        <v>147</v>
      </c>
      <c r="R24">
        <v>2</v>
      </c>
      <c r="S24">
        <v>4.49</v>
      </c>
      <c r="T24">
        <v>10</v>
      </c>
      <c r="U24">
        <v>5</v>
      </c>
      <c r="V24">
        <v>4.5</v>
      </c>
      <c r="W24">
        <f>Data!$R24*Data!$S24*(1-Data!$T24/100)*(1+Data!$U24/100)</f>
        <v>8.4861000000000004</v>
      </c>
      <c r="X24">
        <f>Data!$R24*Data!$S24*50%</f>
        <v>4.49</v>
      </c>
      <c r="Y24">
        <f>Data!$W24-Data!$X24</f>
        <v>3.9961000000000002</v>
      </c>
      <c r="Z24">
        <f>IF(COUNTIF($G$2:G24,G24)=1,1,0)</f>
        <v>1</v>
      </c>
    </row>
    <row r="25" spans="1:26" x14ac:dyDescent="0.3">
      <c r="A25" t="s">
        <v>148</v>
      </c>
      <c r="B25">
        <v>45682</v>
      </c>
      <c r="C25" t="s">
        <v>26</v>
      </c>
      <c r="D25" t="s">
        <v>27</v>
      </c>
      <c r="E25" t="s">
        <v>149</v>
      </c>
      <c r="F25" t="s">
        <v>121</v>
      </c>
      <c r="G25" t="s">
        <v>150</v>
      </c>
      <c r="H25" t="s">
        <v>43</v>
      </c>
      <c r="I25" t="s">
        <v>32</v>
      </c>
      <c r="J25" t="s">
        <v>33</v>
      </c>
      <c r="K25" t="s">
        <v>63</v>
      </c>
      <c r="L25" t="s">
        <v>55</v>
      </c>
      <c r="M25">
        <v>19</v>
      </c>
      <c r="N25" t="s">
        <v>56</v>
      </c>
      <c r="O25" t="s">
        <v>64</v>
      </c>
      <c r="P25" t="s">
        <v>76</v>
      </c>
      <c r="Q25" t="s">
        <v>77</v>
      </c>
      <c r="R25">
        <v>2</v>
      </c>
      <c r="S25">
        <v>7.01</v>
      </c>
      <c r="T25">
        <v>5</v>
      </c>
      <c r="U25">
        <v>5</v>
      </c>
      <c r="V25">
        <v>4.5</v>
      </c>
      <c r="W25">
        <f>Data!$R25*Data!$S25*(1-Data!$T25/100)*(1+Data!$U25/100)</f>
        <v>13.98495</v>
      </c>
      <c r="X25">
        <f>Data!$R25*Data!$S25*50%</f>
        <v>7.01</v>
      </c>
      <c r="Y25">
        <f>Data!$W25-Data!$X25</f>
        <v>6.9749499999999998</v>
      </c>
      <c r="Z25">
        <f>IF(COUNTIF($G$2:G25,G25)=1,1,0)</f>
        <v>1</v>
      </c>
    </row>
    <row r="26" spans="1:26" x14ac:dyDescent="0.3">
      <c r="A26" t="s">
        <v>151</v>
      </c>
      <c r="B26">
        <v>45659</v>
      </c>
      <c r="C26" t="s">
        <v>26</v>
      </c>
      <c r="D26" t="s">
        <v>27</v>
      </c>
      <c r="E26" t="s">
        <v>152</v>
      </c>
      <c r="F26" t="s">
        <v>74</v>
      </c>
      <c r="G26" t="s">
        <v>153</v>
      </c>
      <c r="H26" t="s">
        <v>43</v>
      </c>
      <c r="I26" t="s">
        <v>62</v>
      </c>
      <c r="J26" t="s">
        <v>33</v>
      </c>
      <c r="K26" t="s">
        <v>106</v>
      </c>
      <c r="L26" t="s">
        <v>93</v>
      </c>
      <c r="M26">
        <v>8</v>
      </c>
      <c r="N26" t="s">
        <v>47</v>
      </c>
      <c r="O26" t="s">
        <v>37</v>
      </c>
      <c r="P26" t="s">
        <v>49</v>
      </c>
      <c r="Q26" t="s">
        <v>50</v>
      </c>
      <c r="R26">
        <v>3</v>
      </c>
      <c r="S26">
        <v>4.83</v>
      </c>
      <c r="T26">
        <v>0</v>
      </c>
      <c r="U26">
        <v>5</v>
      </c>
      <c r="V26">
        <v>3</v>
      </c>
      <c r="W26">
        <f>Data!$R26*Data!$S26*(1-Data!$T26/100)*(1+Data!$U26/100)</f>
        <v>15.214500000000001</v>
      </c>
      <c r="X26">
        <f>Data!$R26*Data!$S26*50%</f>
        <v>7.2450000000000001</v>
      </c>
      <c r="Y26">
        <f>Data!$W26-Data!$X26</f>
        <v>7.9695000000000009</v>
      </c>
      <c r="Z26">
        <f>IF(COUNTIF($G$2:G26,G26)=1,1,0)</f>
        <v>1</v>
      </c>
    </row>
    <row r="27" spans="1:26" x14ac:dyDescent="0.3">
      <c r="A27" t="s">
        <v>154</v>
      </c>
      <c r="B27">
        <v>45662</v>
      </c>
      <c r="C27" t="s">
        <v>155</v>
      </c>
      <c r="D27" t="s">
        <v>27</v>
      </c>
      <c r="E27" t="s">
        <v>125</v>
      </c>
      <c r="F27" t="s">
        <v>121</v>
      </c>
      <c r="G27" t="s">
        <v>156</v>
      </c>
      <c r="H27" t="s">
        <v>31</v>
      </c>
      <c r="I27" t="s">
        <v>62</v>
      </c>
      <c r="J27" t="s">
        <v>44</v>
      </c>
      <c r="K27" t="s">
        <v>45</v>
      </c>
      <c r="L27" t="s">
        <v>35</v>
      </c>
      <c r="M27">
        <v>13</v>
      </c>
      <c r="N27" t="s">
        <v>47</v>
      </c>
      <c r="O27" t="s">
        <v>37</v>
      </c>
      <c r="P27" t="s">
        <v>76</v>
      </c>
      <c r="Q27" t="s">
        <v>157</v>
      </c>
      <c r="R27">
        <v>2</v>
      </c>
      <c r="S27">
        <v>14.37</v>
      </c>
      <c r="T27">
        <v>5</v>
      </c>
      <c r="U27">
        <v>5</v>
      </c>
      <c r="V27">
        <v>4.5</v>
      </c>
      <c r="W27">
        <f>Data!$R27*Data!$S27*(1-Data!$T27/100)*(1+Data!$U27/100)</f>
        <v>28.668149999999997</v>
      </c>
      <c r="X27">
        <f>Data!$R27*Data!$S27*50%</f>
        <v>14.37</v>
      </c>
      <c r="Y27">
        <f>Data!$W27-Data!$X27</f>
        <v>14.298149999999998</v>
      </c>
      <c r="Z27">
        <f>IF(COUNTIF($G$2:G27,G27)=1,1,0)</f>
        <v>1</v>
      </c>
    </row>
    <row r="28" spans="1:26" x14ac:dyDescent="0.3">
      <c r="A28" t="s">
        <v>158</v>
      </c>
      <c r="B28">
        <v>45674</v>
      </c>
      <c r="C28" t="s">
        <v>155</v>
      </c>
      <c r="D28" t="s">
        <v>27</v>
      </c>
      <c r="E28" t="s">
        <v>159</v>
      </c>
      <c r="F28" t="s">
        <v>85</v>
      </c>
      <c r="G28" t="s">
        <v>160</v>
      </c>
      <c r="H28" t="s">
        <v>43</v>
      </c>
      <c r="I28" t="s">
        <v>62</v>
      </c>
      <c r="J28" t="s">
        <v>44</v>
      </c>
      <c r="K28" t="s">
        <v>34</v>
      </c>
      <c r="L28" t="s">
        <v>93</v>
      </c>
      <c r="M28">
        <v>19</v>
      </c>
      <c r="N28" t="s">
        <v>36</v>
      </c>
      <c r="O28" t="s">
        <v>48</v>
      </c>
      <c r="P28" t="s">
        <v>57</v>
      </c>
      <c r="Q28" t="s">
        <v>58</v>
      </c>
      <c r="R28">
        <v>2</v>
      </c>
      <c r="S28">
        <v>8.52</v>
      </c>
      <c r="T28">
        <v>5</v>
      </c>
      <c r="U28">
        <v>5</v>
      </c>
      <c r="V28">
        <v>5</v>
      </c>
      <c r="W28">
        <f>Data!$R28*Data!$S28*(1-Data!$T28/100)*(1+Data!$U28/100)</f>
        <v>16.997399999999999</v>
      </c>
      <c r="X28">
        <f>Data!$R28*Data!$S28*50%</f>
        <v>8.52</v>
      </c>
      <c r="Y28">
        <f>Data!$W28-Data!$X28</f>
        <v>8.4773999999999994</v>
      </c>
      <c r="Z28">
        <f>IF(COUNTIF($G$2:G28,G28)=1,1,0)</f>
        <v>1</v>
      </c>
    </row>
    <row r="29" spans="1:26" x14ac:dyDescent="0.3">
      <c r="A29" t="s">
        <v>161</v>
      </c>
      <c r="B29">
        <v>45663</v>
      </c>
      <c r="C29" t="s">
        <v>155</v>
      </c>
      <c r="D29" t="s">
        <v>27</v>
      </c>
      <c r="E29" t="s">
        <v>73</v>
      </c>
      <c r="F29" t="s">
        <v>74</v>
      </c>
      <c r="G29" t="s">
        <v>162</v>
      </c>
      <c r="H29" t="s">
        <v>43</v>
      </c>
      <c r="I29" t="s">
        <v>62</v>
      </c>
      <c r="J29" t="s">
        <v>33</v>
      </c>
      <c r="K29" t="s">
        <v>106</v>
      </c>
      <c r="L29" t="s">
        <v>46</v>
      </c>
      <c r="M29">
        <v>5</v>
      </c>
      <c r="N29" t="s">
        <v>47</v>
      </c>
      <c r="O29" t="s">
        <v>64</v>
      </c>
      <c r="P29" t="s">
        <v>113</v>
      </c>
      <c r="Q29" t="s">
        <v>114</v>
      </c>
      <c r="R29">
        <v>3</v>
      </c>
      <c r="S29">
        <v>7.88</v>
      </c>
      <c r="T29">
        <v>10</v>
      </c>
      <c r="U29">
        <v>5</v>
      </c>
      <c r="V29">
        <v>5</v>
      </c>
      <c r="W29">
        <f>Data!$R29*Data!$S29*(1-Data!$T29/100)*(1+Data!$U29/100)</f>
        <v>22.3398</v>
      </c>
      <c r="X29">
        <f>Data!$R29*Data!$S29*50%</f>
        <v>11.82</v>
      </c>
      <c r="Y29">
        <f>Data!$W29-Data!$X29</f>
        <v>10.5198</v>
      </c>
      <c r="Z29">
        <f>IF(COUNTIF($G$2:G29,G29)=1,1,0)</f>
        <v>1</v>
      </c>
    </row>
    <row r="30" spans="1:26" x14ac:dyDescent="0.3">
      <c r="A30" t="s">
        <v>163</v>
      </c>
      <c r="B30">
        <v>45660</v>
      </c>
      <c r="C30" t="s">
        <v>155</v>
      </c>
      <c r="D30" t="s">
        <v>27</v>
      </c>
      <c r="E30" t="s">
        <v>164</v>
      </c>
      <c r="F30" t="s">
        <v>74</v>
      </c>
      <c r="G30" t="s">
        <v>165</v>
      </c>
      <c r="H30" t="s">
        <v>31</v>
      </c>
      <c r="I30" t="s">
        <v>32</v>
      </c>
      <c r="J30" t="s">
        <v>44</v>
      </c>
      <c r="K30" t="s">
        <v>87</v>
      </c>
      <c r="L30" t="s">
        <v>35</v>
      </c>
      <c r="M30">
        <v>17</v>
      </c>
      <c r="N30" t="s">
        <v>56</v>
      </c>
      <c r="O30" t="s">
        <v>64</v>
      </c>
      <c r="P30" t="s">
        <v>38</v>
      </c>
      <c r="Q30" t="s">
        <v>39</v>
      </c>
      <c r="R30">
        <v>2</v>
      </c>
      <c r="S30">
        <v>3.54</v>
      </c>
      <c r="T30">
        <v>5</v>
      </c>
      <c r="U30">
        <v>5</v>
      </c>
      <c r="V30">
        <v>4.5</v>
      </c>
      <c r="W30">
        <f>Data!$R30*Data!$S30*(1-Data!$T30/100)*(1+Data!$U30/100)</f>
        <v>7.0623000000000005</v>
      </c>
      <c r="X30">
        <f>Data!$R30*Data!$S30*50%</f>
        <v>3.54</v>
      </c>
      <c r="Y30">
        <f>Data!$W30-Data!$X30</f>
        <v>3.5223000000000004</v>
      </c>
      <c r="Z30">
        <f>IF(COUNTIF($G$2:G30,G30)=1,1,0)</f>
        <v>1</v>
      </c>
    </row>
    <row r="31" spans="1:26" x14ac:dyDescent="0.3">
      <c r="A31" t="s">
        <v>166</v>
      </c>
      <c r="B31">
        <v>45668</v>
      </c>
      <c r="C31" t="s">
        <v>155</v>
      </c>
      <c r="D31" t="s">
        <v>27</v>
      </c>
      <c r="E31" t="s">
        <v>67</v>
      </c>
      <c r="F31" t="s">
        <v>85</v>
      </c>
      <c r="G31" t="s">
        <v>167</v>
      </c>
      <c r="H31" t="s">
        <v>43</v>
      </c>
      <c r="I31" t="s">
        <v>62</v>
      </c>
      <c r="J31" t="s">
        <v>101</v>
      </c>
      <c r="K31" t="s">
        <v>63</v>
      </c>
      <c r="L31" t="s">
        <v>93</v>
      </c>
      <c r="M31">
        <v>19</v>
      </c>
      <c r="N31" t="s">
        <v>56</v>
      </c>
      <c r="O31" t="s">
        <v>64</v>
      </c>
      <c r="P31" t="s">
        <v>49</v>
      </c>
      <c r="Q31" t="s">
        <v>168</v>
      </c>
      <c r="R31">
        <v>3</v>
      </c>
      <c r="S31">
        <v>15.11</v>
      </c>
      <c r="T31">
        <v>0</v>
      </c>
      <c r="U31">
        <v>5</v>
      </c>
      <c r="V31">
        <v>3</v>
      </c>
      <c r="W31">
        <f>Data!$R31*Data!$S31*(1-Data!$T31/100)*(1+Data!$U31/100)</f>
        <v>47.596499999999999</v>
      </c>
      <c r="X31">
        <f>Data!$R31*Data!$S31*50%</f>
        <v>22.664999999999999</v>
      </c>
      <c r="Y31">
        <f>Data!$W31-Data!$X31</f>
        <v>24.9315</v>
      </c>
      <c r="Z31">
        <f>IF(COUNTIF($G$2:G31,G31)=1,1,0)</f>
        <v>1</v>
      </c>
    </row>
    <row r="32" spans="1:26" x14ac:dyDescent="0.3">
      <c r="A32" t="s">
        <v>169</v>
      </c>
      <c r="B32">
        <v>45665</v>
      </c>
      <c r="C32" t="s">
        <v>155</v>
      </c>
      <c r="D32" t="s">
        <v>27</v>
      </c>
      <c r="E32" t="s">
        <v>170</v>
      </c>
      <c r="F32" t="s">
        <v>80</v>
      </c>
      <c r="G32" t="s">
        <v>171</v>
      </c>
      <c r="H32" t="s">
        <v>43</v>
      </c>
      <c r="I32" t="s">
        <v>32</v>
      </c>
      <c r="J32" t="s">
        <v>101</v>
      </c>
      <c r="K32" t="s">
        <v>87</v>
      </c>
      <c r="L32" t="s">
        <v>46</v>
      </c>
      <c r="M32">
        <v>9</v>
      </c>
      <c r="N32" t="s">
        <v>56</v>
      </c>
      <c r="O32" t="s">
        <v>94</v>
      </c>
      <c r="P32" t="s">
        <v>38</v>
      </c>
      <c r="Q32" t="s">
        <v>110</v>
      </c>
      <c r="R32">
        <v>2</v>
      </c>
      <c r="S32">
        <v>3.54</v>
      </c>
      <c r="T32">
        <v>5</v>
      </c>
      <c r="U32">
        <v>5</v>
      </c>
      <c r="V32">
        <v>3</v>
      </c>
      <c r="W32">
        <f>Data!$R32*Data!$S32*(1-Data!$T32/100)*(1+Data!$U32/100)</f>
        <v>7.0623000000000005</v>
      </c>
      <c r="X32">
        <f>Data!$R32*Data!$S32*50%</f>
        <v>3.54</v>
      </c>
      <c r="Y32">
        <f>Data!$W32-Data!$X32</f>
        <v>3.5223000000000004</v>
      </c>
      <c r="Z32">
        <f>IF(COUNTIF($G$2:G32,G32)=1,1,0)</f>
        <v>1</v>
      </c>
    </row>
    <row r="33" spans="1:26" x14ac:dyDescent="0.3">
      <c r="A33" t="s">
        <v>172</v>
      </c>
      <c r="B33">
        <v>45678</v>
      </c>
      <c r="C33" t="s">
        <v>155</v>
      </c>
      <c r="D33" t="s">
        <v>27</v>
      </c>
      <c r="E33" t="s">
        <v>173</v>
      </c>
      <c r="F33" t="s">
        <v>29</v>
      </c>
      <c r="G33" t="s">
        <v>174</v>
      </c>
      <c r="H33" t="s">
        <v>43</v>
      </c>
      <c r="I33" t="s">
        <v>32</v>
      </c>
      <c r="J33" t="s">
        <v>33</v>
      </c>
      <c r="K33" t="s">
        <v>87</v>
      </c>
      <c r="L33" t="s">
        <v>46</v>
      </c>
      <c r="M33">
        <v>21</v>
      </c>
      <c r="N33" t="s">
        <v>47</v>
      </c>
      <c r="O33" t="s">
        <v>64</v>
      </c>
      <c r="P33" t="s">
        <v>76</v>
      </c>
      <c r="Q33" t="s">
        <v>127</v>
      </c>
      <c r="R33">
        <v>3</v>
      </c>
      <c r="S33">
        <v>12.71</v>
      </c>
      <c r="T33">
        <v>10</v>
      </c>
      <c r="U33">
        <v>5</v>
      </c>
      <c r="V33">
        <v>4.5</v>
      </c>
      <c r="W33">
        <f>Data!$R33*Data!$S33*(1-Data!$T33/100)*(1+Data!$U33/100)</f>
        <v>36.032850000000003</v>
      </c>
      <c r="X33">
        <f>Data!$R33*Data!$S33*50%</f>
        <v>19.065000000000001</v>
      </c>
      <c r="Y33">
        <f>Data!$W33-Data!$X33</f>
        <v>16.967850000000002</v>
      </c>
      <c r="Z33">
        <f>IF(COUNTIF($G$2:G33,G33)=1,1,0)</f>
        <v>1</v>
      </c>
    </row>
    <row r="34" spans="1:26" x14ac:dyDescent="0.3">
      <c r="A34" t="s">
        <v>175</v>
      </c>
      <c r="B34">
        <v>45660</v>
      </c>
      <c r="C34" t="s">
        <v>155</v>
      </c>
      <c r="D34" t="s">
        <v>27</v>
      </c>
      <c r="E34" t="s">
        <v>41</v>
      </c>
      <c r="F34" t="s">
        <v>29</v>
      </c>
      <c r="G34" t="s">
        <v>176</v>
      </c>
      <c r="H34" t="s">
        <v>43</v>
      </c>
      <c r="I34" t="s">
        <v>32</v>
      </c>
      <c r="J34" t="s">
        <v>44</v>
      </c>
      <c r="K34" t="s">
        <v>34</v>
      </c>
      <c r="L34" t="s">
        <v>35</v>
      </c>
      <c r="M34">
        <v>20</v>
      </c>
      <c r="N34" t="s">
        <v>47</v>
      </c>
      <c r="O34" t="s">
        <v>94</v>
      </c>
      <c r="P34" t="s">
        <v>113</v>
      </c>
      <c r="Q34" t="s">
        <v>177</v>
      </c>
      <c r="R34">
        <v>2</v>
      </c>
      <c r="S34">
        <v>4.6399999999999997</v>
      </c>
      <c r="T34">
        <v>10</v>
      </c>
      <c r="U34">
        <v>5</v>
      </c>
      <c r="V34">
        <v>5</v>
      </c>
      <c r="W34">
        <f>Data!$R34*Data!$S34*(1-Data!$T34/100)*(1+Data!$U34/100)</f>
        <v>8.7696000000000005</v>
      </c>
      <c r="X34">
        <f>Data!$R34*Data!$S34*50%</f>
        <v>4.6399999999999997</v>
      </c>
      <c r="Y34">
        <f>Data!$W34-Data!$X34</f>
        <v>4.1296000000000008</v>
      </c>
      <c r="Z34">
        <f>IF(COUNTIF($G$2:G34,G34)=1,1,0)</f>
        <v>1</v>
      </c>
    </row>
    <row r="35" spans="1:26" x14ac:dyDescent="0.3">
      <c r="A35" t="s">
        <v>178</v>
      </c>
      <c r="B35">
        <v>45670</v>
      </c>
      <c r="C35" t="s">
        <v>155</v>
      </c>
      <c r="D35" t="s">
        <v>27</v>
      </c>
      <c r="E35" t="s">
        <v>90</v>
      </c>
      <c r="F35" t="s">
        <v>80</v>
      </c>
      <c r="G35" t="s">
        <v>69</v>
      </c>
      <c r="H35" t="s">
        <v>31</v>
      </c>
      <c r="I35" t="s">
        <v>32</v>
      </c>
      <c r="J35" t="s">
        <v>92</v>
      </c>
      <c r="K35" t="s">
        <v>45</v>
      </c>
      <c r="L35" t="s">
        <v>93</v>
      </c>
      <c r="M35">
        <v>6</v>
      </c>
      <c r="N35" t="s">
        <v>36</v>
      </c>
      <c r="O35" t="s">
        <v>94</v>
      </c>
      <c r="P35" t="s">
        <v>57</v>
      </c>
      <c r="Q35" t="s">
        <v>58</v>
      </c>
      <c r="R35">
        <v>2</v>
      </c>
      <c r="S35">
        <v>8.65</v>
      </c>
      <c r="T35">
        <v>0</v>
      </c>
      <c r="U35">
        <v>5</v>
      </c>
      <c r="V35">
        <v>3</v>
      </c>
      <c r="W35">
        <f>Data!$R35*Data!$S35*(1-Data!$T35/100)*(1+Data!$U35/100)</f>
        <v>18.165000000000003</v>
      </c>
      <c r="X35">
        <f>Data!$R35*Data!$S35*50%</f>
        <v>8.65</v>
      </c>
      <c r="Y35">
        <f>Data!$W35-Data!$X35</f>
        <v>9.5150000000000023</v>
      </c>
      <c r="Z35">
        <f>IF(COUNTIF($G$2:G35,G35)=1,1,0)</f>
        <v>0</v>
      </c>
    </row>
    <row r="36" spans="1:26" x14ac:dyDescent="0.3">
      <c r="A36" t="s">
        <v>179</v>
      </c>
      <c r="B36">
        <v>45682</v>
      </c>
      <c r="C36" t="s">
        <v>155</v>
      </c>
      <c r="D36" t="s">
        <v>27</v>
      </c>
      <c r="E36" t="s">
        <v>108</v>
      </c>
      <c r="F36" t="s">
        <v>74</v>
      </c>
      <c r="G36" t="s">
        <v>180</v>
      </c>
      <c r="H36" t="s">
        <v>31</v>
      </c>
      <c r="I36" t="s">
        <v>32</v>
      </c>
      <c r="J36" t="s">
        <v>92</v>
      </c>
      <c r="K36" t="s">
        <v>34</v>
      </c>
      <c r="L36" t="s">
        <v>35</v>
      </c>
      <c r="M36">
        <v>12</v>
      </c>
      <c r="N36" t="s">
        <v>47</v>
      </c>
      <c r="O36" t="s">
        <v>37</v>
      </c>
      <c r="P36" t="s">
        <v>76</v>
      </c>
      <c r="Q36" t="s">
        <v>77</v>
      </c>
      <c r="R36">
        <v>3</v>
      </c>
      <c r="S36">
        <v>6.43</v>
      </c>
      <c r="T36">
        <v>5</v>
      </c>
      <c r="U36">
        <v>5</v>
      </c>
      <c r="V36">
        <v>4.5</v>
      </c>
      <c r="W36">
        <f>Data!$R36*Data!$S36*(1-Data!$T36/100)*(1+Data!$U36/100)</f>
        <v>19.241775000000001</v>
      </c>
      <c r="X36">
        <f>Data!$R36*Data!$S36*50%</f>
        <v>9.6449999999999996</v>
      </c>
      <c r="Y36">
        <f>Data!$W36-Data!$X36</f>
        <v>9.5967750000000009</v>
      </c>
      <c r="Z36">
        <f>IF(COUNTIF($G$2:G36,G36)=1,1,0)</f>
        <v>1</v>
      </c>
    </row>
    <row r="37" spans="1:26" x14ac:dyDescent="0.3">
      <c r="A37" t="s">
        <v>181</v>
      </c>
      <c r="B37">
        <v>45676</v>
      </c>
      <c r="C37" t="s">
        <v>155</v>
      </c>
      <c r="D37" t="s">
        <v>27</v>
      </c>
      <c r="E37" t="s">
        <v>138</v>
      </c>
      <c r="F37" t="s">
        <v>53</v>
      </c>
      <c r="G37" t="s">
        <v>182</v>
      </c>
      <c r="H37" t="s">
        <v>43</v>
      </c>
      <c r="I37" t="s">
        <v>62</v>
      </c>
      <c r="J37" t="s">
        <v>92</v>
      </c>
      <c r="K37" t="s">
        <v>34</v>
      </c>
      <c r="L37" t="s">
        <v>46</v>
      </c>
      <c r="M37">
        <v>6</v>
      </c>
      <c r="N37" t="s">
        <v>47</v>
      </c>
      <c r="O37" t="s">
        <v>37</v>
      </c>
      <c r="P37" t="s">
        <v>49</v>
      </c>
      <c r="Q37" t="s">
        <v>50</v>
      </c>
      <c r="R37">
        <v>2</v>
      </c>
      <c r="S37">
        <v>13.72</v>
      </c>
      <c r="T37">
        <v>5</v>
      </c>
      <c r="U37">
        <v>5</v>
      </c>
      <c r="V37">
        <v>5</v>
      </c>
      <c r="W37">
        <f>Data!$R37*Data!$S37*(1-Data!$T37/100)*(1+Data!$U37/100)</f>
        <v>27.371400000000001</v>
      </c>
      <c r="X37">
        <f>Data!$R37*Data!$S37*50%</f>
        <v>13.72</v>
      </c>
      <c r="Y37">
        <f>Data!$W37-Data!$X37</f>
        <v>13.651400000000001</v>
      </c>
      <c r="Z37">
        <f>IF(COUNTIF($G$2:G37,G37)=1,1,0)</f>
        <v>1</v>
      </c>
    </row>
    <row r="38" spans="1:26" x14ac:dyDescent="0.3">
      <c r="A38" t="s">
        <v>183</v>
      </c>
      <c r="B38">
        <v>45683</v>
      </c>
      <c r="C38" t="s">
        <v>155</v>
      </c>
      <c r="D38" t="s">
        <v>27</v>
      </c>
      <c r="E38" t="s">
        <v>138</v>
      </c>
      <c r="F38" t="s">
        <v>29</v>
      </c>
      <c r="G38" t="s">
        <v>184</v>
      </c>
      <c r="H38" t="s">
        <v>43</v>
      </c>
      <c r="I38" t="s">
        <v>32</v>
      </c>
      <c r="J38" t="s">
        <v>101</v>
      </c>
      <c r="K38" t="s">
        <v>34</v>
      </c>
      <c r="L38" t="s">
        <v>55</v>
      </c>
      <c r="M38">
        <v>17</v>
      </c>
      <c r="N38" t="s">
        <v>56</v>
      </c>
      <c r="O38" t="s">
        <v>37</v>
      </c>
      <c r="P38" t="s">
        <v>57</v>
      </c>
      <c r="Q38" t="s">
        <v>185</v>
      </c>
      <c r="R38">
        <v>3</v>
      </c>
      <c r="S38">
        <v>9.99</v>
      </c>
      <c r="T38">
        <v>10</v>
      </c>
      <c r="U38">
        <v>5</v>
      </c>
      <c r="V38">
        <v>3</v>
      </c>
      <c r="W38">
        <f>Data!$R38*Data!$S38*(1-Data!$T38/100)*(1+Data!$U38/100)</f>
        <v>28.321650000000002</v>
      </c>
      <c r="X38">
        <f>Data!$R38*Data!$S38*50%</f>
        <v>14.984999999999999</v>
      </c>
      <c r="Y38">
        <f>Data!$W38-Data!$X38</f>
        <v>13.336650000000002</v>
      </c>
      <c r="Z38">
        <f>IF(COUNTIF($G$2:G38,G38)=1,1,0)</f>
        <v>1</v>
      </c>
    </row>
    <row r="39" spans="1:26" x14ac:dyDescent="0.3">
      <c r="A39" t="s">
        <v>186</v>
      </c>
      <c r="B39">
        <v>45675</v>
      </c>
      <c r="C39" t="s">
        <v>155</v>
      </c>
      <c r="D39" t="s">
        <v>27</v>
      </c>
      <c r="E39" t="s">
        <v>73</v>
      </c>
      <c r="F39" t="s">
        <v>80</v>
      </c>
      <c r="G39" t="s">
        <v>187</v>
      </c>
      <c r="H39" t="s">
        <v>31</v>
      </c>
      <c r="I39" t="s">
        <v>32</v>
      </c>
      <c r="J39" t="s">
        <v>33</v>
      </c>
      <c r="K39" t="s">
        <v>34</v>
      </c>
      <c r="L39" t="s">
        <v>93</v>
      </c>
      <c r="M39">
        <v>23</v>
      </c>
      <c r="N39" t="s">
        <v>56</v>
      </c>
      <c r="O39" t="s">
        <v>48</v>
      </c>
      <c r="P39" t="s">
        <v>70</v>
      </c>
      <c r="Q39" t="s">
        <v>188</v>
      </c>
      <c r="R39">
        <v>2</v>
      </c>
      <c r="S39">
        <v>6.75</v>
      </c>
      <c r="T39">
        <v>10</v>
      </c>
      <c r="U39">
        <v>5</v>
      </c>
      <c r="V39">
        <v>5</v>
      </c>
      <c r="W39">
        <f>Data!$R39*Data!$S39*(1-Data!$T39/100)*(1+Data!$U39/100)</f>
        <v>12.7575</v>
      </c>
      <c r="X39">
        <f>Data!$R39*Data!$S39*50%</f>
        <v>6.75</v>
      </c>
      <c r="Y39">
        <f>Data!$W39-Data!$X39</f>
        <v>6.0075000000000003</v>
      </c>
      <c r="Z39">
        <f>IF(COUNTIF($G$2:G39,G39)=1,1,0)</f>
        <v>1</v>
      </c>
    </row>
    <row r="40" spans="1:26" x14ac:dyDescent="0.3">
      <c r="A40" t="s">
        <v>189</v>
      </c>
      <c r="B40">
        <v>45670</v>
      </c>
      <c r="C40" t="s">
        <v>155</v>
      </c>
      <c r="D40" t="s">
        <v>27</v>
      </c>
      <c r="E40" t="s">
        <v>190</v>
      </c>
      <c r="F40" t="s">
        <v>53</v>
      </c>
      <c r="G40" t="s">
        <v>112</v>
      </c>
      <c r="H40" t="s">
        <v>31</v>
      </c>
      <c r="I40" t="s">
        <v>32</v>
      </c>
      <c r="J40" t="s">
        <v>101</v>
      </c>
      <c r="K40" t="s">
        <v>34</v>
      </c>
      <c r="L40" t="s">
        <v>93</v>
      </c>
      <c r="M40">
        <v>7</v>
      </c>
      <c r="N40" t="s">
        <v>47</v>
      </c>
      <c r="O40" t="s">
        <v>64</v>
      </c>
      <c r="P40" t="s">
        <v>76</v>
      </c>
      <c r="Q40" t="s">
        <v>127</v>
      </c>
      <c r="R40">
        <v>3</v>
      </c>
      <c r="S40">
        <v>7.99</v>
      </c>
      <c r="T40">
        <v>5</v>
      </c>
      <c r="U40">
        <v>5</v>
      </c>
      <c r="V40">
        <v>4.5</v>
      </c>
      <c r="W40">
        <f>Data!$R40*Data!$S40*(1-Data!$T40/100)*(1+Data!$U40/100)</f>
        <v>23.910074999999999</v>
      </c>
      <c r="X40">
        <f>Data!$R40*Data!$S40*50%</f>
        <v>11.984999999999999</v>
      </c>
      <c r="Y40">
        <f>Data!$W40-Data!$X40</f>
        <v>11.925075</v>
      </c>
      <c r="Z40">
        <f>IF(COUNTIF($G$2:G40,G40)=1,1,0)</f>
        <v>0</v>
      </c>
    </row>
    <row r="41" spans="1:26" x14ac:dyDescent="0.3">
      <c r="A41" t="s">
        <v>191</v>
      </c>
      <c r="B41">
        <v>45660</v>
      </c>
      <c r="C41" t="s">
        <v>155</v>
      </c>
      <c r="D41" t="s">
        <v>27</v>
      </c>
      <c r="E41" t="s">
        <v>192</v>
      </c>
      <c r="F41" t="s">
        <v>29</v>
      </c>
      <c r="G41" t="s">
        <v>171</v>
      </c>
      <c r="H41" t="s">
        <v>43</v>
      </c>
      <c r="I41" t="s">
        <v>62</v>
      </c>
      <c r="J41" t="s">
        <v>101</v>
      </c>
      <c r="K41" t="s">
        <v>106</v>
      </c>
      <c r="L41" t="s">
        <v>46</v>
      </c>
      <c r="M41">
        <v>5</v>
      </c>
      <c r="N41" t="s">
        <v>47</v>
      </c>
      <c r="O41" t="s">
        <v>37</v>
      </c>
      <c r="P41" t="s">
        <v>113</v>
      </c>
      <c r="Q41" t="s">
        <v>177</v>
      </c>
      <c r="R41">
        <v>2</v>
      </c>
      <c r="S41">
        <v>12.96</v>
      </c>
      <c r="T41">
        <v>5</v>
      </c>
      <c r="U41">
        <v>5</v>
      </c>
      <c r="V41">
        <v>4.5</v>
      </c>
      <c r="W41">
        <f>Data!$R41*Data!$S41*(1-Data!$T41/100)*(1+Data!$U41/100)</f>
        <v>25.8552</v>
      </c>
      <c r="X41">
        <f>Data!$R41*Data!$S41*50%</f>
        <v>12.96</v>
      </c>
      <c r="Y41">
        <f>Data!$W41-Data!$X41</f>
        <v>12.895199999999999</v>
      </c>
      <c r="Z41">
        <f>IF(COUNTIF($G$2:G41,G41)=1,1,0)</f>
        <v>0</v>
      </c>
    </row>
    <row r="42" spans="1:26" x14ac:dyDescent="0.3">
      <c r="A42" t="s">
        <v>193</v>
      </c>
      <c r="B42">
        <v>45666</v>
      </c>
      <c r="C42" t="s">
        <v>155</v>
      </c>
      <c r="D42" t="s">
        <v>27</v>
      </c>
      <c r="E42" t="s">
        <v>134</v>
      </c>
      <c r="F42" t="s">
        <v>29</v>
      </c>
      <c r="G42" t="s">
        <v>194</v>
      </c>
      <c r="H42" t="s">
        <v>31</v>
      </c>
      <c r="I42" t="s">
        <v>32</v>
      </c>
      <c r="J42" t="s">
        <v>101</v>
      </c>
      <c r="K42" t="s">
        <v>106</v>
      </c>
      <c r="L42" t="s">
        <v>93</v>
      </c>
      <c r="M42">
        <v>9</v>
      </c>
      <c r="N42" t="s">
        <v>56</v>
      </c>
      <c r="O42" t="s">
        <v>94</v>
      </c>
      <c r="P42" t="s">
        <v>49</v>
      </c>
      <c r="Q42" t="s">
        <v>168</v>
      </c>
      <c r="R42">
        <v>3</v>
      </c>
      <c r="S42">
        <v>12.66</v>
      </c>
      <c r="T42">
        <v>10</v>
      </c>
      <c r="U42">
        <v>5</v>
      </c>
      <c r="V42">
        <v>3</v>
      </c>
      <c r="W42">
        <f>Data!$R42*Data!$S42*(1-Data!$T42/100)*(1+Data!$U42/100)</f>
        <v>35.891100000000002</v>
      </c>
      <c r="X42">
        <f>Data!$R42*Data!$S42*50%</f>
        <v>18.990000000000002</v>
      </c>
      <c r="Y42">
        <f>Data!$W42-Data!$X42</f>
        <v>16.9011</v>
      </c>
      <c r="Z42">
        <f>IF(COUNTIF($G$2:G42,G42)=1,1,0)</f>
        <v>1</v>
      </c>
    </row>
    <row r="43" spans="1:26" x14ac:dyDescent="0.3">
      <c r="A43" t="s">
        <v>195</v>
      </c>
      <c r="B43">
        <v>45677</v>
      </c>
      <c r="C43" t="s">
        <v>155</v>
      </c>
      <c r="D43" t="s">
        <v>27</v>
      </c>
      <c r="E43" t="s">
        <v>196</v>
      </c>
      <c r="F43" t="s">
        <v>29</v>
      </c>
      <c r="G43" t="s">
        <v>197</v>
      </c>
      <c r="H43" t="s">
        <v>31</v>
      </c>
      <c r="I43" t="s">
        <v>32</v>
      </c>
      <c r="J43" t="s">
        <v>44</v>
      </c>
      <c r="K43" t="s">
        <v>45</v>
      </c>
      <c r="L43" t="s">
        <v>55</v>
      </c>
      <c r="M43">
        <v>24</v>
      </c>
      <c r="N43" t="s">
        <v>36</v>
      </c>
      <c r="O43" t="s">
        <v>37</v>
      </c>
      <c r="P43" t="s">
        <v>113</v>
      </c>
      <c r="Q43" t="s">
        <v>177</v>
      </c>
      <c r="R43">
        <v>2</v>
      </c>
      <c r="S43">
        <v>7.38</v>
      </c>
      <c r="T43">
        <v>0</v>
      </c>
      <c r="U43">
        <v>5</v>
      </c>
      <c r="V43">
        <v>5</v>
      </c>
      <c r="W43">
        <f>Data!$R43*Data!$S43*(1-Data!$T43/100)*(1+Data!$U43/100)</f>
        <v>15.498000000000001</v>
      </c>
      <c r="X43">
        <f>Data!$R43*Data!$S43*50%</f>
        <v>7.38</v>
      </c>
      <c r="Y43">
        <f>Data!$W43-Data!$X43</f>
        <v>8.1180000000000021</v>
      </c>
      <c r="Z43">
        <f>IF(COUNTIF($G$2:G43,G43)=1,1,0)</f>
        <v>1</v>
      </c>
    </row>
    <row r="44" spans="1:26" x14ac:dyDescent="0.3">
      <c r="A44" t="s">
        <v>198</v>
      </c>
      <c r="B44">
        <v>45697</v>
      </c>
      <c r="C44" t="s">
        <v>155</v>
      </c>
      <c r="D44" t="s">
        <v>27</v>
      </c>
      <c r="E44" t="s">
        <v>199</v>
      </c>
      <c r="F44" t="s">
        <v>121</v>
      </c>
      <c r="G44" t="s">
        <v>200</v>
      </c>
      <c r="H44" t="s">
        <v>31</v>
      </c>
      <c r="I44" t="s">
        <v>62</v>
      </c>
      <c r="J44" t="s">
        <v>44</v>
      </c>
      <c r="K44" t="s">
        <v>34</v>
      </c>
      <c r="L44" t="s">
        <v>93</v>
      </c>
      <c r="M44">
        <v>10</v>
      </c>
      <c r="N44" t="s">
        <v>56</v>
      </c>
      <c r="O44" t="s">
        <v>94</v>
      </c>
      <c r="P44" t="s">
        <v>70</v>
      </c>
      <c r="Q44" t="s">
        <v>102</v>
      </c>
      <c r="R44">
        <v>2</v>
      </c>
      <c r="S44">
        <v>5.19</v>
      </c>
      <c r="T44">
        <v>5</v>
      </c>
      <c r="U44">
        <v>5</v>
      </c>
      <c r="V44">
        <v>4.5</v>
      </c>
      <c r="W44">
        <f>Data!$R44*Data!$S44*(1-Data!$T44/100)*(1+Data!$U44/100)</f>
        <v>10.354050000000001</v>
      </c>
      <c r="X44">
        <f>Data!$R44*Data!$S44*50%</f>
        <v>5.19</v>
      </c>
      <c r="Y44">
        <f>Data!$W44-Data!$X44</f>
        <v>5.1640500000000005</v>
      </c>
      <c r="Z44">
        <f>IF(COUNTIF($G$2:G44,G44)=1,1,0)</f>
        <v>1</v>
      </c>
    </row>
    <row r="45" spans="1:26" x14ac:dyDescent="0.3">
      <c r="A45" t="s">
        <v>201</v>
      </c>
      <c r="B45">
        <v>45714</v>
      </c>
      <c r="C45" t="s">
        <v>202</v>
      </c>
      <c r="D45" t="s">
        <v>27</v>
      </c>
      <c r="E45" t="s">
        <v>52</v>
      </c>
      <c r="F45" t="s">
        <v>29</v>
      </c>
      <c r="G45" t="s">
        <v>203</v>
      </c>
      <c r="H45" t="s">
        <v>31</v>
      </c>
      <c r="I45" t="s">
        <v>62</v>
      </c>
      <c r="J45" t="s">
        <v>33</v>
      </c>
      <c r="K45" t="s">
        <v>34</v>
      </c>
      <c r="L45" t="s">
        <v>93</v>
      </c>
      <c r="M45">
        <v>9</v>
      </c>
      <c r="N45" t="s">
        <v>47</v>
      </c>
      <c r="O45" t="s">
        <v>94</v>
      </c>
      <c r="P45" t="s">
        <v>76</v>
      </c>
      <c r="Q45" t="s">
        <v>123</v>
      </c>
      <c r="R45">
        <v>2</v>
      </c>
      <c r="S45">
        <v>7.99</v>
      </c>
      <c r="T45">
        <v>10</v>
      </c>
      <c r="U45">
        <v>5</v>
      </c>
      <c r="V45">
        <v>4.5</v>
      </c>
      <c r="W45">
        <f>Data!$R45*Data!$S45*(1-Data!$T45/100)*(1+Data!$U45/100)</f>
        <v>15.101100000000002</v>
      </c>
      <c r="X45">
        <f>Data!$R45*Data!$S45*50%</f>
        <v>7.99</v>
      </c>
      <c r="Y45">
        <f>Data!$W45-Data!$X45</f>
        <v>7.1111000000000022</v>
      </c>
      <c r="Z45">
        <f>IF(COUNTIF($G$2:G45,G45)=1,1,0)</f>
        <v>1</v>
      </c>
    </row>
    <row r="46" spans="1:26" x14ac:dyDescent="0.3">
      <c r="A46" t="s">
        <v>204</v>
      </c>
      <c r="B46">
        <v>45714</v>
      </c>
      <c r="C46" t="s">
        <v>202</v>
      </c>
      <c r="D46" t="s">
        <v>27</v>
      </c>
      <c r="E46" t="s">
        <v>205</v>
      </c>
      <c r="F46" t="s">
        <v>85</v>
      </c>
      <c r="G46" t="s">
        <v>206</v>
      </c>
      <c r="H46" t="s">
        <v>43</v>
      </c>
      <c r="I46" t="s">
        <v>32</v>
      </c>
      <c r="J46" t="s">
        <v>33</v>
      </c>
      <c r="K46" t="s">
        <v>34</v>
      </c>
      <c r="L46" t="s">
        <v>93</v>
      </c>
      <c r="M46">
        <v>21</v>
      </c>
      <c r="N46" t="s">
        <v>36</v>
      </c>
      <c r="O46" t="s">
        <v>37</v>
      </c>
      <c r="P46" t="s">
        <v>70</v>
      </c>
      <c r="Q46" t="s">
        <v>188</v>
      </c>
      <c r="R46">
        <v>2</v>
      </c>
      <c r="S46">
        <v>10.88</v>
      </c>
      <c r="T46">
        <v>5</v>
      </c>
      <c r="U46">
        <v>5</v>
      </c>
      <c r="V46">
        <v>4.5</v>
      </c>
      <c r="W46">
        <f>Data!$R46*Data!$S46*(1-Data!$T46/100)*(1+Data!$U46/100)</f>
        <v>21.7056</v>
      </c>
      <c r="X46">
        <f>Data!$R46*Data!$S46*50%</f>
        <v>10.88</v>
      </c>
      <c r="Y46">
        <f>Data!$W46-Data!$X46</f>
        <v>10.8256</v>
      </c>
      <c r="Z46">
        <f>IF(COUNTIF($G$2:G46,G46)=1,1,0)</f>
        <v>1</v>
      </c>
    </row>
    <row r="47" spans="1:26" x14ac:dyDescent="0.3">
      <c r="A47" t="s">
        <v>207</v>
      </c>
      <c r="B47">
        <v>45691</v>
      </c>
      <c r="C47" t="s">
        <v>202</v>
      </c>
      <c r="D47" t="s">
        <v>27</v>
      </c>
      <c r="E47" t="s">
        <v>67</v>
      </c>
      <c r="F47" t="s">
        <v>80</v>
      </c>
      <c r="G47" t="s">
        <v>208</v>
      </c>
      <c r="H47" t="s">
        <v>43</v>
      </c>
      <c r="I47" t="s">
        <v>32</v>
      </c>
      <c r="J47" t="s">
        <v>33</v>
      </c>
      <c r="K47" t="s">
        <v>34</v>
      </c>
      <c r="L47" t="s">
        <v>55</v>
      </c>
      <c r="M47">
        <v>3</v>
      </c>
      <c r="N47" t="s">
        <v>36</v>
      </c>
      <c r="O47" t="s">
        <v>48</v>
      </c>
      <c r="P47" t="s">
        <v>70</v>
      </c>
      <c r="Q47" t="s">
        <v>209</v>
      </c>
      <c r="R47">
        <v>2</v>
      </c>
      <c r="S47">
        <v>21.77</v>
      </c>
      <c r="T47">
        <v>10</v>
      </c>
      <c r="U47">
        <v>5</v>
      </c>
      <c r="V47">
        <v>5</v>
      </c>
      <c r="W47">
        <f>Data!$R47*Data!$S47*(1-Data!$T47/100)*(1+Data!$U47/100)</f>
        <v>41.145299999999999</v>
      </c>
      <c r="X47">
        <f>Data!$R47*Data!$S47*50%</f>
        <v>21.77</v>
      </c>
      <c r="Y47">
        <f>Data!$W47-Data!$X47</f>
        <v>19.375299999999999</v>
      </c>
      <c r="Z47">
        <f>IF(COUNTIF($G$2:G47,G47)=1,1,0)</f>
        <v>1</v>
      </c>
    </row>
    <row r="48" spans="1:26" x14ac:dyDescent="0.3">
      <c r="A48" t="s">
        <v>210</v>
      </c>
      <c r="B48">
        <v>45695</v>
      </c>
      <c r="C48" t="s">
        <v>202</v>
      </c>
      <c r="D48" t="s">
        <v>27</v>
      </c>
      <c r="E48" t="s">
        <v>28</v>
      </c>
      <c r="F48" t="s">
        <v>121</v>
      </c>
      <c r="G48" t="s">
        <v>211</v>
      </c>
      <c r="H48" t="s">
        <v>31</v>
      </c>
      <c r="I48" t="s">
        <v>32</v>
      </c>
      <c r="J48" t="s">
        <v>33</v>
      </c>
      <c r="K48" t="s">
        <v>34</v>
      </c>
      <c r="L48" t="s">
        <v>93</v>
      </c>
      <c r="M48">
        <v>25</v>
      </c>
      <c r="N48" t="s">
        <v>36</v>
      </c>
      <c r="O48" t="s">
        <v>64</v>
      </c>
      <c r="P48" t="s">
        <v>49</v>
      </c>
      <c r="Q48" t="s">
        <v>50</v>
      </c>
      <c r="R48">
        <v>2</v>
      </c>
      <c r="S48">
        <v>10</v>
      </c>
      <c r="T48">
        <v>5</v>
      </c>
      <c r="U48">
        <v>5</v>
      </c>
      <c r="V48">
        <v>3</v>
      </c>
      <c r="W48">
        <f>Data!$R48*Data!$S48*(1-Data!$T48/100)*(1+Data!$U48/100)</f>
        <v>19.95</v>
      </c>
      <c r="X48">
        <f>Data!$R48*Data!$S48*50%</f>
        <v>10</v>
      </c>
      <c r="Y48">
        <f>Data!$W48-Data!$X48</f>
        <v>9.9499999999999993</v>
      </c>
      <c r="Z48">
        <f>IF(COUNTIF($G$2:G48,G48)=1,1,0)</f>
        <v>1</v>
      </c>
    </row>
    <row r="49" spans="1:26" x14ac:dyDescent="0.3">
      <c r="A49" t="s">
        <v>212</v>
      </c>
      <c r="B49">
        <v>45696</v>
      </c>
      <c r="C49" t="s">
        <v>202</v>
      </c>
      <c r="D49" t="s">
        <v>27</v>
      </c>
      <c r="E49" t="s">
        <v>99</v>
      </c>
      <c r="F49" t="s">
        <v>68</v>
      </c>
      <c r="G49" t="s">
        <v>117</v>
      </c>
      <c r="H49" t="s">
        <v>43</v>
      </c>
      <c r="I49" t="s">
        <v>32</v>
      </c>
      <c r="J49" t="s">
        <v>44</v>
      </c>
      <c r="K49" t="s">
        <v>34</v>
      </c>
      <c r="L49" t="s">
        <v>46</v>
      </c>
      <c r="M49">
        <v>4</v>
      </c>
      <c r="N49" t="s">
        <v>56</v>
      </c>
      <c r="O49" t="s">
        <v>37</v>
      </c>
      <c r="P49" t="s">
        <v>38</v>
      </c>
      <c r="Q49" t="s">
        <v>118</v>
      </c>
      <c r="R49">
        <v>2</v>
      </c>
      <c r="S49">
        <v>4.33</v>
      </c>
      <c r="T49">
        <v>0</v>
      </c>
      <c r="U49">
        <v>5</v>
      </c>
      <c r="V49">
        <v>4.5</v>
      </c>
      <c r="W49">
        <f>Data!$R49*Data!$S49*(1-Data!$T49/100)*(1+Data!$U49/100)</f>
        <v>9.093</v>
      </c>
      <c r="X49">
        <f>Data!$R49*Data!$S49*50%</f>
        <v>4.33</v>
      </c>
      <c r="Y49">
        <f>Data!$W49-Data!$X49</f>
        <v>4.7629999999999999</v>
      </c>
      <c r="Z49">
        <f>IF(COUNTIF($G$2:G49,G49)=1,1,0)</f>
        <v>0</v>
      </c>
    </row>
    <row r="50" spans="1:26" x14ac:dyDescent="0.3">
      <c r="A50" t="s">
        <v>213</v>
      </c>
      <c r="B50">
        <v>45708</v>
      </c>
      <c r="C50" t="s">
        <v>202</v>
      </c>
      <c r="D50" t="s">
        <v>27</v>
      </c>
      <c r="E50" t="s">
        <v>214</v>
      </c>
      <c r="F50" t="s">
        <v>121</v>
      </c>
      <c r="G50" t="s">
        <v>215</v>
      </c>
      <c r="H50" t="s">
        <v>43</v>
      </c>
      <c r="I50" t="s">
        <v>32</v>
      </c>
      <c r="J50" t="s">
        <v>92</v>
      </c>
      <c r="K50" t="s">
        <v>87</v>
      </c>
      <c r="L50" t="s">
        <v>46</v>
      </c>
      <c r="M50">
        <v>10</v>
      </c>
      <c r="N50" t="s">
        <v>56</v>
      </c>
      <c r="O50" t="s">
        <v>64</v>
      </c>
      <c r="P50" t="s">
        <v>57</v>
      </c>
      <c r="Q50" t="s">
        <v>136</v>
      </c>
      <c r="R50">
        <v>3</v>
      </c>
      <c r="S50">
        <v>6.36</v>
      </c>
      <c r="T50">
        <v>10</v>
      </c>
      <c r="U50">
        <v>5</v>
      </c>
      <c r="V50">
        <v>5</v>
      </c>
      <c r="W50">
        <f>Data!$R50*Data!$S50*(1-Data!$T50/100)*(1+Data!$U50/100)</f>
        <v>18.0306</v>
      </c>
      <c r="X50">
        <f>Data!$R50*Data!$S50*50%</f>
        <v>9.5400000000000009</v>
      </c>
      <c r="Y50">
        <f>Data!$W50-Data!$X50</f>
        <v>8.4905999999999988</v>
      </c>
      <c r="Z50">
        <f>IF(COUNTIF($G$2:G50,G50)=1,1,0)</f>
        <v>1</v>
      </c>
    </row>
    <row r="51" spans="1:26" x14ac:dyDescent="0.3">
      <c r="A51" t="s">
        <v>216</v>
      </c>
      <c r="B51">
        <v>45710</v>
      </c>
      <c r="C51" t="s">
        <v>202</v>
      </c>
      <c r="D51" t="s">
        <v>27</v>
      </c>
      <c r="E51" t="s">
        <v>217</v>
      </c>
      <c r="F51" t="s">
        <v>121</v>
      </c>
      <c r="G51" t="s">
        <v>218</v>
      </c>
      <c r="H51" t="s">
        <v>43</v>
      </c>
      <c r="I51" t="s">
        <v>32</v>
      </c>
      <c r="J51" t="s">
        <v>44</v>
      </c>
      <c r="K51" t="s">
        <v>106</v>
      </c>
      <c r="L51" t="s">
        <v>55</v>
      </c>
      <c r="M51">
        <v>19</v>
      </c>
      <c r="N51" t="s">
        <v>47</v>
      </c>
      <c r="O51" t="s">
        <v>94</v>
      </c>
      <c r="P51" t="s">
        <v>49</v>
      </c>
      <c r="Q51" t="s">
        <v>88</v>
      </c>
      <c r="R51">
        <v>3</v>
      </c>
      <c r="S51">
        <v>6.92</v>
      </c>
      <c r="T51">
        <v>10</v>
      </c>
      <c r="U51">
        <v>5</v>
      </c>
      <c r="V51">
        <v>4.5</v>
      </c>
      <c r="W51">
        <f>Data!$R51*Data!$S51*(1-Data!$T51/100)*(1+Data!$U51/100)</f>
        <v>19.618199999999998</v>
      </c>
      <c r="X51">
        <f>Data!$R51*Data!$S51*50%</f>
        <v>10.379999999999999</v>
      </c>
      <c r="Y51">
        <f>Data!$W51-Data!$X51</f>
        <v>9.2381999999999991</v>
      </c>
      <c r="Z51">
        <f>IF(COUNTIF($G$2:G51,G51)=1,1,0)</f>
        <v>1</v>
      </c>
    </row>
    <row r="52" spans="1:26" x14ac:dyDescent="0.3">
      <c r="A52" t="s">
        <v>219</v>
      </c>
      <c r="B52">
        <v>45710</v>
      </c>
      <c r="C52" t="s">
        <v>202</v>
      </c>
      <c r="D52" t="s">
        <v>27</v>
      </c>
      <c r="E52" t="s">
        <v>220</v>
      </c>
      <c r="F52" t="s">
        <v>29</v>
      </c>
      <c r="G52" t="s">
        <v>221</v>
      </c>
      <c r="H52" t="s">
        <v>43</v>
      </c>
      <c r="I52" t="s">
        <v>32</v>
      </c>
      <c r="J52" t="s">
        <v>33</v>
      </c>
      <c r="K52" t="s">
        <v>106</v>
      </c>
      <c r="L52" t="s">
        <v>93</v>
      </c>
      <c r="M52">
        <v>2</v>
      </c>
      <c r="N52" t="s">
        <v>47</v>
      </c>
      <c r="O52" t="s">
        <v>37</v>
      </c>
      <c r="P52" t="s">
        <v>76</v>
      </c>
      <c r="Q52" t="s">
        <v>127</v>
      </c>
      <c r="R52">
        <v>2</v>
      </c>
      <c r="S52">
        <v>15.48</v>
      </c>
      <c r="T52">
        <v>10</v>
      </c>
      <c r="U52">
        <v>5</v>
      </c>
      <c r="V52">
        <v>3</v>
      </c>
      <c r="W52">
        <f>Data!$R52*Data!$S52*(1-Data!$T52/100)*(1+Data!$U52/100)</f>
        <v>29.257200000000001</v>
      </c>
      <c r="X52">
        <f>Data!$R52*Data!$S52*50%</f>
        <v>15.48</v>
      </c>
      <c r="Y52">
        <f>Data!$W52-Data!$X52</f>
        <v>13.777200000000001</v>
      </c>
      <c r="Z52">
        <f>IF(COUNTIF($G$2:G52,G52)=1,1,0)</f>
        <v>1</v>
      </c>
    </row>
    <row r="53" spans="1:26" x14ac:dyDescent="0.3">
      <c r="A53" t="s">
        <v>222</v>
      </c>
      <c r="B53">
        <v>45716</v>
      </c>
      <c r="C53" t="s">
        <v>202</v>
      </c>
      <c r="D53" t="s">
        <v>27</v>
      </c>
      <c r="E53" t="s">
        <v>205</v>
      </c>
      <c r="F53" t="s">
        <v>53</v>
      </c>
      <c r="G53" t="s">
        <v>223</v>
      </c>
      <c r="H53" t="s">
        <v>43</v>
      </c>
      <c r="I53" t="s">
        <v>62</v>
      </c>
      <c r="J53" t="s">
        <v>101</v>
      </c>
      <c r="K53" t="s">
        <v>87</v>
      </c>
      <c r="L53" t="s">
        <v>35</v>
      </c>
      <c r="M53">
        <v>25</v>
      </c>
      <c r="N53" t="s">
        <v>47</v>
      </c>
      <c r="O53" t="s">
        <v>64</v>
      </c>
      <c r="P53" t="s">
        <v>57</v>
      </c>
      <c r="Q53" t="s">
        <v>58</v>
      </c>
      <c r="R53">
        <v>2</v>
      </c>
      <c r="S53">
        <v>6.53</v>
      </c>
      <c r="T53">
        <v>0</v>
      </c>
      <c r="U53">
        <v>5</v>
      </c>
      <c r="V53">
        <v>3</v>
      </c>
      <c r="W53">
        <f>Data!$R53*Data!$S53*(1-Data!$T53/100)*(1+Data!$U53/100)</f>
        <v>13.713000000000001</v>
      </c>
      <c r="X53">
        <f>Data!$R53*Data!$S53*50%</f>
        <v>6.53</v>
      </c>
      <c r="Y53">
        <f>Data!$W53-Data!$X53</f>
        <v>7.1830000000000007</v>
      </c>
      <c r="Z53">
        <f>IF(COUNTIF($G$2:G53,G53)=1,1,0)</f>
        <v>1</v>
      </c>
    </row>
    <row r="54" spans="1:26" x14ac:dyDescent="0.3">
      <c r="A54" t="s">
        <v>224</v>
      </c>
      <c r="B54">
        <v>45691</v>
      </c>
      <c r="C54" t="s">
        <v>202</v>
      </c>
      <c r="D54" t="s">
        <v>27</v>
      </c>
      <c r="E54" t="s">
        <v>190</v>
      </c>
      <c r="F54" t="s">
        <v>29</v>
      </c>
      <c r="G54" t="s">
        <v>225</v>
      </c>
      <c r="H54" t="s">
        <v>31</v>
      </c>
      <c r="I54" t="s">
        <v>32</v>
      </c>
      <c r="J54" t="s">
        <v>44</v>
      </c>
      <c r="K54" t="s">
        <v>106</v>
      </c>
      <c r="L54" t="s">
        <v>93</v>
      </c>
      <c r="M54">
        <v>20</v>
      </c>
      <c r="N54" t="s">
        <v>36</v>
      </c>
      <c r="O54" t="s">
        <v>37</v>
      </c>
      <c r="P54" t="s">
        <v>70</v>
      </c>
      <c r="Q54" t="s">
        <v>71</v>
      </c>
      <c r="R54">
        <v>2</v>
      </c>
      <c r="S54">
        <v>5.6</v>
      </c>
      <c r="T54">
        <v>5</v>
      </c>
      <c r="U54">
        <v>5</v>
      </c>
      <c r="V54">
        <v>3</v>
      </c>
      <c r="W54">
        <f>Data!$R54*Data!$S54*(1-Data!$T54/100)*(1+Data!$U54/100)</f>
        <v>11.171999999999999</v>
      </c>
      <c r="X54">
        <f>Data!$R54*Data!$S54*50%</f>
        <v>5.6</v>
      </c>
      <c r="Y54">
        <f>Data!$W54-Data!$X54</f>
        <v>5.5719999999999992</v>
      </c>
      <c r="Z54">
        <f>IF(COUNTIF($G$2:G54,G54)=1,1,0)</f>
        <v>1</v>
      </c>
    </row>
    <row r="55" spans="1:26" x14ac:dyDescent="0.3">
      <c r="A55" t="s">
        <v>226</v>
      </c>
      <c r="B55">
        <v>45707</v>
      </c>
      <c r="C55" t="s">
        <v>202</v>
      </c>
      <c r="D55" t="s">
        <v>27</v>
      </c>
      <c r="E55" t="s">
        <v>149</v>
      </c>
      <c r="F55" t="s">
        <v>74</v>
      </c>
      <c r="G55" t="s">
        <v>227</v>
      </c>
      <c r="H55" t="s">
        <v>43</v>
      </c>
      <c r="I55" t="s">
        <v>62</v>
      </c>
      <c r="J55" t="s">
        <v>44</v>
      </c>
      <c r="K55" t="s">
        <v>63</v>
      </c>
      <c r="L55" t="s">
        <v>55</v>
      </c>
      <c r="M55">
        <v>15</v>
      </c>
      <c r="N55" t="s">
        <v>56</v>
      </c>
      <c r="O55" t="s">
        <v>64</v>
      </c>
      <c r="P55" t="s">
        <v>113</v>
      </c>
      <c r="Q55" t="s">
        <v>228</v>
      </c>
      <c r="R55">
        <v>2</v>
      </c>
      <c r="S55">
        <v>3.32</v>
      </c>
      <c r="T55">
        <v>0</v>
      </c>
      <c r="U55">
        <v>5</v>
      </c>
      <c r="V55">
        <v>4.5</v>
      </c>
      <c r="W55">
        <f>Data!$R55*Data!$S55*(1-Data!$T55/100)*(1+Data!$U55/100)</f>
        <v>6.9719999999999995</v>
      </c>
      <c r="X55">
        <f>Data!$R55*Data!$S55*50%</f>
        <v>3.32</v>
      </c>
      <c r="Y55">
        <f>Data!$W55-Data!$X55</f>
        <v>3.6519999999999997</v>
      </c>
      <c r="Z55">
        <f>IF(COUNTIF($G$2:G55,G55)=1,1,0)</f>
        <v>1</v>
      </c>
    </row>
    <row r="56" spans="1:26" x14ac:dyDescent="0.3">
      <c r="A56" t="s">
        <v>229</v>
      </c>
      <c r="B56">
        <v>45703</v>
      </c>
      <c r="C56" t="s">
        <v>202</v>
      </c>
      <c r="D56" t="s">
        <v>27</v>
      </c>
      <c r="E56" t="s">
        <v>230</v>
      </c>
      <c r="F56" t="s">
        <v>121</v>
      </c>
      <c r="G56" t="s">
        <v>225</v>
      </c>
      <c r="H56" t="s">
        <v>31</v>
      </c>
      <c r="I56" t="s">
        <v>62</v>
      </c>
      <c r="J56" t="s">
        <v>92</v>
      </c>
      <c r="K56" t="s">
        <v>45</v>
      </c>
      <c r="L56" t="s">
        <v>231</v>
      </c>
      <c r="M56">
        <v>15</v>
      </c>
      <c r="N56" t="s">
        <v>36</v>
      </c>
      <c r="O56" t="s">
        <v>94</v>
      </c>
      <c r="P56" t="s">
        <v>113</v>
      </c>
      <c r="Q56" t="s">
        <v>228</v>
      </c>
      <c r="R56">
        <v>2</v>
      </c>
      <c r="S56">
        <v>5</v>
      </c>
      <c r="T56">
        <v>5</v>
      </c>
      <c r="U56">
        <v>5</v>
      </c>
      <c r="V56">
        <v>3</v>
      </c>
      <c r="W56">
        <f>Data!$R56*Data!$S56*(1-Data!$T56/100)*(1+Data!$U56/100)</f>
        <v>9.9749999999999996</v>
      </c>
      <c r="X56">
        <f>Data!$R56*Data!$S56*50%</f>
        <v>5</v>
      </c>
      <c r="Y56">
        <f>Data!$W56-Data!$X56</f>
        <v>4.9749999999999996</v>
      </c>
      <c r="Z56">
        <f>IF(COUNTIF($G$2:G56,G56)=1,1,0)</f>
        <v>0</v>
      </c>
    </row>
    <row r="57" spans="1:26" x14ac:dyDescent="0.3">
      <c r="A57" t="s">
        <v>232</v>
      </c>
      <c r="B57">
        <v>45706</v>
      </c>
      <c r="C57" t="s">
        <v>202</v>
      </c>
      <c r="D57" t="s">
        <v>27</v>
      </c>
      <c r="E57" t="s">
        <v>233</v>
      </c>
      <c r="F57" t="s">
        <v>29</v>
      </c>
      <c r="G57" t="s">
        <v>208</v>
      </c>
      <c r="H57" t="s">
        <v>43</v>
      </c>
      <c r="I57" t="s">
        <v>32</v>
      </c>
      <c r="J57" t="s">
        <v>101</v>
      </c>
      <c r="K57" t="s">
        <v>34</v>
      </c>
      <c r="L57" t="s">
        <v>46</v>
      </c>
      <c r="M57">
        <v>8</v>
      </c>
      <c r="N57" t="s">
        <v>47</v>
      </c>
      <c r="O57" t="s">
        <v>64</v>
      </c>
      <c r="P57" t="s">
        <v>70</v>
      </c>
      <c r="Q57" t="s">
        <v>102</v>
      </c>
      <c r="R57">
        <v>2</v>
      </c>
      <c r="S57">
        <v>3.04</v>
      </c>
      <c r="T57">
        <v>0</v>
      </c>
      <c r="U57">
        <v>5</v>
      </c>
      <c r="V57">
        <v>3</v>
      </c>
      <c r="W57">
        <f>Data!$R57*Data!$S57*(1-Data!$T57/100)*(1+Data!$U57/100)</f>
        <v>6.3840000000000003</v>
      </c>
      <c r="X57">
        <f>Data!$R57*Data!$S57*50%</f>
        <v>3.04</v>
      </c>
      <c r="Y57">
        <f>Data!$W57-Data!$X57</f>
        <v>3.3440000000000003</v>
      </c>
      <c r="Z57">
        <f>IF(COUNTIF($G$2:G57,G57)=1,1,0)</f>
        <v>0</v>
      </c>
    </row>
    <row r="58" spans="1:26" x14ac:dyDescent="0.3">
      <c r="A58" t="s">
        <v>234</v>
      </c>
      <c r="B58">
        <v>45708</v>
      </c>
      <c r="C58" t="s">
        <v>202</v>
      </c>
      <c r="D58" t="s">
        <v>27</v>
      </c>
      <c r="E58" t="s">
        <v>79</v>
      </c>
      <c r="F58" t="s">
        <v>121</v>
      </c>
      <c r="G58" t="s">
        <v>235</v>
      </c>
      <c r="H58" t="s">
        <v>31</v>
      </c>
      <c r="I58" t="s">
        <v>62</v>
      </c>
      <c r="J58" t="s">
        <v>33</v>
      </c>
      <c r="K58" t="s">
        <v>106</v>
      </c>
      <c r="L58" t="s">
        <v>46</v>
      </c>
      <c r="M58">
        <v>18</v>
      </c>
      <c r="N58" t="s">
        <v>56</v>
      </c>
      <c r="O58" t="s">
        <v>37</v>
      </c>
      <c r="P58" t="s">
        <v>70</v>
      </c>
      <c r="Q58" t="s">
        <v>71</v>
      </c>
      <c r="R58">
        <v>2</v>
      </c>
      <c r="S58">
        <v>4.97</v>
      </c>
      <c r="T58">
        <v>10</v>
      </c>
      <c r="U58">
        <v>5</v>
      </c>
      <c r="V58">
        <v>5</v>
      </c>
      <c r="W58">
        <f>Data!$R58*Data!$S58*(1-Data!$T58/100)*(1+Data!$U58/100)</f>
        <v>9.3933</v>
      </c>
      <c r="X58">
        <f>Data!$R58*Data!$S58*50%</f>
        <v>4.97</v>
      </c>
      <c r="Y58">
        <f>Data!$W58-Data!$X58</f>
        <v>4.4233000000000002</v>
      </c>
      <c r="Z58">
        <f>IF(COUNTIF($G$2:G58,G58)=1,1,0)</f>
        <v>1</v>
      </c>
    </row>
    <row r="59" spans="1:26" x14ac:dyDescent="0.3">
      <c r="A59" t="s">
        <v>236</v>
      </c>
      <c r="B59">
        <v>45710</v>
      </c>
      <c r="C59" t="s">
        <v>202</v>
      </c>
      <c r="D59" t="s">
        <v>27</v>
      </c>
      <c r="E59" t="s">
        <v>192</v>
      </c>
      <c r="F59" t="s">
        <v>29</v>
      </c>
      <c r="G59" t="s">
        <v>237</v>
      </c>
      <c r="H59" t="s">
        <v>43</v>
      </c>
      <c r="I59" t="s">
        <v>32</v>
      </c>
      <c r="J59" t="s">
        <v>33</v>
      </c>
      <c r="K59" t="s">
        <v>63</v>
      </c>
      <c r="L59" t="s">
        <v>93</v>
      </c>
      <c r="M59">
        <v>25</v>
      </c>
      <c r="N59" t="s">
        <v>36</v>
      </c>
      <c r="O59" t="s">
        <v>64</v>
      </c>
      <c r="P59" t="s">
        <v>38</v>
      </c>
      <c r="Q59" t="s">
        <v>110</v>
      </c>
      <c r="R59">
        <v>2</v>
      </c>
      <c r="S59">
        <v>5.17</v>
      </c>
      <c r="T59">
        <v>5</v>
      </c>
      <c r="U59">
        <v>5</v>
      </c>
      <c r="V59">
        <v>3</v>
      </c>
      <c r="W59">
        <f>Data!$R59*Data!$S59*(1-Data!$T59/100)*(1+Data!$U59/100)</f>
        <v>10.31415</v>
      </c>
      <c r="X59">
        <f>Data!$R59*Data!$S59*50%</f>
        <v>5.17</v>
      </c>
      <c r="Y59">
        <f>Data!$W59-Data!$X59</f>
        <v>5.1441499999999998</v>
      </c>
      <c r="Z59">
        <f>IF(COUNTIF($G$2:G59,G59)=1,1,0)</f>
        <v>1</v>
      </c>
    </row>
    <row r="60" spans="1:26" x14ac:dyDescent="0.3">
      <c r="A60" t="s">
        <v>238</v>
      </c>
      <c r="B60">
        <v>45715</v>
      </c>
      <c r="C60" t="s">
        <v>202</v>
      </c>
      <c r="D60" t="s">
        <v>27</v>
      </c>
      <c r="E60" t="s">
        <v>239</v>
      </c>
      <c r="F60" t="s">
        <v>68</v>
      </c>
      <c r="G60" t="s">
        <v>240</v>
      </c>
      <c r="H60" t="s">
        <v>31</v>
      </c>
      <c r="I60" t="s">
        <v>62</v>
      </c>
      <c r="J60" t="s">
        <v>101</v>
      </c>
      <c r="K60" t="s">
        <v>63</v>
      </c>
      <c r="L60" t="s">
        <v>93</v>
      </c>
      <c r="M60">
        <v>3</v>
      </c>
      <c r="N60" t="s">
        <v>36</v>
      </c>
      <c r="O60" t="s">
        <v>94</v>
      </c>
      <c r="P60" t="s">
        <v>49</v>
      </c>
      <c r="Q60" t="s">
        <v>50</v>
      </c>
      <c r="R60">
        <v>2</v>
      </c>
      <c r="S60">
        <v>6.26</v>
      </c>
      <c r="T60">
        <v>5</v>
      </c>
      <c r="U60">
        <v>5</v>
      </c>
      <c r="V60">
        <v>5</v>
      </c>
      <c r="W60">
        <f>Data!$R60*Data!$S60*(1-Data!$T60/100)*(1+Data!$U60/100)</f>
        <v>12.488699999999998</v>
      </c>
      <c r="X60">
        <f>Data!$R60*Data!$S60*50%</f>
        <v>6.26</v>
      </c>
      <c r="Y60">
        <f>Data!$W60-Data!$X60</f>
        <v>6.2286999999999981</v>
      </c>
      <c r="Z60">
        <f>IF(COUNTIF($G$2:G60,G60)=1,1,0)</f>
        <v>1</v>
      </c>
    </row>
    <row r="61" spans="1:26" x14ac:dyDescent="0.3">
      <c r="A61" t="s">
        <v>241</v>
      </c>
      <c r="B61">
        <v>45711</v>
      </c>
      <c r="C61" t="s">
        <v>202</v>
      </c>
      <c r="D61" t="s">
        <v>27</v>
      </c>
      <c r="E61" t="s">
        <v>84</v>
      </c>
      <c r="F61" t="s">
        <v>29</v>
      </c>
      <c r="G61" t="s">
        <v>242</v>
      </c>
      <c r="H61" t="s">
        <v>43</v>
      </c>
      <c r="I61" t="s">
        <v>32</v>
      </c>
      <c r="J61" t="s">
        <v>44</v>
      </c>
      <c r="K61" t="s">
        <v>87</v>
      </c>
      <c r="L61" t="s">
        <v>46</v>
      </c>
      <c r="M61">
        <v>24</v>
      </c>
      <c r="N61" t="s">
        <v>36</v>
      </c>
      <c r="O61" t="s">
        <v>94</v>
      </c>
      <c r="P61" t="s">
        <v>76</v>
      </c>
      <c r="Q61" t="s">
        <v>243</v>
      </c>
      <c r="R61">
        <v>3</v>
      </c>
      <c r="S61">
        <v>5.21</v>
      </c>
      <c r="T61">
        <v>0</v>
      </c>
      <c r="U61">
        <v>5</v>
      </c>
      <c r="V61">
        <v>5</v>
      </c>
      <c r="W61">
        <f>Data!$R61*Data!$S61*(1-Data!$T61/100)*(1+Data!$U61/100)</f>
        <v>16.4115</v>
      </c>
      <c r="X61">
        <f>Data!$R61*Data!$S61*50%</f>
        <v>7.8149999999999995</v>
      </c>
      <c r="Y61">
        <f>Data!$W61-Data!$X61</f>
        <v>8.5965000000000007</v>
      </c>
      <c r="Z61">
        <f>IF(COUNTIF($G$2:G61,G61)=1,1,0)</f>
        <v>1</v>
      </c>
    </row>
    <row r="62" spans="1:26" x14ac:dyDescent="0.3">
      <c r="A62" t="s">
        <v>244</v>
      </c>
      <c r="B62">
        <v>45714</v>
      </c>
      <c r="C62" t="s">
        <v>202</v>
      </c>
      <c r="D62" t="s">
        <v>27</v>
      </c>
      <c r="E62" t="s">
        <v>245</v>
      </c>
      <c r="F62" t="s">
        <v>29</v>
      </c>
      <c r="G62" t="s">
        <v>211</v>
      </c>
      <c r="H62" t="s">
        <v>31</v>
      </c>
      <c r="I62" t="s">
        <v>62</v>
      </c>
      <c r="J62" t="s">
        <v>44</v>
      </c>
      <c r="K62" t="s">
        <v>106</v>
      </c>
      <c r="L62" t="s">
        <v>46</v>
      </c>
      <c r="M62">
        <v>3</v>
      </c>
      <c r="N62" t="s">
        <v>56</v>
      </c>
      <c r="O62" t="s">
        <v>64</v>
      </c>
      <c r="P62" t="s">
        <v>49</v>
      </c>
      <c r="Q62" t="s">
        <v>50</v>
      </c>
      <c r="R62">
        <v>3</v>
      </c>
      <c r="S62">
        <v>6.38</v>
      </c>
      <c r="T62">
        <v>10</v>
      </c>
      <c r="U62">
        <v>5</v>
      </c>
      <c r="V62">
        <v>5</v>
      </c>
      <c r="W62">
        <f>Data!$R62*Data!$S62*(1-Data!$T62/100)*(1+Data!$U62/100)</f>
        <v>18.087300000000003</v>
      </c>
      <c r="X62">
        <f>Data!$R62*Data!$S62*50%</f>
        <v>9.57</v>
      </c>
      <c r="Y62">
        <f>Data!$W62-Data!$X62</f>
        <v>8.5173000000000023</v>
      </c>
      <c r="Z62">
        <f>IF(COUNTIF($G$2:G62,G62)=1,1,0)</f>
        <v>0</v>
      </c>
    </row>
    <row r="63" spans="1:26" x14ac:dyDescent="0.3">
      <c r="A63" t="s">
        <v>246</v>
      </c>
      <c r="B63">
        <v>45703</v>
      </c>
      <c r="C63" t="s">
        <v>202</v>
      </c>
      <c r="D63" t="s">
        <v>27</v>
      </c>
      <c r="E63" t="s">
        <v>67</v>
      </c>
      <c r="F63" t="s">
        <v>29</v>
      </c>
      <c r="G63" t="s">
        <v>197</v>
      </c>
      <c r="H63" t="s">
        <v>31</v>
      </c>
      <c r="I63" t="s">
        <v>62</v>
      </c>
      <c r="J63" t="s">
        <v>101</v>
      </c>
      <c r="K63" t="s">
        <v>34</v>
      </c>
      <c r="L63" t="s">
        <v>93</v>
      </c>
      <c r="M63">
        <v>2</v>
      </c>
      <c r="N63" t="s">
        <v>56</v>
      </c>
      <c r="O63" t="s">
        <v>48</v>
      </c>
      <c r="P63" t="s">
        <v>113</v>
      </c>
      <c r="Q63" t="s">
        <v>140</v>
      </c>
      <c r="R63">
        <v>3</v>
      </c>
      <c r="S63">
        <v>8.84</v>
      </c>
      <c r="T63">
        <v>0</v>
      </c>
      <c r="U63">
        <v>5</v>
      </c>
      <c r="V63">
        <v>3</v>
      </c>
      <c r="W63">
        <f>Data!$R63*Data!$S63*(1-Data!$T63/100)*(1+Data!$U63/100)</f>
        <v>27.846</v>
      </c>
      <c r="X63">
        <f>Data!$R63*Data!$S63*50%</f>
        <v>13.26</v>
      </c>
      <c r="Y63">
        <f>Data!$W63-Data!$X63</f>
        <v>14.586</v>
      </c>
      <c r="Z63">
        <f>IF(COUNTIF($G$2:G63,G63)=1,1,0)</f>
        <v>0</v>
      </c>
    </row>
    <row r="64" spans="1:26" x14ac:dyDescent="0.3">
      <c r="A64" t="s">
        <v>247</v>
      </c>
      <c r="B64">
        <v>45695</v>
      </c>
      <c r="C64" t="s">
        <v>202</v>
      </c>
      <c r="D64" t="s">
        <v>27</v>
      </c>
      <c r="E64" t="s">
        <v>79</v>
      </c>
      <c r="F64" t="s">
        <v>53</v>
      </c>
      <c r="G64" t="s">
        <v>129</v>
      </c>
      <c r="H64" t="s">
        <v>31</v>
      </c>
      <c r="I64" t="s">
        <v>62</v>
      </c>
      <c r="J64" t="s">
        <v>92</v>
      </c>
      <c r="K64" t="s">
        <v>63</v>
      </c>
      <c r="L64" t="s">
        <v>231</v>
      </c>
      <c r="M64">
        <v>5</v>
      </c>
      <c r="N64" t="s">
        <v>47</v>
      </c>
      <c r="O64" t="s">
        <v>94</v>
      </c>
      <c r="P64" t="s">
        <v>113</v>
      </c>
      <c r="Q64" t="s">
        <v>228</v>
      </c>
      <c r="R64">
        <v>2</v>
      </c>
      <c r="S64">
        <v>12.64</v>
      </c>
      <c r="T64">
        <v>5</v>
      </c>
      <c r="U64">
        <v>5</v>
      </c>
      <c r="V64">
        <v>5</v>
      </c>
      <c r="W64">
        <f>Data!$R64*Data!$S64*(1-Data!$T64/100)*(1+Data!$U64/100)</f>
        <v>25.216799999999999</v>
      </c>
      <c r="X64">
        <f>Data!$R64*Data!$S64*50%</f>
        <v>12.64</v>
      </c>
      <c r="Y64">
        <f>Data!$W64-Data!$X64</f>
        <v>12.576799999999999</v>
      </c>
      <c r="Z64">
        <f>IF(COUNTIF($G$2:G64,G64)=1,1,0)</f>
        <v>0</v>
      </c>
    </row>
    <row r="65" spans="1:26" x14ac:dyDescent="0.3">
      <c r="A65" t="s">
        <v>248</v>
      </c>
      <c r="B65">
        <v>45711</v>
      </c>
      <c r="C65" t="s">
        <v>202</v>
      </c>
      <c r="D65" t="s">
        <v>27</v>
      </c>
      <c r="E65" t="s">
        <v>134</v>
      </c>
      <c r="F65" t="s">
        <v>53</v>
      </c>
      <c r="G65" t="s">
        <v>249</v>
      </c>
      <c r="H65" t="s">
        <v>43</v>
      </c>
      <c r="I65" t="s">
        <v>32</v>
      </c>
      <c r="J65" t="s">
        <v>44</v>
      </c>
      <c r="K65" t="s">
        <v>106</v>
      </c>
      <c r="L65" t="s">
        <v>46</v>
      </c>
      <c r="M65">
        <v>18</v>
      </c>
      <c r="N65" t="s">
        <v>36</v>
      </c>
      <c r="O65" t="s">
        <v>37</v>
      </c>
      <c r="P65" t="s">
        <v>57</v>
      </c>
      <c r="Q65" t="s">
        <v>250</v>
      </c>
      <c r="R65">
        <v>2</v>
      </c>
      <c r="S65">
        <v>10.86</v>
      </c>
      <c r="T65">
        <v>5</v>
      </c>
      <c r="U65">
        <v>5</v>
      </c>
      <c r="V65">
        <v>4.5</v>
      </c>
      <c r="W65">
        <f>Data!$R65*Data!$S65*(1-Data!$T65/100)*(1+Data!$U65/100)</f>
        <v>21.665699999999998</v>
      </c>
      <c r="X65">
        <f>Data!$R65*Data!$S65*50%</f>
        <v>10.86</v>
      </c>
      <c r="Y65">
        <f>Data!$W65-Data!$X65</f>
        <v>10.805699999999998</v>
      </c>
      <c r="Z65">
        <f>IF(COUNTIF($G$2:G65,G65)=1,1,0)</f>
        <v>1</v>
      </c>
    </row>
    <row r="66" spans="1:26" x14ac:dyDescent="0.3">
      <c r="A66" t="s">
        <v>251</v>
      </c>
      <c r="B66">
        <v>45697</v>
      </c>
      <c r="C66" t="s">
        <v>202</v>
      </c>
      <c r="D66" t="s">
        <v>27</v>
      </c>
      <c r="E66" t="s">
        <v>28</v>
      </c>
      <c r="F66" t="s">
        <v>68</v>
      </c>
      <c r="G66" t="s">
        <v>252</v>
      </c>
      <c r="H66" t="s">
        <v>31</v>
      </c>
      <c r="I66" t="s">
        <v>32</v>
      </c>
      <c r="J66" t="s">
        <v>101</v>
      </c>
      <c r="K66" t="s">
        <v>106</v>
      </c>
      <c r="L66" t="s">
        <v>231</v>
      </c>
      <c r="M66">
        <v>22</v>
      </c>
      <c r="N66" t="s">
        <v>56</v>
      </c>
      <c r="O66" t="s">
        <v>94</v>
      </c>
      <c r="P66" t="s">
        <v>113</v>
      </c>
      <c r="Q66" t="s">
        <v>140</v>
      </c>
      <c r="R66">
        <v>2</v>
      </c>
      <c r="S66">
        <v>8.19</v>
      </c>
      <c r="T66">
        <v>5</v>
      </c>
      <c r="U66">
        <v>5</v>
      </c>
      <c r="V66">
        <v>4</v>
      </c>
      <c r="W66">
        <f>Data!$R66*Data!$S66*(1-Data!$T66/100)*(1+Data!$U66/100)</f>
        <v>16.33905</v>
      </c>
      <c r="X66">
        <f>Data!$R66*Data!$S66*50%</f>
        <v>8.19</v>
      </c>
      <c r="Y66">
        <f>Data!$W66-Data!$X66</f>
        <v>8.1490500000000008</v>
      </c>
      <c r="Z66">
        <f>IF(COUNTIF($G$2:G66,G66)=1,1,0)</f>
        <v>1</v>
      </c>
    </row>
    <row r="67" spans="1:26" x14ac:dyDescent="0.3">
      <c r="A67" t="s">
        <v>253</v>
      </c>
      <c r="B67">
        <v>45715</v>
      </c>
      <c r="C67" t="s">
        <v>202</v>
      </c>
      <c r="D67" t="s">
        <v>27</v>
      </c>
      <c r="E67" t="s">
        <v>84</v>
      </c>
      <c r="F67" t="s">
        <v>121</v>
      </c>
      <c r="G67" t="s">
        <v>254</v>
      </c>
      <c r="H67" t="s">
        <v>43</v>
      </c>
      <c r="I67" t="s">
        <v>32</v>
      </c>
      <c r="J67" t="s">
        <v>44</v>
      </c>
      <c r="K67" t="s">
        <v>34</v>
      </c>
      <c r="L67" t="s">
        <v>93</v>
      </c>
      <c r="M67">
        <v>4</v>
      </c>
      <c r="N67" t="s">
        <v>56</v>
      </c>
      <c r="O67" t="s">
        <v>48</v>
      </c>
      <c r="P67" t="s">
        <v>38</v>
      </c>
      <c r="Q67" t="s">
        <v>130</v>
      </c>
      <c r="R67">
        <v>2</v>
      </c>
      <c r="S67">
        <v>8.25</v>
      </c>
      <c r="T67">
        <v>0</v>
      </c>
      <c r="U67">
        <v>5</v>
      </c>
      <c r="V67">
        <v>3</v>
      </c>
      <c r="W67">
        <f>Data!$R67*Data!$S67*(1-Data!$T67/100)*(1+Data!$U67/100)</f>
        <v>17.324999999999999</v>
      </c>
      <c r="X67">
        <f>Data!$R67*Data!$S67*50%</f>
        <v>8.25</v>
      </c>
      <c r="Y67">
        <f>Data!$W67-Data!$X67</f>
        <v>9.0749999999999993</v>
      </c>
      <c r="Z67">
        <f>IF(COUNTIF($G$2:G67,G67)=1,1,0)</f>
        <v>1</v>
      </c>
    </row>
    <row r="68" spans="1:26" x14ac:dyDescent="0.3">
      <c r="A68" t="s">
        <v>255</v>
      </c>
      <c r="B68">
        <v>45697</v>
      </c>
      <c r="C68" t="s">
        <v>256</v>
      </c>
      <c r="D68" t="s">
        <v>27</v>
      </c>
      <c r="E68" t="s">
        <v>104</v>
      </c>
      <c r="F68" t="s">
        <v>85</v>
      </c>
      <c r="G68" t="s">
        <v>257</v>
      </c>
      <c r="H68" t="s">
        <v>31</v>
      </c>
      <c r="I68" t="s">
        <v>32</v>
      </c>
      <c r="J68" t="s">
        <v>92</v>
      </c>
      <c r="K68" t="s">
        <v>87</v>
      </c>
      <c r="L68" t="s">
        <v>46</v>
      </c>
      <c r="M68">
        <v>16</v>
      </c>
      <c r="N68" t="s">
        <v>56</v>
      </c>
      <c r="O68" t="s">
        <v>37</v>
      </c>
      <c r="P68" t="s">
        <v>57</v>
      </c>
      <c r="Q68" t="s">
        <v>82</v>
      </c>
      <c r="R68">
        <v>2</v>
      </c>
      <c r="S68">
        <v>5.31</v>
      </c>
      <c r="T68">
        <v>0</v>
      </c>
      <c r="U68">
        <v>5</v>
      </c>
      <c r="V68">
        <v>3</v>
      </c>
      <c r="W68">
        <f>Data!$R68*Data!$S68*(1-Data!$T68/100)*(1+Data!$U68/100)</f>
        <v>11.151</v>
      </c>
      <c r="X68">
        <f>Data!$R68*Data!$S68*50%</f>
        <v>5.31</v>
      </c>
      <c r="Y68">
        <f>Data!$W68-Data!$X68</f>
        <v>5.8410000000000002</v>
      </c>
      <c r="Z68">
        <f>IF(COUNTIF($G$2:G68,G68)=1,1,0)</f>
        <v>1</v>
      </c>
    </row>
    <row r="69" spans="1:26" x14ac:dyDescent="0.3">
      <c r="A69" t="s">
        <v>258</v>
      </c>
      <c r="B69">
        <v>45697</v>
      </c>
      <c r="C69" t="s">
        <v>256</v>
      </c>
      <c r="D69" t="s">
        <v>27</v>
      </c>
      <c r="E69" t="s">
        <v>104</v>
      </c>
      <c r="F69" t="s">
        <v>74</v>
      </c>
      <c r="G69" t="s">
        <v>259</v>
      </c>
      <c r="H69" t="s">
        <v>43</v>
      </c>
      <c r="I69" t="s">
        <v>62</v>
      </c>
      <c r="J69" t="s">
        <v>92</v>
      </c>
      <c r="K69" t="s">
        <v>34</v>
      </c>
      <c r="L69" t="s">
        <v>46</v>
      </c>
      <c r="M69">
        <v>7</v>
      </c>
      <c r="N69" t="s">
        <v>36</v>
      </c>
      <c r="O69" t="s">
        <v>37</v>
      </c>
      <c r="P69" t="s">
        <v>38</v>
      </c>
      <c r="Q69" t="s">
        <v>39</v>
      </c>
      <c r="R69">
        <v>2</v>
      </c>
      <c r="S69">
        <v>6.36</v>
      </c>
      <c r="T69">
        <v>5</v>
      </c>
      <c r="U69">
        <v>5</v>
      </c>
      <c r="V69">
        <v>4</v>
      </c>
      <c r="W69">
        <f>Data!$R69*Data!$S69*(1-Data!$T69/100)*(1+Data!$U69/100)</f>
        <v>12.6882</v>
      </c>
      <c r="X69">
        <f>Data!$R69*Data!$S69*50%</f>
        <v>6.36</v>
      </c>
      <c r="Y69">
        <f>Data!$W69-Data!$X69</f>
        <v>6.3281999999999998</v>
      </c>
      <c r="Z69">
        <f>IF(COUNTIF($G$2:G69,G69)=1,1,0)</f>
        <v>1</v>
      </c>
    </row>
    <row r="70" spans="1:26" x14ac:dyDescent="0.3">
      <c r="A70" t="s">
        <v>260</v>
      </c>
      <c r="B70">
        <v>45712</v>
      </c>
      <c r="C70" t="s">
        <v>256</v>
      </c>
      <c r="D70" t="s">
        <v>27</v>
      </c>
      <c r="E70" t="s">
        <v>108</v>
      </c>
      <c r="F70" t="s">
        <v>80</v>
      </c>
      <c r="G70" t="s">
        <v>261</v>
      </c>
      <c r="H70" t="s">
        <v>31</v>
      </c>
      <c r="I70" t="s">
        <v>32</v>
      </c>
      <c r="J70" t="s">
        <v>101</v>
      </c>
      <c r="K70" t="s">
        <v>87</v>
      </c>
      <c r="L70" t="s">
        <v>55</v>
      </c>
      <c r="M70">
        <v>3</v>
      </c>
      <c r="N70" t="s">
        <v>47</v>
      </c>
      <c r="O70" t="s">
        <v>64</v>
      </c>
      <c r="P70" t="s">
        <v>49</v>
      </c>
      <c r="Q70" t="s">
        <v>88</v>
      </c>
      <c r="R70">
        <v>2</v>
      </c>
      <c r="S70">
        <v>14.03</v>
      </c>
      <c r="T70">
        <v>5</v>
      </c>
      <c r="U70">
        <v>5</v>
      </c>
      <c r="V70">
        <v>5</v>
      </c>
      <c r="W70">
        <f>Data!$R70*Data!$S70*(1-Data!$T70/100)*(1+Data!$U70/100)</f>
        <v>27.989849999999997</v>
      </c>
      <c r="X70">
        <f>Data!$R70*Data!$S70*50%</f>
        <v>14.03</v>
      </c>
      <c r="Y70">
        <f>Data!$W70-Data!$X70</f>
        <v>13.959849999999998</v>
      </c>
      <c r="Z70">
        <f>IF(COUNTIF($G$2:G70,G70)=1,1,0)</f>
        <v>1</v>
      </c>
    </row>
    <row r="71" spans="1:26" x14ac:dyDescent="0.3">
      <c r="A71" t="s">
        <v>262</v>
      </c>
      <c r="B71">
        <v>45712</v>
      </c>
      <c r="C71" t="s">
        <v>256</v>
      </c>
      <c r="D71" t="s">
        <v>27</v>
      </c>
      <c r="E71" t="s">
        <v>233</v>
      </c>
      <c r="F71" t="s">
        <v>121</v>
      </c>
      <c r="G71" t="s">
        <v>263</v>
      </c>
      <c r="H71" t="s">
        <v>43</v>
      </c>
      <c r="I71" t="s">
        <v>62</v>
      </c>
      <c r="J71" t="s">
        <v>92</v>
      </c>
      <c r="K71" t="s">
        <v>63</v>
      </c>
      <c r="L71" t="s">
        <v>55</v>
      </c>
      <c r="M71">
        <v>23</v>
      </c>
      <c r="N71" t="s">
        <v>47</v>
      </c>
      <c r="O71" t="s">
        <v>48</v>
      </c>
      <c r="P71" t="s">
        <v>57</v>
      </c>
      <c r="Q71" t="s">
        <v>136</v>
      </c>
      <c r="R71">
        <v>2</v>
      </c>
      <c r="S71">
        <v>7.92</v>
      </c>
      <c r="T71">
        <v>5</v>
      </c>
      <c r="U71">
        <v>5</v>
      </c>
      <c r="V71">
        <v>4</v>
      </c>
      <c r="W71">
        <f>Data!$R71*Data!$S71*(1-Data!$T71/100)*(1+Data!$U71/100)</f>
        <v>15.800400000000002</v>
      </c>
      <c r="X71">
        <f>Data!$R71*Data!$S71*50%</f>
        <v>7.92</v>
      </c>
      <c r="Y71">
        <f>Data!$W71-Data!$X71</f>
        <v>7.8804000000000016</v>
      </c>
      <c r="Z71">
        <f>IF(COUNTIF($G$2:G71,G71)=1,1,0)</f>
        <v>1</v>
      </c>
    </row>
    <row r="72" spans="1:26" x14ac:dyDescent="0.3">
      <c r="A72" t="s">
        <v>264</v>
      </c>
      <c r="B72">
        <v>45710</v>
      </c>
      <c r="C72" t="s">
        <v>256</v>
      </c>
      <c r="D72" t="s">
        <v>27</v>
      </c>
      <c r="E72" t="s">
        <v>67</v>
      </c>
      <c r="F72" t="s">
        <v>121</v>
      </c>
      <c r="G72" t="s">
        <v>265</v>
      </c>
      <c r="H72" t="s">
        <v>43</v>
      </c>
      <c r="I72" t="s">
        <v>62</v>
      </c>
      <c r="J72" t="s">
        <v>92</v>
      </c>
      <c r="K72" t="s">
        <v>106</v>
      </c>
      <c r="L72" t="s">
        <v>93</v>
      </c>
      <c r="M72">
        <v>19</v>
      </c>
      <c r="N72" t="s">
        <v>47</v>
      </c>
      <c r="O72" t="s">
        <v>37</v>
      </c>
      <c r="P72" t="s">
        <v>70</v>
      </c>
      <c r="Q72" t="s">
        <v>147</v>
      </c>
      <c r="R72">
        <v>2</v>
      </c>
      <c r="S72">
        <v>10.43</v>
      </c>
      <c r="T72">
        <v>10</v>
      </c>
      <c r="U72">
        <v>5</v>
      </c>
      <c r="V72">
        <v>5</v>
      </c>
      <c r="W72">
        <f>Data!$R72*Data!$S72*(1-Data!$T72/100)*(1+Data!$U72/100)</f>
        <v>19.712700000000002</v>
      </c>
      <c r="X72">
        <f>Data!$R72*Data!$S72*50%</f>
        <v>10.43</v>
      </c>
      <c r="Y72">
        <f>Data!$W72-Data!$X72</f>
        <v>9.2827000000000019</v>
      </c>
      <c r="Z72">
        <f>IF(COUNTIF($G$2:G72,G72)=1,1,0)</f>
        <v>1</v>
      </c>
    </row>
    <row r="73" spans="1:26" x14ac:dyDescent="0.3">
      <c r="A73" t="s">
        <v>266</v>
      </c>
      <c r="B73">
        <v>45704</v>
      </c>
      <c r="C73" t="s">
        <v>256</v>
      </c>
      <c r="D73" t="s">
        <v>27</v>
      </c>
      <c r="E73" t="s">
        <v>230</v>
      </c>
      <c r="F73" t="s">
        <v>68</v>
      </c>
      <c r="G73" t="s">
        <v>267</v>
      </c>
      <c r="H73" t="s">
        <v>43</v>
      </c>
      <c r="I73" t="s">
        <v>32</v>
      </c>
      <c r="J73" t="s">
        <v>92</v>
      </c>
      <c r="K73" t="s">
        <v>45</v>
      </c>
      <c r="L73" t="s">
        <v>46</v>
      </c>
      <c r="M73">
        <v>19</v>
      </c>
      <c r="N73" t="s">
        <v>36</v>
      </c>
      <c r="O73" t="s">
        <v>94</v>
      </c>
      <c r="P73" t="s">
        <v>70</v>
      </c>
      <c r="Q73" t="s">
        <v>188</v>
      </c>
      <c r="R73">
        <v>2</v>
      </c>
      <c r="S73">
        <v>4.6900000000000004</v>
      </c>
      <c r="T73">
        <v>10</v>
      </c>
      <c r="U73">
        <v>5</v>
      </c>
      <c r="V73">
        <v>3</v>
      </c>
      <c r="W73">
        <f>Data!$R73*Data!$S73*(1-Data!$T73/100)*(1+Data!$U73/100)</f>
        <v>8.8641000000000005</v>
      </c>
      <c r="X73">
        <f>Data!$R73*Data!$S73*50%</f>
        <v>4.6900000000000004</v>
      </c>
      <c r="Y73">
        <f>Data!$W73-Data!$X73</f>
        <v>4.1741000000000001</v>
      </c>
      <c r="Z73">
        <f>IF(COUNTIF($G$2:G73,G73)=1,1,0)</f>
        <v>1</v>
      </c>
    </row>
    <row r="74" spans="1:26" x14ac:dyDescent="0.3">
      <c r="A74" t="s">
        <v>268</v>
      </c>
      <c r="B74">
        <v>45693</v>
      </c>
      <c r="C74" t="s">
        <v>256</v>
      </c>
      <c r="D74" t="s">
        <v>27</v>
      </c>
      <c r="E74" t="s">
        <v>245</v>
      </c>
      <c r="F74" t="s">
        <v>80</v>
      </c>
      <c r="G74" t="s">
        <v>269</v>
      </c>
      <c r="H74" t="s">
        <v>31</v>
      </c>
      <c r="I74" t="s">
        <v>62</v>
      </c>
      <c r="J74" t="s">
        <v>101</v>
      </c>
      <c r="K74" t="s">
        <v>63</v>
      </c>
      <c r="L74" t="s">
        <v>93</v>
      </c>
      <c r="M74">
        <v>13</v>
      </c>
      <c r="N74" t="s">
        <v>47</v>
      </c>
      <c r="O74" t="s">
        <v>48</v>
      </c>
      <c r="P74" t="s">
        <v>57</v>
      </c>
      <c r="Q74" t="s">
        <v>185</v>
      </c>
      <c r="R74">
        <v>2</v>
      </c>
      <c r="S74">
        <v>13.98</v>
      </c>
      <c r="T74">
        <v>0</v>
      </c>
      <c r="U74">
        <v>5</v>
      </c>
      <c r="V74">
        <v>3</v>
      </c>
      <c r="W74">
        <f>Data!$R74*Data!$S74*(1-Data!$T74/100)*(1+Data!$U74/100)</f>
        <v>29.358000000000001</v>
      </c>
      <c r="X74">
        <f>Data!$R74*Data!$S74*50%</f>
        <v>13.98</v>
      </c>
      <c r="Y74">
        <f>Data!$W74-Data!$X74</f>
        <v>15.378</v>
      </c>
      <c r="Z74">
        <f>IF(COUNTIF($G$2:G74,G74)=1,1,0)</f>
        <v>1</v>
      </c>
    </row>
    <row r="75" spans="1:26" x14ac:dyDescent="0.3">
      <c r="A75" t="s">
        <v>270</v>
      </c>
      <c r="B75">
        <v>45704</v>
      </c>
      <c r="C75" t="s">
        <v>256</v>
      </c>
      <c r="D75" t="s">
        <v>27</v>
      </c>
      <c r="E75" t="s">
        <v>142</v>
      </c>
      <c r="F75" t="s">
        <v>53</v>
      </c>
      <c r="G75" t="s">
        <v>271</v>
      </c>
      <c r="H75" t="s">
        <v>43</v>
      </c>
      <c r="I75" t="s">
        <v>62</v>
      </c>
      <c r="J75" t="s">
        <v>92</v>
      </c>
      <c r="K75" t="s">
        <v>45</v>
      </c>
      <c r="L75" t="s">
        <v>46</v>
      </c>
      <c r="M75">
        <v>1</v>
      </c>
      <c r="N75" t="s">
        <v>47</v>
      </c>
      <c r="O75" t="s">
        <v>64</v>
      </c>
      <c r="P75" t="s">
        <v>70</v>
      </c>
      <c r="Q75" t="s">
        <v>71</v>
      </c>
      <c r="R75">
        <v>2</v>
      </c>
      <c r="S75">
        <v>5.84</v>
      </c>
      <c r="T75">
        <v>10</v>
      </c>
      <c r="U75">
        <v>5</v>
      </c>
      <c r="V75">
        <v>3</v>
      </c>
      <c r="W75">
        <f>Data!$R75*Data!$S75*(1-Data!$T75/100)*(1+Data!$U75/100)</f>
        <v>11.037600000000001</v>
      </c>
      <c r="X75">
        <f>Data!$R75*Data!$S75*50%</f>
        <v>5.84</v>
      </c>
      <c r="Y75">
        <f>Data!$W75-Data!$X75</f>
        <v>5.1976000000000013</v>
      </c>
      <c r="Z75">
        <f>IF(COUNTIF($G$2:G75,G75)=1,1,0)</f>
        <v>1</v>
      </c>
    </row>
    <row r="76" spans="1:26" x14ac:dyDescent="0.3">
      <c r="A76" t="s">
        <v>272</v>
      </c>
      <c r="B76">
        <v>45712</v>
      </c>
      <c r="C76" t="s">
        <v>256</v>
      </c>
      <c r="D76" t="s">
        <v>27</v>
      </c>
      <c r="E76" t="s">
        <v>125</v>
      </c>
      <c r="F76" t="s">
        <v>85</v>
      </c>
      <c r="G76" t="s">
        <v>273</v>
      </c>
      <c r="H76" t="s">
        <v>43</v>
      </c>
      <c r="I76" t="s">
        <v>62</v>
      </c>
      <c r="J76" t="s">
        <v>92</v>
      </c>
      <c r="K76" t="s">
        <v>63</v>
      </c>
      <c r="L76" t="s">
        <v>55</v>
      </c>
      <c r="M76">
        <v>18</v>
      </c>
      <c r="N76" t="s">
        <v>56</v>
      </c>
      <c r="O76" t="s">
        <v>64</v>
      </c>
      <c r="P76" t="s">
        <v>70</v>
      </c>
      <c r="Q76" t="s">
        <v>71</v>
      </c>
      <c r="R76">
        <v>2</v>
      </c>
      <c r="S76">
        <v>6.62</v>
      </c>
      <c r="T76">
        <v>5</v>
      </c>
      <c r="U76">
        <v>5</v>
      </c>
      <c r="V76">
        <v>3</v>
      </c>
      <c r="W76">
        <f>Data!$R76*Data!$S76*(1-Data!$T76/100)*(1+Data!$U76/100)</f>
        <v>13.206899999999999</v>
      </c>
      <c r="X76">
        <f>Data!$R76*Data!$S76*50%</f>
        <v>6.62</v>
      </c>
      <c r="Y76">
        <f>Data!$W76-Data!$X76</f>
        <v>6.5868999999999991</v>
      </c>
      <c r="Z76">
        <f>IF(COUNTIF($G$2:G76,G76)=1,1,0)</f>
        <v>1</v>
      </c>
    </row>
    <row r="77" spans="1:26" x14ac:dyDescent="0.3">
      <c r="A77" t="s">
        <v>274</v>
      </c>
      <c r="B77">
        <v>45690</v>
      </c>
      <c r="C77" t="s">
        <v>256</v>
      </c>
      <c r="D77" t="s">
        <v>27</v>
      </c>
      <c r="E77" t="s">
        <v>275</v>
      </c>
      <c r="F77" t="s">
        <v>53</v>
      </c>
      <c r="G77" t="s">
        <v>276</v>
      </c>
      <c r="H77" t="s">
        <v>31</v>
      </c>
      <c r="I77" t="s">
        <v>32</v>
      </c>
      <c r="J77" t="s">
        <v>101</v>
      </c>
      <c r="K77" t="s">
        <v>106</v>
      </c>
      <c r="L77" t="s">
        <v>55</v>
      </c>
      <c r="M77">
        <v>6</v>
      </c>
      <c r="N77" t="s">
        <v>47</v>
      </c>
      <c r="O77" t="s">
        <v>64</v>
      </c>
      <c r="P77" t="s">
        <v>57</v>
      </c>
      <c r="Q77" t="s">
        <v>185</v>
      </c>
      <c r="R77">
        <v>3</v>
      </c>
      <c r="S77">
        <v>6.73</v>
      </c>
      <c r="T77">
        <v>5</v>
      </c>
      <c r="U77">
        <v>5</v>
      </c>
      <c r="V77">
        <v>4</v>
      </c>
      <c r="W77">
        <f>Data!$R77*Data!$S77*(1-Data!$T77/100)*(1+Data!$U77/100)</f>
        <v>20.139524999999999</v>
      </c>
      <c r="X77">
        <f>Data!$R77*Data!$S77*50%</f>
        <v>10.095000000000001</v>
      </c>
      <c r="Y77">
        <f>Data!$W77-Data!$X77</f>
        <v>10.044524999999998</v>
      </c>
      <c r="Z77">
        <f>IF(COUNTIF($G$2:G77,G77)=1,1,0)</f>
        <v>1</v>
      </c>
    </row>
    <row r="78" spans="1:26" x14ac:dyDescent="0.3">
      <c r="A78" t="s">
        <v>277</v>
      </c>
      <c r="B78">
        <v>45701</v>
      </c>
      <c r="C78" t="s">
        <v>256</v>
      </c>
      <c r="D78" t="s">
        <v>27</v>
      </c>
      <c r="E78" t="s">
        <v>90</v>
      </c>
      <c r="F78" t="s">
        <v>80</v>
      </c>
      <c r="G78" t="s">
        <v>197</v>
      </c>
      <c r="H78" t="s">
        <v>43</v>
      </c>
      <c r="I78" t="s">
        <v>32</v>
      </c>
      <c r="J78" t="s">
        <v>44</v>
      </c>
      <c r="K78" t="s">
        <v>45</v>
      </c>
      <c r="L78" t="s">
        <v>231</v>
      </c>
      <c r="M78">
        <v>3</v>
      </c>
      <c r="N78" t="s">
        <v>47</v>
      </c>
      <c r="O78" t="s">
        <v>48</v>
      </c>
      <c r="P78" t="s">
        <v>70</v>
      </c>
      <c r="Q78" t="s">
        <v>188</v>
      </c>
      <c r="R78">
        <v>2</v>
      </c>
      <c r="S78">
        <v>5.42</v>
      </c>
      <c r="T78">
        <v>5</v>
      </c>
      <c r="U78">
        <v>5</v>
      </c>
      <c r="V78">
        <v>3</v>
      </c>
      <c r="W78">
        <f>Data!$R78*Data!$S78*(1-Data!$T78/100)*(1+Data!$U78/100)</f>
        <v>10.812900000000001</v>
      </c>
      <c r="X78">
        <f>Data!$R78*Data!$S78*50%</f>
        <v>5.42</v>
      </c>
      <c r="Y78">
        <f>Data!$W78-Data!$X78</f>
        <v>5.3929000000000009</v>
      </c>
      <c r="Z78">
        <f>IF(COUNTIF($G$2:G78,G78)=1,1,0)</f>
        <v>0</v>
      </c>
    </row>
    <row r="79" spans="1:26" x14ac:dyDescent="0.3">
      <c r="A79" t="s">
        <v>278</v>
      </c>
      <c r="B79">
        <v>45696</v>
      </c>
      <c r="C79" t="s">
        <v>256</v>
      </c>
      <c r="D79" t="s">
        <v>27</v>
      </c>
      <c r="E79" t="s">
        <v>170</v>
      </c>
      <c r="F79" t="s">
        <v>53</v>
      </c>
      <c r="G79" t="s">
        <v>279</v>
      </c>
      <c r="H79" t="s">
        <v>43</v>
      </c>
      <c r="I79" t="s">
        <v>32</v>
      </c>
      <c r="J79" t="s">
        <v>33</v>
      </c>
      <c r="K79" t="s">
        <v>87</v>
      </c>
      <c r="L79" t="s">
        <v>46</v>
      </c>
      <c r="M79">
        <v>2</v>
      </c>
      <c r="N79" t="s">
        <v>36</v>
      </c>
      <c r="O79" t="s">
        <v>48</v>
      </c>
      <c r="P79" t="s">
        <v>49</v>
      </c>
      <c r="Q79" t="s">
        <v>65</v>
      </c>
      <c r="R79">
        <v>2</v>
      </c>
      <c r="S79">
        <v>5.28</v>
      </c>
      <c r="T79">
        <v>10</v>
      </c>
      <c r="U79">
        <v>5</v>
      </c>
      <c r="V79">
        <v>5</v>
      </c>
      <c r="W79">
        <f>Data!$R79*Data!$S79*(1-Data!$T79/100)*(1+Data!$U79/100)</f>
        <v>9.9792000000000023</v>
      </c>
      <c r="X79">
        <f>Data!$R79*Data!$S79*50%</f>
        <v>5.28</v>
      </c>
      <c r="Y79">
        <f>Data!$W79-Data!$X79</f>
        <v>4.699200000000002</v>
      </c>
      <c r="Z79">
        <f>IF(COUNTIF($G$2:G79,G79)=1,1,0)</f>
        <v>1</v>
      </c>
    </row>
    <row r="80" spans="1:26" x14ac:dyDescent="0.3">
      <c r="A80" t="s">
        <v>280</v>
      </c>
      <c r="B80">
        <v>45685</v>
      </c>
      <c r="C80" t="s">
        <v>26</v>
      </c>
      <c r="D80" t="s">
        <v>27</v>
      </c>
      <c r="E80" t="s">
        <v>281</v>
      </c>
      <c r="F80" t="s">
        <v>29</v>
      </c>
      <c r="G80" t="s">
        <v>282</v>
      </c>
      <c r="H80" t="s">
        <v>43</v>
      </c>
      <c r="I80" t="s">
        <v>32</v>
      </c>
      <c r="J80" t="s">
        <v>33</v>
      </c>
      <c r="K80" t="s">
        <v>87</v>
      </c>
      <c r="L80" t="s">
        <v>231</v>
      </c>
      <c r="M80">
        <v>4</v>
      </c>
      <c r="N80" t="s">
        <v>56</v>
      </c>
      <c r="O80" t="s">
        <v>64</v>
      </c>
      <c r="P80" t="s">
        <v>57</v>
      </c>
      <c r="Q80" t="s">
        <v>250</v>
      </c>
      <c r="R80">
        <v>3</v>
      </c>
      <c r="S80">
        <v>6.06</v>
      </c>
      <c r="T80">
        <v>5</v>
      </c>
      <c r="U80">
        <v>5</v>
      </c>
      <c r="V80">
        <v>5</v>
      </c>
      <c r="W80">
        <f>Data!$R80*Data!$S80*(1-Data!$T80/100)*(1+Data!$U80/100)</f>
        <v>18.134549999999997</v>
      </c>
      <c r="X80">
        <f>Data!$R80*Data!$S80*50%</f>
        <v>9.09</v>
      </c>
      <c r="Y80">
        <f>Data!$W80-Data!$X80</f>
        <v>9.0445499999999974</v>
      </c>
      <c r="Z80">
        <f>IF(COUNTIF($G$2:G80,G80)=1,1,0)</f>
        <v>1</v>
      </c>
    </row>
    <row r="81" spans="1:26" x14ac:dyDescent="0.3">
      <c r="A81" t="s">
        <v>283</v>
      </c>
      <c r="B81">
        <v>45662</v>
      </c>
      <c r="C81" t="s">
        <v>26</v>
      </c>
      <c r="D81" t="s">
        <v>27</v>
      </c>
      <c r="E81" t="s">
        <v>28</v>
      </c>
      <c r="F81" t="s">
        <v>74</v>
      </c>
      <c r="G81" t="s">
        <v>252</v>
      </c>
      <c r="H81" t="s">
        <v>31</v>
      </c>
      <c r="I81" t="s">
        <v>62</v>
      </c>
      <c r="J81" t="s">
        <v>33</v>
      </c>
      <c r="K81" t="s">
        <v>106</v>
      </c>
      <c r="L81" t="s">
        <v>93</v>
      </c>
      <c r="M81">
        <v>1</v>
      </c>
      <c r="N81" t="s">
        <v>36</v>
      </c>
      <c r="O81" t="s">
        <v>64</v>
      </c>
      <c r="P81" t="s">
        <v>57</v>
      </c>
      <c r="Q81" t="s">
        <v>82</v>
      </c>
      <c r="R81">
        <v>4</v>
      </c>
      <c r="S81">
        <v>9.4600000000000009</v>
      </c>
      <c r="T81">
        <v>0</v>
      </c>
      <c r="U81">
        <v>5</v>
      </c>
      <c r="V81">
        <v>3</v>
      </c>
      <c r="W81">
        <f>Data!$R81*Data!$S81*(1-Data!$T81/100)*(1+Data!$U81/100)</f>
        <v>39.732000000000006</v>
      </c>
      <c r="X81">
        <f>Data!$R81*Data!$S81*50%</f>
        <v>18.920000000000002</v>
      </c>
      <c r="Y81">
        <f>Data!$W81-Data!$X81</f>
        <v>20.812000000000005</v>
      </c>
      <c r="Z81">
        <f>IF(COUNTIF($G$2:G81,G81)=1,1,0)</f>
        <v>0</v>
      </c>
    </row>
    <row r="82" spans="1:26" x14ac:dyDescent="0.3">
      <c r="A82" t="s">
        <v>284</v>
      </c>
      <c r="B82">
        <v>45677</v>
      </c>
      <c r="C82" t="s">
        <v>26</v>
      </c>
      <c r="D82" t="s">
        <v>27</v>
      </c>
      <c r="E82" t="s">
        <v>159</v>
      </c>
      <c r="F82" t="s">
        <v>53</v>
      </c>
      <c r="G82" t="s">
        <v>285</v>
      </c>
      <c r="H82" t="s">
        <v>31</v>
      </c>
      <c r="I82" t="s">
        <v>32</v>
      </c>
      <c r="J82" t="s">
        <v>101</v>
      </c>
      <c r="K82" t="s">
        <v>45</v>
      </c>
      <c r="L82" t="s">
        <v>55</v>
      </c>
      <c r="M82">
        <v>18</v>
      </c>
      <c r="N82" t="s">
        <v>47</v>
      </c>
      <c r="O82" t="s">
        <v>48</v>
      </c>
      <c r="P82" t="s">
        <v>70</v>
      </c>
      <c r="Q82" t="s">
        <v>147</v>
      </c>
      <c r="R82">
        <v>4</v>
      </c>
      <c r="S82">
        <v>21.23</v>
      </c>
      <c r="T82">
        <v>5</v>
      </c>
      <c r="U82">
        <v>5</v>
      </c>
      <c r="V82">
        <v>3</v>
      </c>
      <c r="W82">
        <f>Data!$R82*Data!$S82*(1-Data!$T82/100)*(1+Data!$U82/100)</f>
        <v>84.707700000000003</v>
      </c>
      <c r="X82">
        <f>Data!$R82*Data!$S82*50%</f>
        <v>42.46</v>
      </c>
      <c r="Y82">
        <f>Data!$W82-Data!$X82</f>
        <v>42.247700000000002</v>
      </c>
      <c r="Z82">
        <f>IF(COUNTIF($G$2:G82,G82)=1,1,0)</f>
        <v>1</v>
      </c>
    </row>
    <row r="83" spans="1:26" x14ac:dyDescent="0.3">
      <c r="A83" t="s">
        <v>286</v>
      </c>
      <c r="B83">
        <v>45672</v>
      </c>
      <c r="C83" t="s">
        <v>26</v>
      </c>
      <c r="D83" t="s">
        <v>27</v>
      </c>
      <c r="E83" t="s">
        <v>245</v>
      </c>
      <c r="F83" t="s">
        <v>68</v>
      </c>
      <c r="G83" t="s">
        <v>287</v>
      </c>
      <c r="H83" t="s">
        <v>31</v>
      </c>
      <c r="I83" t="s">
        <v>32</v>
      </c>
      <c r="J83" t="s">
        <v>44</v>
      </c>
      <c r="K83" t="s">
        <v>63</v>
      </c>
      <c r="L83" t="s">
        <v>288</v>
      </c>
      <c r="M83">
        <v>17</v>
      </c>
      <c r="N83" t="s">
        <v>56</v>
      </c>
      <c r="O83" t="s">
        <v>48</v>
      </c>
      <c r="P83" t="s">
        <v>113</v>
      </c>
      <c r="Q83" t="s">
        <v>289</v>
      </c>
      <c r="R83">
        <v>3</v>
      </c>
      <c r="S83">
        <v>3.18</v>
      </c>
      <c r="T83">
        <v>0</v>
      </c>
      <c r="U83">
        <v>5</v>
      </c>
      <c r="V83">
        <v>4</v>
      </c>
      <c r="W83">
        <f>Data!$R83*Data!$S83*(1-Data!$T83/100)*(1+Data!$U83/100)</f>
        <v>10.017000000000001</v>
      </c>
      <c r="X83">
        <f>Data!$R83*Data!$S83*50%</f>
        <v>4.7700000000000005</v>
      </c>
      <c r="Y83">
        <f>Data!$W83-Data!$X83</f>
        <v>5.2470000000000008</v>
      </c>
      <c r="Z83">
        <f>IF(COUNTIF($G$2:G83,G83)=1,1,0)</f>
        <v>1</v>
      </c>
    </row>
    <row r="84" spans="1:26" x14ac:dyDescent="0.3">
      <c r="A84" t="s">
        <v>290</v>
      </c>
      <c r="B84">
        <v>45658</v>
      </c>
      <c r="C84" t="s">
        <v>26</v>
      </c>
      <c r="D84" t="s">
        <v>27</v>
      </c>
      <c r="E84" t="s">
        <v>233</v>
      </c>
      <c r="F84" t="s">
        <v>53</v>
      </c>
      <c r="G84" t="s">
        <v>225</v>
      </c>
      <c r="H84" t="s">
        <v>31</v>
      </c>
      <c r="I84" t="s">
        <v>32</v>
      </c>
      <c r="J84" t="s">
        <v>101</v>
      </c>
      <c r="K84" t="s">
        <v>87</v>
      </c>
      <c r="L84" t="s">
        <v>93</v>
      </c>
      <c r="M84">
        <v>17</v>
      </c>
      <c r="N84" t="s">
        <v>47</v>
      </c>
      <c r="O84" t="s">
        <v>37</v>
      </c>
      <c r="P84" t="s">
        <v>113</v>
      </c>
      <c r="Q84" t="s">
        <v>289</v>
      </c>
      <c r="R84">
        <v>4</v>
      </c>
      <c r="S84">
        <v>6.4</v>
      </c>
      <c r="T84">
        <v>5</v>
      </c>
      <c r="U84">
        <v>5</v>
      </c>
      <c r="V84">
        <v>5</v>
      </c>
      <c r="W84">
        <f>Data!$R84*Data!$S84*(1-Data!$T84/100)*(1+Data!$U84/100)</f>
        <v>25.536000000000001</v>
      </c>
      <c r="X84">
        <f>Data!$R84*Data!$S84*50%</f>
        <v>12.8</v>
      </c>
      <c r="Y84">
        <f>Data!$W84-Data!$X84</f>
        <v>12.736000000000001</v>
      </c>
      <c r="Z84">
        <f>IF(COUNTIF($G$2:G84,G84)=1,1,0)</f>
        <v>0</v>
      </c>
    </row>
    <row r="85" spans="1:26" x14ac:dyDescent="0.3">
      <c r="A85" t="s">
        <v>291</v>
      </c>
      <c r="B85">
        <v>45664</v>
      </c>
      <c r="C85" t="s">
        <v>26</v>
      </c>
      <c r="D85" t="s">
        <v>27</v>
      </c>
      <c r="E85" t="s">
        <v>205</v>
      </c>
      <c r="F85" t="s">
        <v>53</v>
      </c>
      <c r="G85" t="s">
        <v>81</v>
      </c>
      <c r="H85" t="s">
        <v>43</v>
      </c>
      <c r="I85" t="s">
        <v>62</v>
      </c>
      <c r="J85" t="s">
        <v>101</v>
      </c>
      <c r="K85" t="s">
        <v>63</v>
      </c>
      <c r="L85" t="s">
        <v>93</v>
      </c>
      <c r="M85">
        <v>24</v>
      </c>
      <c r="N85" t="s">
        <v>36</v>
      </c>
      <c r="O85" t="s">
        <v>37</v>
      </c>
      <c r="P85" t="s">
        <v>70</v>
      </c>
      <c r="Q85" t="s">
        <v>188</v>
      </c>
      <c r="R85">
        <v>4</v>
      </c>
      <c r="S85">
        <v>11.96</v>
      </c>
      <c r="T85">
        <v>10</v>
      </c>
      <c r="U85">
        <v>5</v>
      </c>
      <c r="V85">
        <v>5</v>
      </c>
      <c r="W85">
        <f>Data!$R85*Data!$S85*(1-Data!$T85/100)*(1+Data!$U85/100)</f>
        <v>45.208800000000004</v>
      </c>
      <c r="X85">
        <f>Data!$R85*Data!$S85*50%</f>
        <v>23.92</v>
      </c>
      <c r="Y85">
        <f>Data!$W85-Data!$X85</f>
        <v>21.288800000000002</v>
      </c>
      <c r="Z85">
        <f>IF(COUNTIF($G$2:G85,G85)=1,1,0)</f>
        <v>0</v>
      </c>
    </row>
    <row r="86" spans="1:26" x14ac:dyDescent="0.3">
      <c r="A86" t="s">
        <v>292</v>
      </c>
      <c r="B86">
        <v>45677</v>
      </c>
      <c r="C86" t="s">
        <v>26</v>
      </c>
      <c r="D86" t="s">
        <v>27</v>
      </c>
      <c r="E86" t="s">
        <v>196</v>
      </c>
      <c r="F86" t="s">
        <v>74</v>
      </c>
      <c r="G86" t="s">
        <v>293</v>
      </c>
      <c r="H86" t="s">
        <v>43</v>
      </c>
      <c r="I86" t="s">
        <v>32</v>
      </c>
      <c r="J86" t="s">
        <v>33</v>
      </c>
      <c r="K86" t="s">
        <v>63</v>
      </c>
      <c r="L86" t="s">
        <v>231</v>
      </c>
      <c r="M86">
        <v>16</v>
      </c>
      <c r="N86" t="s">
        <v>47</v>
      </c>
      <c r="O86" t="s">
        <v>64</v>
      </c>
      <c r="P86" t="s">
        <v>57</v>
      </c>
      <c r="Q86" t="s">
        <v>185</v>
      </c>
      <c r="R86">
        <v>3</v>
      </c>
      <c r="S86">
        <v>6.42</v>
      </c>
      <c r="T86">
        <v>10</v>
      </c>
      <c r="U86">
        <v>5</v>
      </c>
      <c r="V86">
        <v>4</v>
      </c>
      <c r="W86">
        <f>Data!$R86*Data!$S86*(1-Data!$T86/100)*(1+Data!$U86/100)</f>
        <v>18.200700000000001</v>
      </c>
      <c r="X86">
        <f>Data!$R86*Data!$S86*50%</f>
        <v>9.629999999999999</v>
      </c>
      <c r="Y86">
        <f>Data!$W86-Data!$X86</f>
        <v>8.5707000000000022</v>
      </c>
      <c r="Z86">
        <f>IF(COUNTIF($G$2:G86,G86)=1,1,0)</f>
        <v>1</v>
      </c>
    </row>
    <row r="87" spans="1:26" x14ac:dyDescent="0.3">
      <c r="A87" t="s">
        <v>294</v>
      </c>
      <c r="B87">
        <v>45671</v>
      </c>
      <c r="C87" t="s">
        <v>26</v>
      </c>
      <c r="D87" t="s">
        <v>27</v>
      </c>
      <c r="E87" t="s">
        <v>199</v>
      </c>
      <c r="F87" t="s">
        <v>80</v>
      </c>
      <c r="G87" t="s">
        <v>143</v>
      </c>
      <c r="H87" t="s">
        <v>31</v>
      </c>
      <c r="I87" t="s">
        <v>32</v>
      </c>
      <c r="J87" t="s">
        <v>33</v>
      </c>
      <c r="K87" t="s">
        <v>87</v>
      </c>
      <c r="L87" t="s">
        <v>231</v>
      </c>
      <c r="M87">
        <v>17</v>
      </c>
      <c r="N87" t="s">
        <v>36</v>
      </c>
      <c r="O87" t="s">
        <v>48</v>
      </c>
      <c r="P87" t="s">
        <v>57</v>
      </c>
      <c r="Q87" t="s">
        <v>185</v>
      </c>
      <c r="R87">
        <v>4</v>
      </c>
      <c r="S87">
        <v>12.31</v>
      </c>
      <c r="T87">
        <v>0</v>
      </c>
      <c r="U87">
        <v>5</v>
      </c>
      <c r="V87">
        <v>4</v>
      </c>
      <c r="W87">
        <f>Data!$R87*Data!$S87*(1-Data!$T87/100)*(1+Data!$U87/100)</f>
        <v>51.702000000000005</v>
      </c>
      <c r="X87">
        <f>Data!$R87*Data!$S87*50%</f>
        <v>24.62</v>
      </c>
      <c r="Y87">
        <f>Data!$W87-Data!$X87</f>
        <v>27.082000000000004</v>
      </c>
      <c r="Z87">
        <f>IF(COUNTIF($G$2:G87,G87)=1,1,0)</f>
        <v>0</v>
      </c>
    </row>
    <row r="88" spans="1:26" x14ac:dyDescent="0.3">
      <c r="A88" t="s">
        <v>295</v>
      </c>
      <c r="B88">
        <v>45671</v>
      </c>
      <c r="C88" t="s">
        <v>26</v>
      </c>
      <c r="D88" t="s">
        <v>27</v>
      </c>
      <c r="E88" t="s">
        <v>52</v>
      </c>
      <c r="F88" t="s">
        <v>85</v>
      </c>
      <c r="G88" t="s">
        <v>225</v>
      </c>
      <c r="H88" t="s">
        <v>31</v>
      </c>
      <c r="I88" t="s">
        <v>62</v>
      </c>
      <c r="J88" t="s">
        <v>101</v>
      </c>
      <c r="K88" t="s">
        <v>106</v>
      </c>
      <c r="L88" t="s">
        <v>93</v>
      </c>
      <c r="M88">
        <v>16</v>
      </c>
      <c r="N88" t="s">
        <v>36</v>
      </c>
      <c r="O88" t="s">
        <v>37</v>
      </c>
      <c r="P88" t="s">
        <v>70</v>
      </c>
      <c r="Q88" t="s">
        <v>102</v>
      </c>
      <c r="R88">
        <v>3</v>
      </c>
      <c r="S88">
        <v>16.850000000000001</v>
      </c>
      <c r="T88">
        <v>5</v>
      </c>
      <c r="U88">
        <v>5</v>
      </c>
      <c r="V88">
        <v>5</v>
      </c>
      <c r="W88">
        <f>Data!$R88*Data!$S88*(1-Data!$T88/100)*(1+Data!$U88/100)</f>
        <v>50.423625000000001</v>
      </c>
      <c r="X88">
        <f>Data!$R88*Data!$S88*50%</f>
        <v>25.275000000000002</v>
      </c>
      <c r="Y88">
        <f>Data!$W88-Data!$X88</f>
        <v>25.148624999999999</v>
      </c>
      <c r="Z88">
        <f>IF(COUNTIF($G$2:G88,G88)=1,1,0)</f>
        <v>0</v>
      </c>
    </row>
    <row r="89" spans="1:26" x14ac:dyDescent="0.3">
      <c r="A89" t="s">
        <v>296</v>
      </c>
      <c r="B89">
        <v>45675</v>
      </c>
      <c r="C89" t="s">
        <v>26</v>
      </c>
      <c r="D89" t="s">
        <v>27</v>
      </c>
      <c r="E89" t="s">
        <v>214</v>
      </c>
      <c r="F89" t="s">
        <v>29</v>
      </c>
      <c r="G89" t="s">
        <v>206</v>
      </c>
      <c r="H89" t="s">
        <v>43</v>
      </c>
      <c r="I89" t="s">
        <v>62</v>
      </c>
      <c r="J89" t="s">
        <v>33</v>
      </c>
      <c r="K89" t="s">
        <v>87</v>
      </c>
      <c r="L89" t="s">
        <v>46</v>
      </c>
      <c r="M89">
        <v>17</v>
      </c>
      <c r="N89" t="s">
        <v>56</v>
      </c>
      <c r="O89" t="s">
        <v>94</v>
      </c>
      <c r="P89" t="s">
        <v>49</v>
      </c>
      <c r="Q89" t="s">
        <v>97</v>
      </c>
      <c r="R89">
        <v>3</v>
      </c>
      <c r="S89">
        <v>6.15</v>
      </c>
      <c r="T89">
        <v>10</v>
      </c>
      <c r="U89">
        <v>5</v>
      </c>
      <c r="V89">
        <v>3</v>
      </c>
      <c r="W89">
        <f>Data!$R89*Data!$S89*(1-Data!$T89/100)*(1+Data!$U89/100)</f>
        <v>17.435250000000003</v>
      </c>
      <c r="X89">
        <f>Data!$R89*Data!$S89*50%</f>
        <v>9.2250000000000014</v>
      </c>
      <c r="Y89">
        <f>Data!$W89-Data!$X89</f>
        <v>8.210250000000002</v>
      </c>
      <c r="Z89">
        <f>IF(COUNTIF($G$2:G89,G89)=1,1,0)</f>
        <v>0</v>
      </c>
    </row>
    <row r="90" spans="1:26" x14ac:dyDescent="0.3">
      <c r="A90" t="s">
        <v>297</v>
      </c>
      <c r="B90">
        <v>45683</v>
      </c>
      <c r="C90" t="s">
        <v>26</v>
      </c>
      <c r="D90" t="s">
        <v>27</v>
      </c>
      <c r="E90" t="s">
        <v>125</v>
      </c>
      <c r="F90" t="s">
        <v>85</v>
      </c>
      <c r="G90" t="s">
        <v>122</v>
      </c>
      <c r="H90" t="s">
        <v>43</v>
      </c>
      <c r="I90" t="s">
        <v>62</v>
      </c>
      <c r="J90" t="s">
        <v>92</v>
      </c>
      <c r="K90" t="s">
        <v>63</v>
      </c>
      <c r="L90" t="s">
        <v>93</v>
      </c>
      <c r="M90">
        <v>13</v>
      </c>
      <c r="N90" t="s">
        <v>36</v>
      </c>
      <c r="O90" t="s">
        <v>64</v>
      </c>
      <c r="P90" t="s">
        <v>49</v>
      </c>
      <c r="Q90" t="s">
        <v>65</v>
      </c>
      <c r="R90">
        <v>3</v>
      </c>
      <c r="S90">
        <v>6.04</v>
      </c>
      <c r="T90">
        <v>10</v>
      </c>
      <c r="U90">
        <v>5</v>
      </c>
      <c r="V90">
        <v>3</v>
      </c>
      <c r="W90">
        <f>Data!$R90*Data!$S90*(1-Data!$T90/100)*(1+Data!$U90/100)</f>
        <v>17.1234</v>
      </c>
      <c r="X90">
        <f>Data!$R90*Data!$S90*50%</f>
        <v>9.06</v>
      </c>
      <c r="Y90">
        <f>Data!$W90-Data!$X90</f>
        <v>8.0633999999999997</v>
      </c>
      <c r="Z90">
        <f>IF(COUNTIF($G$2:G90,G90)=1,1,0)</f>
        <v>0</v>
      </c>
    </row>
    <row r="91" spans="1:26" x14ac:dyDescent="0.3">
      <c r="A91" t="s">
        <v>298</v>
      </c>
      <c r="B91">
        <v>45658</v>
      </c>
      <c r="C91" t="s">
        <v>26</v>
      </c>
      <c r="D91" t="s">
        <v>27</v>
      </c>
      <c r="E91" t="s">
        <v>138</v>
      </c>
      <c r="F91" t="s">
        <v>121</v>
      </c>
      <c r="G91" t="s">
        <v>299</v>
      </c>
      <c r="H91" t="s">
        <v>43</v>
      </c>
      <c r="I91" t="s">
        <v>62</v>
      </c>
      <c r="J91" t="s">
        <v>92</v>
      </c>
      <c r="K91" t="s">
        <v>87</v>
      </c>
      <c r="L91" t="s">
        <v>231</v>
      </c>
      <c r="M91">
        <v>15</v>
      </c>
      <c r="N91" t="s">
        <v>36</v>
      </c>
      <c r="O91" t="s">
        <v>48</v>
      </c>
      <c r="P91" t="s">
        <v>113</v>
      </c>
      <c r="Q91" t="s">
        <v>289</v>
      </c>
      <c r="R91">
        <v>3</v>
      </c>
      <c r="S91">
        <v>18.52</v>
      </c>
      <c r="T91">
        <v>5</v>
      </c>
      <c r="U91">
        <v>5</v>
      </c>
      <c r="V91">
        <v>3</v>
      </c>
      <c r="W91">
        <f>Data!$R91*Data!$S91*(1-Data!$T91/100)*(1+Data!$U91/100)</f>
        <v>55.421099999999996</v>
      </c>
      <c r="X91">
        <f>Data!$R91*Data!$S91*50%</f>
        <v>27.78</v>
      </c>
      <c r="Y91">
        <f>Data!$W91-Data!$X91</f>
        <v>27.641099999999994</v>
      </c>
      <c r="Z91">
        <f>IF(COUNTIF($G$2:G91,G91)=1,1,0)</f>
        <v>1</v>
      </c>
    </row>
    <row r="92" spans="1:26" x14ac:dyDescent="0.3">
      <c r="A92" t="s">
        <v>300</v>
      </c>
      <c r="B92">
        <v>45674</v>
      </c>
      <c r="C92" t="s">
        <v>26</v>
      </c>
      <c r="D92" t="s">
        <v>27</v>
      </c>
      <c r="E92" t="s">
        <v>301</v>
      </c>
      <c r="F92" t="s">
        <v>121</v>
      </c>
      <c r="G92" t="s">
        <v>302</v>
      </c>
      <c r="H92" t="s">
        <v>303</v>
      </c>
      <c r="I92" t="s">
        <v>62</v>
      </c>
      <c r="J92" t="s">
        <v>101</v>
      </c>
      <c r="K92" t="s">
        <v>106</v>
      </c>
      <c r="L92" t="s">
        <v>231</v>
      </c>
      <c r="M92">
        <v>13</v>
      </c>
      <c r="N92" t="s">
        <v>56</v>
      </c>
      <c r="O92" t="s">
        <v>64</v>
      </c>
      <c r="P92" t="s">
        <v>113</v>
      </c>
      <c r="Q92" t="s">
        <v>177</v>
      </c>
      <c r="R92">
        <v>3</v>
      </c>
      <c r="S92">
        <v>10.029999999999999</v>
      </c>
      <c r="T92">
        <v>0</v>
      </c>
      <c r="U92">
        <v>5</v>
      </c>
      <c r="V92">
        <v>3</v>
      </c>
      <c r="W92">
        <f>Data!$R92*Data!$S92*(1-Data!$T92/100)*(1+Data!$U92/100)</f>
        <v>31.594499999999996</v>
      </c>
      <c r="X92">
        <f>Data!$R92*Data!$S92*50%</f>
        <v>15.044999999999998</v>
      </c>
      <c r="Y92">
        <f>Data!$W92-Data!$X92</f>
        <v>16.549499999999998</v>
      </c>
      <c r="Z92">
        <f>IF(COUNTIF($G$2:G92,G92)=1,1,0)</f>
        <v>1</v>
      </c>
    </row>
    <row r="93" spans="1:26" x14ac:dyDescent="0.3">
      <c r="A93" t="s">
        <v>304</v>
      </c>
      <c r="B93">
        <v>45697</v>
      </c>
      <c r="C93" t="s">
        <v>155</v>
      </c>
      <c r="D93" t="s">
        <v>27</v>
      </c>
      <c r="E93" t="s">
        <v>305</v>
      </c>
      <c r="F93" t="s">
        <v>74</v>
      </c>
      <c r="G93" t="s">
        <v>126</v>
      </c>
      <c r="H93" t="s">
        <v>303</v>
      </c>
      <c r="I93" t="s">
        <v>32</v>
      </c>
      <c r="J93" t="s">
        <v>33</v>
      </c>
      <c r="K93" t="s">
        <v>63</v>
      </c>
      <c r="L93" t="s">
        <v>46</v>
      </c>
      <c r="M93">
        <v>4</v>
      </c>
      <c r="N93" t="s">
        <v>56</v>
      </c>
      <c r="O93" t="s">
        <v>48</v>
      </c>
      <c r="P93" t="s">
        <v>113</v>
      </c>
      <c r="Q93" t="s">
        <v>228</v>
      </c>
      <c r="R93">
        <v>3</v>
      </c>
      <c r="S93">
        <v>7.59</v>
      </c>
      <c r="T93">
        <v>5</v>
      </c>
      <c r="U93">
        <v>5</v>
      </c>
      <c r="V93">
        <v>3.9</v>
      </c>
      <c r="W93">
        <f>Data!$R93*Data!$S93*(1-Data!$T93/100)*(1+Data!$U93/100)</f>
        <v>22.713075</v>
      </c>
      <c r="X93">
        <f>Data!$R93*Data!$S93*50%</f>
        <v>11.385</v>
      </c>
      <c r="Y93">
        <f>Data!$W93-Data!$X93</f>
        <v>11.328075</v>
      </c>
      <c r="Z93">
        <f>IF(COUNTIF($G$2:G93,G93)=1,1,0)</f>
        <v>0</v>
      </c>
    </row>
    <row r="94" spans="1:26" x14ac:dyDescent="0.3">
      <c r="A94" t="s">
        <v>306</v>
      </c>
      <c r="B94">
        <v>45714</v>
      </c>
      <c r="C94" t="s">
        <v>155</v>
      </c>
      <c r="D94" t="s">
        <v>27</v>
      </c>
      <c r="E94" t="s">
        <v>275</v>
      </c>
      <c r="F94" t="s">
        <v>29</v>
      </c>
      <c r="G94" t="s">
        <v>143</v>
      </c>
      <c r="H94" t="s">
        <v>43</v>
      </c>
      <c r="I94" t="s">
        <v>62</v>
      </c>
      <c r="J94" t="s">
        <v>92</v>
      </c>
      <c r="K94" t="s">
        <v>87</v>
      </c>
      <c r="L94" t="s">
        <v>46</v>
      </c>
      <c r="M94">
        <v>21</v>
      </c>
      <c r="N94" t="s">
        <v>36</v>
      </c>
      <c r="O94" t="s">
        <v>94</v>
      </c>
      <c r="P94" t="s">
        <v>38</v>
      </c>
      <c r="Q94" t="s">
        <v>39</v>
      </c>
      <c r="R94">
        <v>3</v>
      </c>
      <c r="S94">
        <v>10.89</v>
      </c>
      <c r="T94">
        <v>5</v>
      </c>
      <c r="U94">
        <v>5</v>
      </c>
      <c r="V94">
        <v>3</v>
      </c>
      <c r="W94">
        <f>Data!$R94*Data!$S94*(1-Data!$T94/100)*(1+Data!$U94/100)</f>
        <v>32.588325000000005</v>
      </c>
      <c r="X94">
        <f>Data!$R94*Data!$S94*50%</f>
        <v>16.335000000000001</v>
      </c>
      <c r="Y94">
        <f>Data!$W94-Data!$X94</f>
        <v>16.253325000000004</v>
      </c>
      <c r="Z94">
        <f>IF(COUNTIF($G$2:G94,G94)=1,1,0)</f>
        <v>0</v>
      </c>
    </row>
    <row r="95" spans="1:26" x14ac:dyDescent="0.3">
      <c r="A95" t="s">
        <v>307</v>
      </c>
      <c r="B95">
        <v>45714</v>
      </c>
      <c r="C95" t="s">
        <v>155</v>
      </c>
      <c r="D95" t="s">
        <v>27</v>
      </c>
      <c r="E95" t="s">
        <v>149</v>
      </c>
      <c r="F95" t="s">
        <v>53</v>
      </c>
      <c r="G95" t="s">
        <v>308</v>
      </c>
      <c r="H95" t="s">
        <v>43</v>
      </c>
      <c r="I95" t="s">
        <v>32</v>
      </c>
      <c r="J95" t="s">
        <v>44</v>
      </c>
      <c r="K95" t="s">
        <v>87</v>
      </c>
      <c r="L95" t="s">
        <v>231</v>
      </c>
      <c r="M95">
        <v>7</v>
      </c>
      <c r="N95" t="s">
        <v>47</v>
      </c>
      <c r="O95" t="s">
        <v>48</v>
      </c>
      <c r="P95" t="s">
        <v>49</v>
      </c>
      <c r="Q95" t="s">
        <v>65</v>
      </c>
      <c r="R95">
        <v>3</v>
      </c>
      <c r="S95">
        <v>7.78</v>
      </c>
      <c r="T95">
        <v>5</v>
      </c>
      <c r="U95">
        <v>5</v>
      </c>
      <c r="V95">
        <v>3</v>
      </c>
      <c r="W95">
        <f>Data!$R95*Data!$S95*(1-Data!$T95/100)*(1+Data!$U95/100)</f>
        <v>23.281649999999999</v>
      </c>
      <c r="X95">
        <f>Data!$R95*Data!$S95*50%</f>
        <v>11.67</v>
      </c>
      <c r="Y95">
        <f>Data!$W95-Data!$X95</f>
        <v>11.611649999999999</v>
      </c>
      <c r="Z95">
        <f>IF(COUNTIF($G$2:G95,G95)=1,1,0)</f>
        <v>1</v>
      </c>
    </row>
    <row r="96" spans="1:26" x14ac:dyDescent="0.3">
      <c r="A96" t="s">
        <v>309</v>
      </c>
      <c r="B96">
        <v>45691</v>
      </c>
      <c r="C96" t="s">
        <v>155</v>
      </c>
      <c r="D96" t="s">
        <v>27</v>
      </c>
      <c r="E96" t="s">
        <v>170</v>
      </c>
      <c r="F96" t="s">
        <v>68</v>
      </c>
      <c r="G96" t="s">
        <v>310</v>
      </c>
      <c r="H96" t="s">
        <v>43</v>
      </c>
      <c r="I96" t="s">
        <v>32</v>
      </c>
      <c r="J96" t="s">
        <v>92</v>
      </c>
      <c r="K96" t="s">
        <v>34</v>
      </c>
      <c r="L96" t="s">
        <v>231</v>
      </c>
      <c r="M96">
        <v>13</v>
      </c>
      <c r="N96" t="s">
        <v>56</v>
      </c>
      <c r="O96" t="s">
        <v>48</v>
      </c>
      <c r="P96" t="s">
        <v>38</v>
      </c>
      <c r="Q96" t="s">
        <v>39</v>
      </c>
      <c r="R96">
        <v>3</v>
      </c>
      <c r="S96">
        <v>6.27</v>
      </c>
      <c r="T96">
        <v>10</v>
      </c>
      <c r="U96">
        <v>5</v>
      </c>
      <c r="V96">
        <v>3.9</v>
      </c>
      <c r="W96">
        <f>Data!$R96*Data!$S96*(1-Data!$T96/100)*(1+Data!$U96/100)</f>
        <v>17.775449999999999</v>
      </c>
      <c r="X96">
        <f>Data!$R96*Data!$S96*50%</f>
        <v>9.4049999999999994</v>
      </c>
      <c r="Y96">
        <f>Data!$W96-Data!$X96</f>
        <v>8.3704499999999999</v>
      </c>
      <c r="Z96">
        <f>IF(COUNTIF($G$2:G96,G96)=1,1,0)</f>
        <v>1</v>
      </c>
    </row>
    <row r="97" spans="1:26" x14ac:dyDescent="0.3">
      <c r="A97" t="s">
        <v>311</v>
      </c>
      <c r="B97">
        <v>45695</v>
      </c>
      <c r="C97" t="s">
        <v>155</v>
      </c>
      <c r="D97" t="s">
        <v>27</v>
      </c>
      <c r="E97" t="s">
        <v>214</v>
      </c>
      <c r="F97" t="s">
        <v>80</v>
      </c>
      <c r="G97" t="s">
        <v>312</v>
      </c>
      <c r="H97" t="s">
        <v>303</v>
      </c>
      <c r="I97" t="s">
        <v>32</v>
      </c>
      <c r="J97" t="s">
        <v>92</v>
      </c>
      <c r="K97" t="s">
        <v>106</v>
      </c>
      <c r="L97" t="s">
        <v>231</v>
      </c>
      <c r="M97">
        <v>22</v>
      </c>
      <c r="N97" t="s">
        <v>47</v>
      </c>
      <c r="O97" t="s">
        <v>94</v>
      </c>
      <c r="P97" t="s">
        <v>76</v>
      </c>
      <c r="Q97" t="s">
        <v>127</v>
      </c>
      <c r="R97">
        <v>3</v>
      </c>
      <c r="S97">
        <v>9.65</v>
      </c>
      <c r="T97">
        <v>5</v>
      </c>
      <c r="U97">
        <v>5</v>
      </c>
      <c r="V97">
        <v>4</v>
      </c>
      <c r="W97">
        <f>Data!$R97*Data!$S97*(1-Data!$T97/100)*(1+Data!$U97/100)</f>
        <v>28.877625000000002</v>
      </c>
      <c r="X97">
        <f>Data!$R97*Data!$S97*50%</f>
        <v>14.475000000000001</v>
      </c>
      <c r="Y97">
        <f>Data!$W97-Data!$X97</f>
        <v>14.402625</v>
      </c>
      <c r="Z97">
        <f>IF(COUNTIF($G$2:G97,G97)=1,1,0)</f>
        <v>1</v>
      </c>
    </row>
    <row r="98" spans="1:26" x14ac:dyDescent="0.3">
      <c r="A98" t="s">
        <v>313</v>
      </c>
      <c r="B98">
        <v>45696</v>
      </c>
      <c r="C98" t="s">
        <v>155</v>
      </c>
      <c r="D98" t="s">
        <v>27</v>
      </c>
      <c r="E98" t="s">
        <v>138</v>
      </c>
      <c r="F98" t="s">
        <v>68</v>
      </c>
      <c r="G98" t="s">
        <v>314</v>
      </c>
      <c r="H98" t="s">
        <v>43</v>
      </c>
      <c r="I98" t="s">
        <v>62</v>
      </c>
      <c r="J98" t="s">
        <v>92</v>
      </c>
      <c r="K98" t="s">
        <v>106</v>
      </c>
      <c r="L98" t="s">
        <v>93</v>
      </c>
      <c r="M98">
        <v>18</v>
      </c>
      <c r="N98" t="s">
        <v>36</v>
      </c>
      <c r="O98" t="s">
        <v>94</v>
      </c>
      <c r="P98" t="s">
        <v>76</v>
      </c>
      <c r="Q98" t="s">
        <v>243</v>
      </c>
      <c r="R98">
        <v>4</v>
      </c>
      <c r="S98">
        <v>5.57</v>
      </c>
      <c r="T98">
        <v>10</v>
      </c>
      <c r="U98">
        <v>5</v>
      </c>
      <c r="V98">
        <v>3.9</v>
      </c>
      <c r="W98">
        <f>Data!$R98*Data!$S98*(1-Data!$T98/100)*(1+Data!$U98/100)</f>
        <v>21.054600000000004</v>
      </c>
      <c r="X98">
        <f>Data!$R98*Data!$S98*50%</f>
        <v>11.14</v>
      </c>
      <c r="Y98">
        <f>Data!$W98-Data!$X98</f>
        <v>9.9146000000000036</v>
      </c>
      <c r="Z98">
        <f>IF(COUNTIF($G$2:G98,G98)=1,1,0)</f>
        <v>1</v>
      </c>
    </row>
    <row r="99" spans="1:26" x14ac:dyDescent="0.3">
      <c r="A99" t="s">
        <v>315</v>
      </c>
      <c r="B99">
        <v>45708</v>
      </c>
      <c r="C99" t="s">
        <v>155</v>
      </c>
      <c r="D99" t="s">
        <v>27</v>
      </c>
      <c r="E99" t="s">
        <v>281</v>
      </c>
      <c r="F99" t="s">
        <v>29</v>
      </c>
      <c r="G99" t="s">
        <v>312</v>
      </c>
      <c r="H99" t="s">
        <v>303</v>
      </c>
      <c r="I99" t="s">
        <v>62</v>
      </c>
      <c r="J99" t="s">
        <v>44</v>
      </c>
      <c r="K99" t="s">
        <v>45</v>
      </c>
      <c r="L99" t="s">
        <v>288</v>
      </c>
      <c r="M99">
        <v>22</v>
      </c>
      <c r="N99" t="s">
        <v>36</v>
      </c>
      <c r="O99" t="s">
        <v>64</v>
      </c>
      <c r="P99" t="s">
        <v>49</v>
      </c>
      <c r="Q99" t="s">
        <v>168</v>
      </c>
      <c r="R99">
        <v>3</v>
      </c>
      <c r="S99">
        <v>13.48</v>
      </c>
      <c r="T99">
        <v>5</v>
      </c>
      <c r="U99">
        <v>5</v>
      </c>
      <c r="V99">
        <v>4</v>
      </c>
      <c r="W99">
        <f>Data!$R99*Data!$S99*(1-Data!$T99/100)*(1+Data!$U99/100)</f>
        <v>40.338900000000002</v>
      </c>
      <c r="X99">
        <f>Data!$R99*Data!$S99*50%</f>
        <v>20.22</v>
      </c>
      <c r="Y99">
        <f>Data!$W99-Data!$X99</f>
        <v>20.118900000000004</v>
      </c>
      <c r="Z99">
        <f>IF(COUNTIF($G$2:G99,G99)=1,1,0)</f>
        <v>0</v>
      </c>
    </row>
    <row r="100" spans="1:26" x14ac:dyDescent="0.3">
      <c r="A100" t="s">
        <v>316</v>
      </c>
      <c r="B100">
        <v>45710</v>
      </c>
      <c r="C100" t="s">
        <v>155</v>
      </c>
      <c r="D100" t="s">
        <v>27</v>
      </c>
      <c r="E100" t="s">
        <v>41</v>
      </c>
      <c r="F100" t="s">
        <v>80</v>
      </c>
      <c r="G100" t="s">
        <v>317</v>
      </c>
      <c r="H100" t="s">
        <v>43</v>
      </c>
      <c r="I100" t="s">
        <v>62</v>
      </c>
      <c r="J100" t="s">
        <v>33</v>
      </c>
      <c r="K100" t="s">
        <v>34</v>
      </c>
      <c r="L100" t="s">
        <v>93</v>
      </c>
      <c r="M100">
        <v>24</v>
      </c>
      <c r="N100" t="s">
        <v>56</v>
      </c>
      <c r="O100" t="s">
        <v>64</v>
      </c>
      <c r="P100" t="s">
        <v>38</v>
      </c>
      <c r="Q100" t="s">
        <v>318</v>
      </c>
      <c r="R100">
        <v>3</v>
      </c>
      <c r="S100">
        <v>9.99</v>
      </c>
      <c r="T100">
        <v>5</v>
      </c>
      <c r="U100">
        <v>5</v>
      </c>
      <c r="V100">
        <v>4</v>
      </c>
      <c r="W100">
        <f>Data!$R100*Data!$S100*(1-Data!$T100/100)*(1+Data!$U100/100)</f>
        <v>29.895074999999999</v>
      </c>
      <c r="X100">
        <f>Data!$R100*Data!$S100*50%</f>
        <v>14.984999999999999</v>
      </c>
      <c r="Y100">
        <f>Data!$W100-Data!$X100</f>
        <v>14.910074999999999</v>
      </c>
      <c r="Z100">
        <f>IF(COUNTIF($G$2:G100,G100)=1,1,0)</f>
        <v>1</v>
      </c>
    </row>
    <row r="101" spans="1:26" x14ac:dyDescent="0.3">
      <c r="A101" t="s">
        <v>319</v>
      </c>
      <c r="B101">
        <v>45710</v>
      </c>
      <c r="C101" t="s">
        <v>155</v>
      </c>
      <c r="D101" t="s">
        <v>27</v>
      </c>
      <c r="E101" t="s">
        <v>164</v>
      </c>
      <c r="F101" t="s">
        <v>121</v>
      </c>
      <c r="G101" t="s">
        <v>165</v>
      </c>
      <c r="H101" t="s">
        <v>303</v>
      </c>
      <c r="I101" t="s">
        <v>32</v>
      </c>
      <c r="J101" t="s">
        <v>33</v>
      </c>
      <c r="K101" t="s">
        <v>87</v>
      </c>
      <c r="L101" t="s">
        <v>288</v>
      </c>
      <c r="M101">
        <v>18</v>
      </c>
      <c r="N101" t="s">
        <v>47</v>
      </c>
      <c r="O101" t="s">
        <v>37</v>
      </c>
      <c r="P101" t="s">
        <v>113</v>
      </c>
      <c r="Q101" t="s">
        <v>114</v>
      </c>
      <c r="R101">
        <v>3</v>
      </c>
      <c r="S101">
        <v>15.51</v>
      </c>
      <c r="T101">
        <v>5</v>
      </c>
      <c r="U101">
        <v>5</v>
      </c>
      <c r="V101">
        <v>3.9</v>
      </c>
      <c r="W101">
        <f>Data!$R101*Data!$S101*(1-Data!$T101/100)*(1+Data!$U101/100)</f>
        <v>46.413674999999998</v>
      </c>
      <c r="X101">
        <f>Data!$R101*Data!$S101*50%</f>
        <v>23.265000000000001</v>
      </c>
      <c r="Y101">
        <f>Data!$W101-Data!$X101</f>
        <v>23.148674999999997</v>
      </c>
      <c r="Z101">
        <f>IF(COUNTIF($G$2:G101,G101)=1,1,0)</f>
        <v>0</v>
      </c>
    </row>
    <row r="102" spans="1:26" x14ac:dyDescent="0.3">
      <c r="A102" t="s">
        <v>320</v>
      </c>
      <c r="B102">
        <v>45716</v>
      </c>
      <c r="C102" t="s">
        <v>155</v>
      </c>
      <c r="D102" t="s">
        <v>27</v>
      </c>
      <c r="E102" t="s">
        <v>159</v>
      </c>
      <c r="F102" t="s">
        <v>121</v>
      </c>
      <c r="G102" t="s">
        <v>321</v>
      </c>
      <c r="H102" t="s">
        <v>303</v>
      </c>
      <c r="I102" t="s">
        <v>32</v>
      </c>
      <c r="J102" t="s">
        <v>44</v>
      </c>
      <c r="K102" t="s">
        <v>34</v>
      </c>
      <c r="L102" t="s">
        <v>231</v>
      </c>
      <c r="M102">
        <v>23</v>
      </c>
      <c r="N102" t="s">
        <v>56</v>
      </c>
      <c r="O102" t="s">
        <v>48</v>
      </c>
      <c r="P102" t="s">
        <v>49</v>
      </c>
      <c r="Q102" t="s">
        <v>50</v>
      </c>
      <c r="R102">
        <v>3</v>
      </c>
      <c r="S102">
        <v>7.56</v>
      </c>
      <c r="T102">
        <v>0</v>
      </c>
      <c r="U102">
        <v>5</v>
      </c>
      <c r="V102">
        <v>4</v>
      </c>
      <c r="W102">
        <f>Data!$R102*Data!$S102*(1-Data!$T102/100)*(1+Data!$U102/100)</f>
        <v>23.814</v>
      </c>
      <c r="X102">
        <f>Data!$R102*Data!$S102*50%</f>
        <v>11.34</v>
      </c>
      <c r="Y102">
        <f>Data!$W102-Data!$X102</f>
        <v>12.474</v>
      </c>
      <c r="Z102">
        <f>IF(COUNTIF($G$2:G102,G102)=1,1,0)</f>
        <v>1</v>
      </c>
    </row>
    <row r="103" spans="1:26" x14ac:dyDescent="0.3">
      <c r="A103" t="s">
        <v>322</v>
      </c>
      <c r="B103">
        <v>45691</v>
      </c>
      <c r="C103" t="s">
        <v>155</v>
      </c>
      <c r="D103" t="s">
        <v>27</v>
      </c>
      <c r="E103" t="s">
        <v>52</v>
      </c>
      <c r="F103" t="s">
        <v>68</v>
      </c>
      <c r="G103" t="s">
        <v>323</v>
      </c>
      <c r="H103" t="s">
        <v>303</v>
      </c>
      <c r="I103" t="s">
        <v>32</v>
      </c>
      <c r="J103" t="s">
        <v>33</v>
      </c>
      <c r="K103" t="s">
        <v>63</v>
      </c>
      <c r="L103" t="s">
        <v>93</v>
      </c>
      <c r="M103">
        <v>23</v>
      </c>
      <c r="N103" t="s">
        <v>56</v>
      </c>
      <c r="O103" t="s">
        <v>37</v>
      </c>
      <c r="P103" t="s">
        <v>57</v>
      </c>
      <c r="Q103" t="s">
        <v>250</v>
      </c>
      <c r="R103">
        <v>3</v>
      </c>
      <c r="S103">
        <v>15.76</v>
      </c>
      <c r="T103">
        <v>10</v>
      </c>
      <c r="U103">
        <v>5</v>
      </c>
      <c r="V103">
        <v>3</v>
      </c>
      <c r="W103">
        <f>Data!$R103*Data!$S103*(1-Data!$T103/100)*(1+Data!$U103/100)</f>
        <v>44.679600000000001</v>
      </c>
      <c r="X103">
        <f>Data!$R103*Data!$S103*50%</f>
        <v>23.64</v>
      </c>
      <c r="Y103">
        <f>Data!$W103-Data!$X103</f>
        <v>21.0396</v>
      </c>
      <c r="Z103">
        <f>IF(COUNTIF($G$2:G103,G103)=1,1,0)</f>
        <v>1</v>
      </c>
    </row>
    <row r="104" spans="1:26" x14ac:dyDescent="0.3">
      <c r="A104" t="s">
        <v>324</v>
      </c>
      <c r="B104">
        <v>45707</v>
      </c>
      <c r="C104" t="s">
        <v>155</v>
      </c>
      <c r="D104" t="s">
        <v>27</v>
      </c>
      <c r="E104" t="s">
        <v>325</v>
      </c>
      <c r="F104" t="s">
        <v>85</v>
      </c>
      <c r="G104" t="s">
        <v>165</v>
      </c>
      <c r="H104" t="s">
        <v>43</v>
      </c>
      <c r="I104" t="s">
        <v>62</v>
      </c>
      <c r="J104" t="s">
        <v>101</v>
      </c>
      <c r="K104" t="s">
        <v>45</v>
      </c>
      <c r="L104" t="s">
        <v>93</v>
      </c>
      <c r="M104">
        <v>3</v>
      </c>
      <c r="N104" t="s">
        <v>47</v>
      </c>
      <c r="O104" t="s">
        <v>64</v>
      </c>
      <c r="P104" t="s">
        <v>76</v>
      </c>
      <c r="Q104" t="s">
        <v>243</v>
      </c>
      <c r="R104">
        <v>3</v>
      </c>
      <c r="S104">
        <v>13.11</v>
      </c>
      <c r="T104">
        <v>0</v>
      </c>
      <c r="U104">
        <v>5</v>
      </c>
      <c r="V104">
        <v>4</v>
      </c>
      <c r="W104">
        <f>Data!$R104*Data!$S104*(1-Data!$T104/100)*(1+Data!$U104/100)</f>
        <v>41.296500000000002</v>
      </c>
      <c r="X104">
        <f>Data!$R104*Data!$S104*50%</f>
        <v>19.664999999999999</v>
      </c>
      <c r="Y104">
        <f>Data!$W104-Data!$X104</f>
        <v>21.631500000000003</v>
      </c>
      <c r="Z104">
        <f>IF(COUNTIF($G$2:G104,G104)=1,1,0)</f>
        <v>0</v>
      </c>
    </row>
    <row r="105" spans="1:26" x14ac:dyDescent="0.3">
      <c r="A105" t="s">
        <v>326</v>
      </c>
      <c r="B105">
        <v>45703</v>
      </c>
      <c r="C105" t="s">
        <v>155</v>
      </c>
      <c r="D105" t="s">
        <v>27</v>
      </c>
      <c r="E105" t="s">
        <v>217</v>
      </c>
      <c r="F105" t="s">
        <v>53</v>
      </c>
      <c r="G105" t="s">
        <v>327</v>
      </c>
      <c r="H105" t="s">
        <v>303</v>
      </c>
      <c r="I105" t="s">
        <v>62</v>
      </c>
      <c r="J105" t="s">
        <v>44</v>
      </c>
      <c r="K105" t="s">
        <v>34</v>
      </c>
      <c r="L105" t="s">
        <v>93</v>
      </c>
      <c r="M105">
        <v>2</v>
      </c>
      <c r="N105" t="s">
        <v>56</v>
      </c>
      <c r="O105" t="s">
        <v>64</v>
      </c>
      <c r="P105" t="s">
        <v>49</v>
      </c>
      <c r="Q105" t="s">
        <v>168</v>
      </c>
      <c r="R105">
        <v>3</v>
      </c>
      <c r="S105">
        <v>8.0299999999999994</v>
      </c>
      <c r="T105">
        <v>5</v>
      </c>
      <c r="U105">
        <v>5</v>
      </c>
      <c r="V105">
        <v>3.9</v>
      </c>
      <c r="W105">
        <f>Data!$R105*Data!$S105*(1-Data!$T105/100)*(1+Data!$U105/100)</f>
        <v>24.029774999999997</v>
      </c>
      <c r="X105">
        <f>Data!$R105*Data!$S105*50%</f>
        <v>12.044999999999998</v>
      </c>
      <c r="Y105">
        <f>Data!$W105-Data!$X105</f>
        <v>11.984774999999999</v>
      </c>
      <c r="Z105">
        <f>IF(COUNTIF($G$2:G105,G105)=1,1,0)</f>
        <v>1</v>
      </c>
    </row>
    <row r="106" spans="1:26" x14ac:dyDescent="0.3">
      <c r="A106" t="s">
        <v>328</v>
      </c>
      <c r="B106">
        <v>45706</v>
      </c>
      <c r="C106" t="s">
        <v>155</v>
      </c>
      <c r="D106" t="s">
        <v>27</v>
      </c>
      <c r="E106" t="s">
        <v>134</v>
      </c>
      <c r="F106" t="s">
        <v>80</v>
      </c>
      <c r="G106" t="s">
        <v>329</v>
      </c>
      <c r="H106" t="s">
        <v>43</v>
      </c>
      <c r="I106" t="s">
        <v>62</v>
      </c>
      <c r="J106" t="s">
        <v>33</v>
      </c>
      <c r="K106" t="s">
        <v>45</v>
      </c>
      <c r="L106" t="s">
        <v>288</v>
      </c>
      <c r="M106">
        <v>14</v>
      </c>
      <c r="N106" t="s">
        <v>47</v>
      </c>
      <c r="O106" t="s">
        <v>94</v>
      </c>
      <c r="P106" t="s">
        <v>38</v>
      </c>
      <c r="Q106" t="s">
        <v>130</v>
      </c>
      <c r="R106">
        <v>3</v>
      </c>
      <c r="S106">
        <v>5.48</v>
      </c>
      <c r="T106">
        <v>10</v>
      </c>
      <c r="U106">
        <v>5</v>
      </c>
      <c r="V106">
        <v>3</v>
      </c>
      <c r="W106">
        <f>Data!$R106*Data!$S106*(1-Data!$T106/100)*(1+Data!$U106/100)</f>
        <v>15.535800000000002</v>
      </c>
      <c r="X106">
        <f>Data!$R106*Data!$S106*50%</f>
        <v>8.2200000000000006</v>
      </c>
      <c r="Y106">
        <f>Data!$W106-Data!$X106</f>
        <v>7.3158000000000012</v>
      </c>
      <c r="Z106">
        <f>IF(COUNTIF($G$2:G106,G106)=1,1,0)</f>
        <v>1</v>
      </c>
    </row>
    <row r="107" spans="1:26" x14ac:dyDescent="0.3">
      <c r="A107" t="s">
        <v>330</v>
      </c>
      <c r="B107">
        <v>45708</v>
      </c>
      <c r="C107" t="s">
        <v>155</v>
      </c>
      <c r="D107" t="s">
        <v>27</v>
      </c>
      <c r="E107" t="s">
        <v>190</v>
      </c>
      <c r="F107" t="s">
        <v>53</v>
      </c>
      <c r="G107" t="s">
        <v>42</v>
      </c>
      <c r="H107" t="s">
        <v>303</v>
      </c>
      <c r="I107" t="s">
        <v>62</v>
      </c>
      <c r="J107" t="s">
        <v>101</v>
      </c>
      <c r="K107" t="s">
        <v>34</v>
      </c>
      <c r="L107" t="s">
        <v>93</v>
      </c>
      <c r="M107">
        <v>2</v>
      </c>
      <c r="N107" t="s">
        <v>47</v>
      </c>
      <c r="O107" t="s">
        <v>37</v>
      </c>
      <c r="P107" t="s">
        <v>113</v>
      </c>
      <c r="Q107" t="s">
        <v>228</v>
      </c>
      <c r="R107">
        <v>3</v>
      </c>
      <c r="S107">
        <v>6.74</v>
      </c>
      <c r="T107">
        <v>10</v>
      </c>
      <c r="U107">
        <v>5</v>
      </c>
      <c r="V107">
        <v>3</v>
      </c>
      <c r="W107">
        <f>Data!$R107*Data!$S107*(1-Data!$T107/100)*(1+Data!$U107/100)</f>
        <v>19.107900000000001</v>
      </c>
      <c r="X107">
        <f>Data!$R107*Data!$S107*50%</f>
        <v>10.11</v>
      </c>
      <c r="Y107">
        <f>Data!$W107-Data!$X107</f>
        <v>8.9979000000000013</v>
      </c>
      <c r="Z107">
        <f>IF(COUNTIF($G$2:G107,G107)=1,1,0)</f>
        <v>0</v>
      </c>
    </row>
    <row r="108" spans="1:26" x14ac:dyDescent="0.3">
      <c r="A108" t="s">
        <v>331</v>
      </c>
      <c r="B108">
        <v>45710</v>
      </c>
      <c r="C108" t="s">
        <v>155</v>
      </c>
      <c r="D108" t="s">
        <v>27</v>
      </c>
      <c r="E108" t="s">
        <v>52</v>
      </c>
      <c r="F108" t="s">
        <v>80</v>
      </c>
      <c r="G108" t="s">
        <v>332</v>
      </c>
      <c r="H108" t="s">
        <v>303</v>
      </c>
      <c r="I108" t="s">
        <v>32</v>
      </c>
      <c r="J108" t="s">
        <v>92</v>
      </c>
      <c r="K108" t="s">
        <v>87</v>
      </c>
      <c r="L108" t="s">
        <v>46</v>
      </c>
      <c r="M108">
        <v>21</v>
      </c>
      <c r="N108" t="s">
        <v>56</v>
      </c>
      <c r="O108" t="s">
        <v>37</v>
      </c>
      <c r="P108" t="s">
        <v>70</v>
      </c>
      <c r="Q108" t="s">
        <v>188</v>
      </c>
      <c r="R108">
        <v>3</v>
      </c>
      <c r="S108">
        <v>13.49</v>
      </c>
      <c r="T108">
        <v>5</v>
      </c>
      <c r="U108">
        <v>5</v>
      </c>
      <c r="V108">
        <v>3</v>
      </c>
      <c r="W108">
        <f>Data!$R108*Data!$S108*(1-Data!$T108/100)*(1+Data!$U108/100)</f>
        <v>40.368825000000001</v>
      </c>
      <c r="X108">
        <f>Data!$R108*Data!$S108*50%</f>
        <v>20.234999999999999</v>
      </c>
      <c r="Y108">
        <f>Data!$W108-Data!$X108</f>
        <v>20.133825000000002</v>
      </c>
      <c r="Z108">
        <f>IF(COUNTIF($G$2:G108,G108)=1,1,0)</f>
        <v>1</v>
      </c>
    </row>
    <row r="109" spans="1:26" x14ac:dyDescent="0.3">
      <c r="A109" t="s">
        <v>333</v>
      </c>
      <c r="B109">
        <v>45715</v>
      </c>
      <c r="C109" t="s">
        <v>155</v>
      </c>
      <c r="D109" t="s">
        <v>27</v>
      </c>
      <c r="E109" t="s">
        <v>79</v>
      </c>
      <c r="F109" t="s">
        <v>85</v>
      </c>
      <c r="G109" t="s">
        <v>30</v>
      </c>
      <c r="H109" t="s">
        <v>43</v>
      </c>
      <c r="I109" t="s">
        <v>62</v>
      </c>
      <c r="J109" t="s">
        <v>101</v>
      </c>
      <c r="K109" t="s">
        <v>34</v>
      </c>
      <c r="L109" t="s">
        <v>231</v>
      </c>
      <c r="M109">
        <v>25</v>
      </c>
      <c r="N109" t="s">
        <v>56</v>
      </c>
      <c r="O109" t="s">
        <v>64</v>
      </c>
      <c r="P109" t="s">
        <v>49</v>
      </c>
      <c r="Q109" t="s">
        <v>88</v>
      </c>
      <c r="R109">
        <v>3</v>
      </c>
      <c r="S109">
        <v>6.7</v>
      </c>
      <c r="T109">
        <v>10</v>
      </c>
      <c r="U109">
        <v>5</v>
      </c>
      <c r="V109">
        <v>3</v>
      </c>
      <c r="W109">
        <f>Data!$R109*Data!$S109*(1-Data!$T109/100)*(1+Data!$U109/100)</f>
        <v>18.994500000000006</v>
      </c>
      <c r="X109">
        <f>Data!$R109*Data!$S109*50%</f>
        <v>10.050000000000001</v>
      </c>
      <c r="Y109">
        <f>Data!$W109-Data!$X109</f>
        <v>8.944500000000005</v>
      </c>
      <c r="Z109">
        <f>IF(COUNTIF($G$2:G109,G109)=1,1,0)</f>
        <v>0</v>
      </c>
    </row>
    <row r="110" spans="1:26" x14ac:dyDescent="0.3">
      <c r="A110" t="s">
        <v>334</v>
      </c>
      <c r="B110">
        <v>45711</v>
      </c>
      <c r="C110" t="s">
        <v>155</v>
      </c>
      <c r="D110" t="s">
        <v>27</v>
      </c>
      <c r="E110" t="s">
        <v>335</v>
      </c>
      <c r="F110" t="s">
        <v>121</v>
      </c>
      <c r="G110" t="s">
        <v>336</v>
      </c>
      <c r="H110" t="s">
        <v>43</v>
      </c>
      <c r="I110" t="s">
        <v>62</v>
      </c>
      <c r="J110" t="s">
        <v>92</v>
      </c>
      <c r="K110" t="s">
        <v>106</v>
      </c>
      <c r="L110" t="s">
        <v>231</v>
      </c>
      <c r="M110">
        <v>2</v>
      </c>
      <c r="N110" t="s">
        <v>36</v>
      </c>
      <c r="O110" t="s">
        <v>64</v>
      </c>
      <c r="P110" t="s">
        <v>57</v>
      </c>
      <c r="Q110" t="s">
        <v>185</v>
      </c>
      <c r="R110">
        <v>3</v>
      </c>
      <c r="S110">
        <v>3.52</v>
      </c>
      <c r="T110">
        <v>5</v>
      </c>
      <c r="U110">
        <v>5</v>
      </c>
      <c r="V110">
        <v>3.9</v>
      </c>
      <c r="W110">
        <f>Data!$R110*Data!$S110*(1-Data!$T110/100)*(1+Data!$U110/100)</f>
        <v>10.5336</v>
      </c>
      <c r="X110">
        <f>Data!$R110*Data!$S110*50%</f>
        <v>5.28</v>
      </c>
      <c r="Y110">
        <f>Data!$W110-Data!$X110</f>
        <v>5.2535999999999996</v>
      </c>
      <c r="Z110">
        <f>IF(COUNTIF($G$2:G110,G110)=1,1,0)</f>
        <v>1</v>
      </c>
    </row>
    <row r="111" spans="1:26" x14ac:dyDescent="0.3">
      <c r="A111" t="s">
        <v>337</v>
      </c>
      <c r="B111">
        <v>45714</v>
      </c>
      <c r="C111" t="s">
        <v>155</v>
      </c>
      <c r="D111" t="s">
        <v>27</v>
      </c>
      <c r="E111" t="s">
        <v>192</v>
      </c>
      <c r="F111" t="s">
        <v>53</v>
      </c>
      <c r="G111" t="s">
        <v>338</v>
      </c>
      <c r="H111" t="s">
        <v>43</v>
      </c>
      <c r="I111" t="s">
        <v>32</v>
      </c>
      <c r="J111" t="s">
        <v>92</v>
      </c>
      <c r="K111" t="s">
        <v>106</v>
      </c>
      <c r="L111" t="s">
        <v>46</v>
      </c>
      <c r="M111">
        <v>11</v>
      </c>
      <c r="N111" t="s">
        <v>56</v>
      </c>
      <c r="O111" t="s">
        <v>64</v>
      </c>
      <c r="P111" t="s">
        <v>49</v>
      </c>
      <c r="Q111" t="s">
        <v>168</v>
      </c>
      <c r="R111">
        <v>3</v>
      </c>
      <c r="S111">
        <v>4.72</v>
      </c>
      <c r="T111">
        <v>5</v>
      </c>
      <c r="U111">
        <v>5</v>
      </c>
      <c r="V111">
        <v>3</v>
      </c>
      <c r="W111">
        <f>Data!$R111*Data!$S111*(1-Data!$T111/100)*(1+Data!$U111/100)</f>
        <v>14.124600000000001</v>
      </c>
      <c r="X111">
        <f>Data!$R111*Data!$S111*50%</f>
        <v>7.08</v>
      </c>
      <c r="Y111">
        <f>Data!$W111-Data!$X111</f>
        <v>7.0446000000000009</v>
      </c>
      <c r="Z111">
        <f>IF(COUNTIF($G$2:G111,G111)=1,1,0)</f>
        <v>1</v>
      </c>
    </row>
    <row r="112" spans="1:26" x14ac:dyDescent="0.3">
      <c r="A112" t="s">
        <v>339</v>
      </c>
      <c r="B112">
        <v>45703</v>
      </c>
      <c r="C112" t="s">
        <v>155</v>
      </c>
      <c r="D112" t="s">
        <v>27</v>
      </c>
      <c r="E112" t="s">
        <v>340</v>
      </c>
      <c r="F112" t="s">
        <v>85</v>
      </c>
      <c r="G112" t="s">
        <v>329</v>
      </c>
      <c r="H112" t="s">
        <v>43</v>
      </c>
      <c r="I112" t="s">
        <v>62</v>
      </c>
      <c r="J112" t="s">
        <v>101</v>
      </c>
      <c r="K112" t="s">
        <v>34</v>
      </c>
      <c r="L112" t="s">
        <v>46</v>
      </c>
      <c r="M112">
        <v>22</v>
      </c>
      <c r="N112" t="s">
        <v>56</v>
      </c>
      <c r="O112" t="s">
        <v>37</v>
      </c>
      <c r="P112" t="s">
        <v>38</v>
      </c>
      <c r="Q112" t="s">
        <v>118</v>
      </c>
      <c r="R112">
        <v>4</v>
      </c>
      <c r="S112">
        <v>7.02</v>
      </c>
      <c r="T112">
        <v>10</v>
      </c>
      <c r="U112">
        <v>5</v>
      </c>
      <c r="V112">
        <v>3</v>
      </c>
      <c r="W112">
        <f>Data!$R112*Data!$S112*(1-Data!$T112/100)*(1+Data!$U112/100)</f>
        <v>26.535599999999999</v>
      </c>
      <c r="X112">
        <f>Data!$R112*Data!$S112*50%</f>
        <v>14.04</v>
      </c>
      <c r="Y112">
        <f>Data!$W112-Data!$X112</f>
        <v>12.4956</v>
      </c>
      <c r="Z112">
        <f>IF(COUNTIF($G$2:G112,G112)=1,1,0)</f>
        <v>0</v>
      </c>
    </row>
    <row r="113" spans="1:26" x14ac:dyDescent="0.3">
      <c r="A113" t="s">
        <v>341</v>
      </c>
      <c r="B113">
        <v>45695</v>
      </c>
      <c r="C113" t="s">
        <v>155</v>
      </c>
      <c r="D113" t="s">
        <v>27</v>
      </c>
      <c r="E113" t="s">
        <v>108</v>
      </c>
      <c r="F113" t="s">
        <v>80</v>
      </c>
      <c r="G113" t="s">
        <v>342</v>
      </c>
      <c r="H113" t="s">
        <v>303</v>
      </c>
      <c r="I113" t="s">
        <v>62</v>
      </c>
      <c r="J113" t="s">
        <v>101</v>
      </c>
      <c r="K113" t="s">
        <v>87</v>
      </c>
      <c r="L113" t="s">
        <v>288</v>
      </c>
      <c r="M113">
        <v>2</v>
      </c>
      <c r="N113" t="s">
        <v>47</v>
      </c>
      <c r="O113" t="s">
        <v>94</v>
      </c>
      <c r="P113" t="s">
        <v>38</v>
      </c>
      <c r="Q113" t="s">
        <v>318</v>
      </c>
      <c r="R113">
        <v>4</v>
      </c>
      <c r="S113">
        <v>3.63</v>
      </c>
      <c r="T113">
        <v>0</v>
      </c>
      <c r="U113">
        <v>5</v>
      </c>
      <c r="V113">
        <v>3</v>
      </c>
      <c r="W113">
        <f>Data!$R113*Data!$S113*(1-Data!$T113/100)*(1+Data!$U113/100)</f>
        <v>15.246</v>
      </c>
      <c r="X113">
        <f>Data!$R113*Data!$S113*50%</f>
        <v>7.26</v>
      </c>
      <c r="Y113">
        <f>Data!$W113-Data!$X113</f>
        <v>7.9860000000000007</v>
      </c>
      <c r="Z113">
        <f>IF(COUNTIF($G$2:G113,G113)=1,1,0)</f>
        <v>1</v>
      </c>
    </row>
    <row r="114" spans="1:26" x14ac:dyDescent="0.3">
      <c r="A114" t="s">
        <v>343</v>
      </c>
      <c r="B114">
        <v>45711</v>
      </c>
      <c r="C114" t="s">
        <v>155</v>
      </c>
      <c r="D114" t="s">
        <v>27</v>
      </c>
      <c r="E114" t="s">
        <v>120</v>
      </c>
      <c r="F114" t="s">
        <v>68</v>
      </c>
      <c r="G114" t="s">
        <v>265</v>
      </c>
      <c r="H114" t="s">
        <v>43</v>
      </c>
      <c r="I114" t="s">
        <v>62</v>
      </c>
      <c r="J114" t="s">
        <v>101</v>
      </c>
      <c r="K114" t="s">
        <v>45</v>
      </c>
      <c r="L114" t="s">
        <v>93</v>
      </c>
      <c r="M114">
        <v>3</v>
      </c>
      <c r="N114" t="s">
        <v>56</v>
      </c>
      <c r="O114" t="s">
        <v>94</v>
      </c>
      <c r="P114" t="s">
        <v>38</v>
      </c>
      <c r="Q114" t="s">
        <v>318</v>
      </c>
      <c r="R114">
        <v>3</v>
      </c>
      <c r="S114">
        <v>14.75</v>
      </c>
      <c r="T114">
        <v>0</v>
      </c>
      <c r="U114">
        <v>5</v>
      </c>
      <c r="V114">
        <v>3</v>
      </c>
      <c r="W114">
        <f>Data!$R114*Data!$S114*(1-Data!$T114/100)*(1+Data!$U114/100)</f>
        <v>46.462499999999999</v>
      </c>
      <c r="X114">
        <f>Data!$R114*Data!$S114*50%</f>
        <v>22.125</v>
      </c>
      <c r="Y114">
        <f>Data!$W114-Data!$X114</f>
        <v>24.337499999999999</v>
      </c>
      <c r="Z114">
        <f>IF(COUNTIF($G$2:G114,G114)=1,1,0)</f>
        <v>0</v>
      </c>
    </row>
    <row r="115" spans="1:26" x14ac:dyDescent="0.3">
      <c r="A115" t="s">
        <v>344</v>
      </c>
      <c r="B115">
        <v>45697</v>
      </c>
      <c r="C115" t="s">
        <v>155</v>
      </c>
      <c r="D115" t="s">
        <v>27</v>
      </c>
      <c r="E115" t="s">
        <v>340</v>
      </c>
      <c r="F115" t="s">
        <v>85</v>
      </c>
      <c r="G115" t="s">
        <v>345</v>
      </c>
      <c r="H115" t="s">
        <v>303</v>
      </c>
      <c r="I115" t="s">
        <v>62</v>
      </c>
      <c r="J115" t="s">
        <v>101</v>
      </c>
      <c r="K115" t="s">
        <v>63</v>
      </c>
      <c r="L115" t="s">
        <v>93</v>
      </c>
      <c r="M115">
        <v>13</v>
      </c>
      <c r="N115" t="s">
        <v>56</v>
      </c>
      <c r="O115" t="s">
        <v>37</v>
      </c>
      <c r="P115" t="s">
        <v>113</v>
      </c>
      <c r="Q115" t="s">
        <v>140</v>
      </c>
      <c r="R115">
        <v>3</v>
      </c>
      <c r="S115">
        <v>6.22</v>
      </c>
      <c r="T115">
        <v>5</v>
      </c>
      <c r="U115">
        <v>5</v>
      </c>
      <c r="V115">
        <v>4</v>
      </c>
      <c r="W115">
        <f>Data!$R115*Data!$S115*(1-Data!$T115/100)*(1+Data!$U115/100)</f>
        <v>18.613350000000001</v>
      </c>
      <c r="X115">
        <f>Data!$R115*Data!$S115*50%</f>
        <v>9.33</v>
      </c>
      <c r="Y115">
        <f>Data!$W115-Data!$X115</f>
        <v>9.2833500000000004</v>
      </c>
      <c r="Z115">
        <f>IF(COUNTIF($G$2:G115,G115)=1,1,0)</f>
        <v>1</v>
      </c>
    </row>
    <row r="116" spans="1:26" x14ac:dyDescent="0.3">
      <c r="A116" t="s">
        <v>346</v>
      </c>
      <c r="B116">
        <v>45715</v>
      </c>
      <c r="C116" t="s">
        <v>155</v>
      </c>
      <c r="D116" t="s">
        <v>27</v>
      </c>
      <c r="E116" t="s">
        <v>230</v>
      </c>
      <c r="F116" t="s">
        <v>74</v>
      </c>
      <c r="G116" t="s">
        <v>347</v>
      </c>
      <c r="H116" t="s">
        <v>43</v>
      </c>
      <c r="I116" t="s">
        <v>62</v>
      </c>
      <c r="J116" t="s">
        <v>33</v>
      </c>
      <c r="K116" t="s">
        <v>45</v>
      </c>
      <c r="L116" t="s">
        <v>46</v>
      </c>
      <c r="M116">
        <v>17</v>
      </c>
      <c r="N116" t="s">
        <v>56</v>
      </c>
      <c r="O116" t="s">
        <v>64</v>
      </c>
      <c r="P116" t="s">
        <v>76</v>
      </c>
      <c r="Q116" t="s">
        <v>127</v>
      </c>
      <c r="R116">
        <v>3</v>
      </c>
      <c r="S116">
        <v>11.59</v>
      </c>
      <c r="T116">
        <v>5</v>
      </c>
      <c r="U116">
        <v>5</v>
      </c>
      <c r="V116">
        <v>3</v>
      </c>
      <c r="W116">
        <f>Data!$R116*Data!$S116*(1-Data!$T116/100)*(1+Data!$U116/100)</f>
        <v>34.683074999999995</v>
      </c>
      <c r="X116">
        <f>Data!$R116*Data!$S116*50%</f>
        <v>17.384999999999998</v>
      </c>
      <c r="Y116">
        <f>Data!$W116-Data!$X116</f>
        <v>17.298074999999997</v>
      </c>
      <c r="Z116">
        <f>IF(COUNTIF($G$2:G116,G116)=1,1,0)</f>
        <v>1</v>
      </c>
    </row>
    <row r="117" spans="1:26" x14ac:dyDescent="0.3">
      <c r="A117" t="s">
        <v>348</v>
      </c>
      <c r="B117">
        <v>45697</v>
      </c>
      <c r="C117" t="s">
        <v>155</v>
      </c>
      <c r="D117" t="s">
        <v>27</v>
      </c>
      <c r="E117" t="s">
        <v>340</v>
      </c>
      <c r="F117" t="s">
        <v>74</v>
      </c>
      <c r="G117" t="s">
        <v>349</v>
      </c>
      <c r="H117" t="s">
        <v>303</v>
      </c>
      <c r="I117" t="s">
        <v>62</v>
      </c>
      <c r="J117" t="s">
        <v>92</v>
      </c>
      <c r="K117" t="s">
        <v>63</v>
      </c>
      <c r="L117" t="s">
        <v>231</v>
      </c>
      <c r="M117">
        <v>12</v>
      </c>
      <c r="N117" t="s">
        <v>47</v>
      </c>
      <c r="O117" t="s">
        <v>64</v>
      </c>
      <c r="P117" t="s">
        <v>70</v>
      </c>
      <c r="Q117" t="s">
        <v>209</v>
      </c>
      <c r="R117">
        <v>3</v>
      </c>
      <c r="S117">
        <v>3.14</v>
      </c>
      <c r="T117">
        <v>5</v>
      </c>
      <c r="U117">
        <v>5</v>
      </c>
      <c r="V117">
        <v>4</v>
      </c>
      <c r="W117">
        <f>Data!$R117*Data!$S117*(1-Data!$T117/100)*(1+Data!$U117/100)</f>
        <v>9.3964499999999997</v>
      </c>
      <c r="X117">
        <f>Data!$R117*Data!$S117*50%</f>
        <v>4.71</v>
      </c>
      <c r="Y117">
        <f>Data!$W117-Data!$X117</f>
        <v>4.6864499999999998</v>
      </c>
      <c r="Z117">
        <f>IF(COUNTIF($G$2:G117,G117)=1,1,0)</f>
        <v>1</v>
      </c>
    </row>
    <row r="118" spans="1:26" x14ac:dyDescent="0.3">
      <c r="A118" t="s">
        <v>350</v>
      </c>
      <c r="B118">
        <v>45697</v>
      </c>
      <c r="C118" t="s">
        <v>155</v>
      </c>
      <c r="D118" t="s">
        <v>27</v>
      </c>
      <c r="E118" t="s">
        <v>145</v>
      </c>
      <c r="F118" t="s">
        <v>80</v>
      </c>
      <c r="G118" t="s">
        <v>351</v>
      </c>
      <c r="H118" t="s">
        <v>303</v>
      </c>
      <c r="I118" t="s">
        <v>32</v>
      </c>
      <c r="J118" t="s">
        <v>92</v>
      </c>
      <c r="K118" t="s">
        <v>106</v>
      </c>
      <c r="L118" t="s">
        <v>231</v>
      </c>
      <c r="M118">
        <v>3</v>
      </c>
      <c r="N118" t="s">
        <v>47</v>
      </c>
      <c r="O118" t="s">
        <v>64</v>
      </c>
      <c r="P118" t="s">
        <v>38</v>
      </c>
      <c r="Q118" t="s">
        <v>130</v>
      </c>
      <c r="R118">
        <v>4</v>
      </c>
      <c r="S118">
        <v>9.42</v>
      </c>
      <c r="T118">
        <v>0</v>
      </c>
      <c r="U118">
        <v>5</v>
      </c>
      <c r="V118">
        <v>3</v>
      </c>
      <c r="W118">
        <f>Data!$R118*Data!$S118*(1-Data!$T118/100)*(1+Data!$U118/100)</f>
        <v>39.564</v>
      </c>
      <c r="X118">
        <f>Data!$R118*Data!$S118*50%</f>
        <v>18.84</v>
      </c>
      <c r="Y118">
        <f>Data!$W118-Data!$X118</f>
        <v>20.724</v>
      </c>
      <c r="Z118">
        <f>IF(COUNTIF($G$2:G118,G118)=1,1,0)</f>
        <v>1</v>
      </c>
    </row>
    <row r="119" spans="1:26" x14ac:dyDescent="0.3">
      <c r="A119" t="s">
        <v>352</v>
      </c>
      <c r="B119">
        <v>45712</v>
      </c>
      <c r="C119" t="s">
        <v>155</v>
      </c>
      <c r="D119" t="s">
        <v>27</v>
      </c>
      <c r="E119" t="s">
        <v>340</v>
      </c>
      <c r="F119" t="s">
        <v>29</v>
      </c>
      <c r="G119" t="s">
        <v>353</v>
      </c>
      <c r="H119" t="s">
        <v>43</v>
      </c>
      <c r="I119" t="s">
        <v>62</v>
      </c>
      <c r="J119" t="s">
        <v>92</v>
      </c>
      <c r="K119" t="s">
        <v>34</v>
      </c>
      <c r="L119" t="s">
        <v>288</v>
      </c>
      <c r="M119">
        <v>6</v>
      </c>
      <c r="N119" t="s">
        <v>47</v>
      </c>
      <c r="O119" t="s">
        <v>64</v>
      </c>
      <c r="P119" t="s">
        <v>38</v>
      </c>
      <c r="Q119" t="s">
        <v>118</v>
      </c>
      <c r="R119">
        <v>4</v>
      </c>
      <c r="S119">
        <v>6.63</v>
      </c>
      <c r="T119">
        <v>5</v>
      </c>
      <c r="U119">
        <v>5</v>
      </c>
      <c r="V119">
        <v>4</v>
      </c>
      <c r="W119">
        <f>Data!$R119*Data!$S119*(1-Data!$T119/100)*(1+Data!$U119/100)</f>
        <v>26.453700000000001</v>
      </c>
      <c r="X119">
        <f>Data!$R119*Data!$S119*50%</f>
        <v>13.26</v>
      </c>
      <c r="Y119">
        <f>Data!$W119-Data!$X119</f>
        <v>13.193700000000002</v>
      </c>
      <c r="Z119">
        <f>IF(COUNTIF($G$2:G119,G119)=1,1,0)</f>
        <v>1</v>
      </c>
    </row>
    <row r="120" spans="1:26" x14ac:dyDescent="0.3">
      <c r="A120" t="s">
        <v>354</v>
      </c>
      <c r="B120">
        <v>45712</v>
      </c>
      <c r="C120" t="s">
        <v>155</v>
      </c>
      <c r="D120" t="s">
        <v>27</v>
      </c>
      <c r="E120" t="s">
        <v>134</v>
      </c>
      <c r="F120" t="s">
        <v>29</v>
      </c>
      <c r="G120" t="s">
        <v>271</v>
      </c>
      <c r="H120" t="s">
        <v>43</v>
      </c>
      <c r="I120" t="s">
        <v>32</v>
      </c>
      <c r="J120" t="s">
        <v>101</v>
      </c>
      <c r="K120" t="s">
        <v>63</v>
      </c>
      <c r="L120" t="s">
        <v>231</v>
      </c>
      <c r="M120">
        <v>16</v>
      </c>
      <c r="N120" t="s">
        <v>36</v>
      </c>
      <c r="O120" t="s">
        <v>37</v>
      </c>
      <c r="P120" t="s">
        <v>38</v>
      </c>
      <c r="Q120" t="s">
        <v>118</v>
      </c>
      <c r="R120">
        <v>3</v>
      </c>
      <c r="S120">
        <v>7.95</v>
      </c>
      <c r="T120">
        <v>10</v>
      </c>
      <c r="U120">
        <v>5</v>
      </c>
      <c r="V120">
        <v>4</v>
      </c>
      <c r="W120">
        <f>Data!$R120*Data!$S120*(1-Data!$T120/100)*(1+Data!$U120/100)</f>
        <v>22.538250000000005</v>
      </c>
      <c r="X120">
        <f>Data!$R120*Data!$S120*50%</f>
        <v>11.925000000000001</v>
      </c>
      <c r="Y120">
        <f>Data!$W120-Data!$X120</f>
        <v>10.613250000000004</v>
      </c>
      <c r="Z120">
        <f>IF(COUNTIF($G$2:G120,G120)=1,1,0)</f>
        <v>0</v>
      </c>
    </row>
    <row r="121" spans="1:26" x14ac:dyDescent="0.3">
      <c r="A121" t="s">
        <v>355</v>
      </c>
      <c r="B121">
        <v>45723</v>
      </c>
      <c r="C121" t="s">
        <v>202</v>
      </c>
      <c r="D121" t="s">
        <v>27</v>
      </c>
      <c r="E121" t="s">
        <v>152</v>
      </c>
      <c r="F121" t="s">
        <v>80</v>
      </c>
      <c r="G121" t="s">
        <v>356</v>
      </c>
      <c r="H121" t="s">
        <v>303</v>
      </c>
      <c r="I121" t="s">
        <v>32</v>
      </c>
      <c r="J121" t="s">
        <v>92</v>
      </c>
      <c r="K121" t="s">
        <v>63</v>
      </c>
      <c r="L121" t="s">
        <v>231</v>
      </c>
      <c r="M121">
        <v>15</v>
      </c>
      <c r="N121" t="s">
        <v>36</v>
      </c>
      <c r="O121" t="s">
        <v>48</v>
      </c>
      <c r="P121" t="s">
        <v>70</v>
      </c>
      <c r="Q121" t="s">
        <v>209</v>
      </c>
      <c r="R121">
        <v>4</v>
      </c>
      <c r="S121">
        <v>7.03</v>
      </c>
      <c r="T121">
        <v>10</v>
      </c>
      <c r="U121">
        <v>5</v>
      </c>
      <c r="V121">
        <v>3.9</v>
      </c>
      <c r="W121">
        <f>Data!$R121*Data!$S121*(1-Data!$T121/100)*(1+Data!$U121/100)</f>
        <v>26.573399999999999</v>
      </c>
      <c r="X121">
        <f>Data!$R121*Data!$S121*50%</f>
        <v>14.06</v>
      </c>
      <c r="Y121">
        <f>Data!$W121-Data!$X121</f>
        <v>12.513399999999999</v>
      </c>
      <c r="Z121">
        <f>IF(COUNTIF($G$2:G121,G121)=1,1,0)</f>
        <v>1</v>
      </c>
    </row>
    <row r="122" spans="1:26" x14ac:dyDescent="0.3">
      <c r="A122" t="s">
        <v>357</v>
      </c>
      <c r="B122">
        <v>45732</v>
      </c>
      <c r="C122" t="s">
        <v>202</v>
      </c>
      <c r="D122" t="s">
        <v>27</v>
      </c>
      <c r="E122" t="s">
        <v>41</v>
      </c>
      <c r="F122" t="s">
        <v>85</v>
      </c>
      <c r="G122" t="s">
        <v>358</v>
      </c>
      <c r="H122" t="s">
        <v>303</v>
      </c>
      <c r="I122" t="s">
        <v>32</v>
      </c>
      <c r="J122" t="s">
        <v>101</v>
      </c>
      <c r="K122" t="s">
        <v>45</v>
      </c>
      <c r="L122" t="s">
        <v>93</v>
      </c>
      <c r="M122">
        <v>7</v>
      </c>
      <c r="N122" t="s">
        <v>56</v>
      </c>
      <c r="O122" t="s">
        <v>94</v>
      </c>
      <c r="P122" t="s">
        <v>70</v>
      </c>
      <c r="Q122" t="s">
        <v>188</v>
      </c>
      <c r="R122">
        <v>3</v>
      </c>
      <c r="S122">
        <v>10.73</v>
      </c>
      <c r="T122">
        <v>5</v>
      </c>
      <c r="U122">
        <v>5</v>
      </c>
      <c r="V122">
        <v>4</v>
      </c>
      <c r="W122">
        <f>Data!$R122*Data!$S122*(1-Data!$T122/100)*(1+Data!$U122/100)</f>
        <v>32.109524999999998</v>
      </c>
      <c r="X122">
        <f>Data!$R122*Data!$S122*50%</f>
        <v>16.094999999999999</v>
      </c>
      <c r="Y122">
        <f>Data!$W122-Data!$X122</f>
        <v>16.014524999999999</v>
      </c>
      <c r="Z122">
        <f>IF(COUNTIF($G$2:G122,G122)=1,1,0)</f>
        <v>1</v>
      </c>
    </row>
    <row r="123" spans="1:26" x14ac:dyDescent="0.3">
      <c r="A123" t="s">
        <v>359</v>
      </c>
      <c r="B123">
        <v>45717</v>
      </c>
      <c r="C123" t="s">
        <v>202</v>
      </c>
      <c r="D123" t="s">
        <v>27</v>
      </c>
      <c r="E123" t="s">
        <v>41</v>
      </c>
      <c r="F123" t="s">
        <v>121</v>
      </c>
      <c r="G123" t="s">
        <v>165</v>
      </c>
      <c r="H123" t="s">
        <v>43</v>
      </c>
      <c r="I123" t="s">
        <v>32</v>
      </c>
      <c r="J123" t="s">
        <v>33</v>
      </c>
      <c r="K123" t="s">
        <v>63</v>
      </c>
      <c r="L123" t="s">
        <v>288</v>
      </c>
      <c r="M123">
        <v>9</v>
      </c>
      <c r="N123" t="s">
        <v>36</v>
      </c>
      <c r="O123" t="s">
        <v>37</v>
      </c>
      <c r="P123" t="s">
        <v>57</v>
      </c>
      <c r="Q123" t="s">
        <v>58</v>
      </c>
      <c r="R123">
        <v>3</v>
      </c>
      <c r="S123">
        <v>14.81</v>
      </c>
      <c r="T123">
        <v>5</v>
      </c>
      <c r="U123">
        <v>5</v>
      </c>
      <c r="V123">
        <v>4</v>
      </c>
      <c r="W123">
        <f>Data!$R123*Data!$S123*(1-Data!$T123/100)*(1+Data!$U123/100)</f>
        <v>44.318925</v>
      </c>
      <c r="X123">
        <f>Data!$R123*Data!$S123*50%</f>
        <v>22.215</v>
      </c>
      <c r="Y123">
        <f>Data!$W123-Data!$X123</f>
        <v>22.103925</v>
      </c>
      <c r="Z123">
        <f>IF(COUNTIF($G$2:G123,G123)=1,1,0)</f>
        <v>0</v>
      </c>
    </row>
    <row r="124" spans="1:26" x14ac:dyDescent="0.3">
      <c r="A124" t="s">
        <v>360</v>
      </c>
      <c r="B124">
        <v>45730</v>
      </c>
      <c r="C124" t="s">
        <v>202</v>
      </c>
      <c r="D124" t="s">
        <v>27</v>
      </c>
      <c r="E124" t="s">
        <v>301</v>
      </c>
      <c r="F124" t="s">
        <v>74</v>
      </c>
      <c r="G124" t="s">
        <v>153</v>
      </c>
      <c r="H124" t="s">
        <v>43</v>
      </c>
      <c r="I124" t="s">
        <v>32</v>
      </c>
      <c r="J124" t="s">
        <v>92</v>
      </c>
      <c r="K124" t="s">
        <v>45</v>
      </c>
      <c r="L124" t="s">
        <v>93</v>
      </c>
      <c r="M124">
        <v>15</v>
      </c>
      <c r="N124" t="s">
        <v>47</v>
      </c>
      <c r="O124" t="s">
        <v>48</v>
      </c>
      <c r="P124" t="s">
        <v>57</v>
      </c>
      <c r="Q124" t="s">
        <v>58</v>
      </c>
      <c r="R124">
        <v>3</v>
      </c>
      <c r="S124">
        <v>14.64</v>
      </c>
      <c r="T124">
        <v>10</v>
      </c>
      <c r="U124">
        <v>5</v>
      </c>
      <c r="V124">
        <v>3.9</v>
      </c>
      <c r="W124">
        <f>Data!$R124*Data!$S124*(1-Data!$T124/100)*(1+Data!$U124/100)</f>
        <v>41.504400000000011</v>
      </c>
      <c r="X124">
        <f>Data!$R124*Data!$S124*50%</f>
        <v>21.96</v>
      </c>
      <c r="Y124">
        <f>Data!$W124-Data!$X124</f>
        <v>19.54440000000001</v>
      </c>
      <c r="Z124">
        <f>IF(COUNTIF($G$2:G124,G124)=1,1,0)</f>
        <v>0</v>
      </c>
    </row>
    <row r="125" spans="1:26" x14ac:dyDescent="0.3">
      <c r="A125" t="s">
        <v>361</v>
      </c>
      <c r="B125">
        <v>45737</v>
      </c>
      <c r="C125" t="s">
        <v>202</v>
      </c>
      <c r="D125" t="s">
        <v>27</v>
      </c>
      <c r="E125" t="s">
        <v>196</v>
      </c>
      <c r="F125" t="s">
        <v>85</v>
      </c>
      <c r="G125" t="s">
        <v>86</v>
      </c>
      <c r="H125" t="s">
        <v>303</v>
      </c>
      <c r="I125" t="s">
        <v>32</v>
      </c>
      <c r="J125" t="s">
        <v>101</v>
      </c>
      <c r="K125" t="s">
        <v>63</v>
      </c>
      <c r="L125" t="s">
        <v>231</v>
      </c>
      <c r="M125">
        <v>20</v>
      </c>
      <c r="N125" t="s">
        <v>56</v>
      </c>
      <c r="O125" t="s">
        <v>64</v>
      </c>
      <c r="P125" t="s">
        <v>113</v>
      </c>
      <c r="Q125" t="s">
        <v>177</v>
      </c>
      <c r="R125">
        <v>4</v>
      </c>
      <c r="S125">
        <v>5.82</v>
      </c>
      <c r="T125">
        <v>0</v>
      </c>
      <c r="U125">
        <v>5</v>
      </c>
      <c r="V125">
        <v>3</v>
      </c>
      <c r="W125">
        <f>Data!$R125*Data!$S125*(1-Data!$T125/100)*(1+Data!$U125/100)</f>
        <v>24.444000000000003</v>
      </c>
      <c r="X125">
        <f>Data!$R125*Data!$S125*50%</f>
        <v>11.64</v>
      </c>
      <c r="Y125">
        <f>Data!$W125-Data!$X125</f>
        <v>12.804000000000002</v>
      </c>
      <c r="Z125">
        <f>IF(COUNTIF($G$2:G125,G125)=1,1,0)</f>
        <v>0</v>
      </c>
    </row>
    <row r="126" spans="1:26" x14ac:dyDescent="0.3">
      <c r="A126" t="s">
        <v>362</v>
      </c>
      <c r="B126">
        <v>45732</v>
      </c>
      <c r="C126" t="s">
        <v>202</v>
      </c>
      <c r="D126" t="s">
        <v>27</v>
      </c>
      <c r="E126" t="s">
        <v>217</v>
      </c>
      <c r="F126" t="s">
        <v>68</v>
      </c>
      <c r="G126" t="s">
        <v>252</v>
      </c>
      <c r="H126" t="s">
        <v>43</v>
      </c>
      <c r="I126" t="s">
        <v>62</v>
      </c>
      <c r="J126" t="s">
        <v>44</v>
      </c>
      <c r="K126" t="s">
        <v>63</v>
      </c>
      <c r="L126" t="s">
        <v>288</v>
      </c>
      <c r="M126">
        <v>18</v>
      </c>
      <c r="N126" t="s">
        <v>36</v>
      </c>
      <c r="O126" t="s">
        <v>64</v>
      </c>
      <c r="P126" t="s">
        <v>38</v>
      </c>
      <c r="Q126" t="s">
        <v>118</v>
      </c>
      <c r="R126">
        <v>4</v>
      </c>
      <c r="S126">
        <v>7.15</v>
      </c>
      <c r="T126">
        <v>5</v>
      </c>
      <c r="U126">
        <v>5</v>
      </c>
      <c r="V126">
        <v>4</v>
      </c>
      <c r="W126">
        <f>Data!$R126*Data!$S126*(1-Data!$T126/100)*(1+Data!$U126/100)</f>
        <v>28.528500000000005</v>
      </c>
      <c r="X126">
        <f>Data!$R126*Data!$S126*50%</f>
        <v>14.3</v>
      </c>
      <c r="Y126">
        <f>Data!$W126-Data!$X126</f>
        <v>14.228500000000004</v>
      </c>
      <c r="Z126">
        <f>IF(COUNTIF($G$2:G126,G126)=1,1,0)</f>
        <v>0</v>
      </c>
    </row>
    <row r="127" spans="1:26" x14ac:dyDescent="0.3">
      <c r="A127" t="s">
        <v>363</v>
      </c>
      <c r="B127">
        <v>45722</v>
      </c>
      <c r="C127" t="s">
        <v>202</v>
      </c>
      <c r="D127" t="s">
        <v>27</v>
      </c>
      <c r="E127" t="s">
        <v>196</v>
      </c>
      <c r="F127" t="s">
        <v>121</v>
      </c>
      <c r="G127" t="s">
        <v>364</v>
      </c>
      <c r="H127" t="s">
        <v>43</v>
      </c>
      <c r="I127" t="s">
        <v>62</v>
      </c>
      <c r="J127" t="s">
        <v>101</v>
      </c>
      <c r="K127" t="s">
        <v>106</v>
      </c>
      <c r="L127" t="s">
        <v>288</v>
      </c>
      <c r="M127">
        <v>3</v>
      </c>
      <c r="N127" t="s">
        <v>36</v>
      </c>
      <c r="O127" t="s">
        <v>94</v>
      </c>
      <c r="P127" t="s">
        <v>76</v>
      </c>
      <c r="Q127" t="s">
        <v>157</v>
      </c>
      <c r="R127">
        <v>3</v>
      </c>
      <c r="S127">
        <v>13.17</v>
      </c>
      <c r="T127">
        <v>5</v>
      </c>
      <c r="U127">
        <v>5</v>
      </c>
      <c r="V127">
        <v>3</v>
      </c>
      <c r="W127">
        <f>Data!$R127*Data!$S127*(1-Data!$T127/100)*(1+Data!$U127/100)</f>
        <v>39.411224999999995</v>
      </c>
      <c r="X127">
        <f>Data!$R127*Data!$S127*50%</f>
        <v>19.754999999999999</v>
      </c>
      <c r="Y127">
        <f>Data!$W127-Data!$X127</f>
        <v>19.656224999999996</v>
      </c>
      <c r="Z127">
        <f>IF(COUNTIF($G$2:G127,G127)=1,1,0)</f>
        <v>1</v>
      </c>
    </row>
    <row r="128" spans="1:26" x14ac:dyDescent="0.3">
      <c r="A128" t="s">
        <v>365</v>
      </c>
      <c r="B128">
        <v>45732</v>
      </c>
      <c r="C128" t="s">
        <v>202</v>
      </c>
      <c r="D128" t="s">
        <v>27</v>
      </c>
      <c r="E128" t="s">
        <v>366</v>
      </c>
      <c r="F128" t="s">
        <v>53</v>
      </c>
      <c r="G128" t="s">
        <v>299</v>
      </c>
      <c r="H128" t="s">
        <v>43</v>
      </c>
      <c r="I128" t="s">
        <v>62</v>
      </c>
      <c r="J128" t="s">
        <v>44</v>
      </c>
      <c r="K128" t="s">
        <v>34</v>
      </c>
      <c r="L128" t="s">
        <v>288</v>
      </c>
      <c r="M128">
        <v>3</v>
      </c>
      <c r="N128" t="s">
        <v>36</v>
      </c>
      <c r="O128" t="s">
        <v>64</v>
      </c>
      <c r="P128" t="s">
        <v>57</v>
      </c>
      <c r="Q128" t="s">
        <v>82</v>
      </c>
      <c r="R128">
        <v>3</v>
      </c>
      <c r="S128">
        <v>5.47</v>
      </c>
      <c r="T128">
        <v>5</v>
      </c>
      <c r="U128">
        <v>5</v>
      </c>
      <c r="V128">
        <v>4</v>
      </c>
      <c r="W128">
        <f>Data!$R128*Data!$S128*(1-Data!$T128/100)*(1+Data!$U128/100)</f>
        <v>16.368974999999999</v>
      </c>
      <c r="X128">
        <f>Data!$R128*Data!$S128*50%</f>
        <v>8.2050000000000001</v>
      </c>
      <c r="Y128">
        <f>Data!$W128-Data!$X128</f>
        <v>8.1639749999999989</v>
      </c>
      <c r="Z128">
        <f>IF(COUNTIF($G$2:G128,G128)=1,1,0)</f>
        <v>0</v>
      </c>
    </row>
    <row r="129" spans="1:26" x14ac:dyDescent="0.3">
      <c r="A129" t="s">
        <v>367</v>
      </c>
      <c r="B129">
        <v>45743</v>
      </c>
      <c r="C129" t="s">
        <v>202</v>
      </c>
      <c r="D129" t="s">
        <v>27</v>
      </c>
      <c r="E129" t="s">
        <v>67</v>
      </c>
      <c r="F129" t="s">
        <v>85</v>
      </c>
      <c r="G129" t="s">
        <v>368</v>
      </c>
      <c r="H129" t="s">
        <v>43</v>
      </c>
      <c r="I129" t="s">
        <v>62</v>
      </c>
      <c r="J129" t="s">
        <v>44</v>
      </c>
      <c r="K129" t="s">
        <v>106</v>
      </c>
      <c r="L129" t="s">
        <v>231</v>
      </c>
      <c r="M129">
        <v>21</v>
      </c>
      <c r="N129" t="s">
        <v>56</v>
      </c>
      <c r="O129" t="s">
        <v>37</v>
      </c>
      <c r="P129" t="s">
        <v>113</v>
      </c>
      <c r="Q129" t="s">
        <v>140</v>
      </c>
      <c r="R129">
        <v>3</v>
      </c>
      <c r="S129">
        <v>21.07</v>
      </c>
      <c r="T129">
        <v>5</v>
      </c>
      <c r="U129">
        <v>5</v>
      </c>
      <c r="V129">
        <v>3.9</v>
      </c>
      <c r="W129">
        <f>Data!$R129*Data!$S129*(1-Data!$T129/100)*(1+Data!$U129/100)</f>
        <v>63.051974999999999</v>
      </c>
      <c r="X129">
        <f>Data!$R129*Data!$S129*50%</f>
        <v>31.605</v>
      </c>
      <c r="Y129">
        <f>Data!$W129-Data!$X129</f>
        <v>31.446974999999998</v>
      </c>
      <c r="Z129">
        <f>IF(COUNTIF($G$2:G129,G129)=1,1,0)</f>
        <v>1</v>
      </c>
    </row>
    <row r="130" spans="1:26" x14ac:dyDescent="0.3">
      <c r="A130" t="s">
        <v>369</v>
      </c>
      <c r="B130">
        <v>45724</v>
      </c>
      <c r="C130" t="s">
        <v>202</v>
      </c>
      <c r="D130" t="s">
        <v>27</v>
      </c>
      <c r="E130" t="s">
        <v>305</v>
      </c>
      <c r="F130" t="s">
        <v>53</v>
      </c>
      <c r="G130" t="s">
        <v>370</v>
      </c>
      <c r="H130" t="s">
        <v>303</v>
      </c>
      <c r="I130" t="s">
        <v>62</v>
      </c>
      <c r="J130" t="s">
        <v>33</v>
      </c>
      <c r="K130" t="s">
        <v>87</v>
      </c>
      <c r="L130" t="s">
        <v>231</v>
      </c>
      <c r="M130">
        <v>5</v>
      </c>
      <c r="N130" t="s">
        <v>56</v>
      </c>
      <c r="O130" t="s">
        <v>64</v>
      </c>
      <c r="P130" t="s">
        <v>76</v>
      </c>
      <c r="Q130" t="s">
        <v>123</v>
      </c>
      <c r="R130">
        <v>3</v>
      </c>
      <c r="S130">
        <v>4.01</v>
      </c>
      <c r="T130">
        <v>10</v>
      </c>
      <c r="U130">
        <v>5</v>
      </c>
      <c r="V130">
        <v>4</v>
      </c>
      <c r="W130">
        <f>Data!$R130*Data!$S130*(1-Data!$T130/100)*(1+Data!$U130/100)</f>
        <v>11.368350000000001</v>
      </c>
      <c r="X130">
        <f>Data!$R130*Data!$S130*50%</f>
        <v>6.0149999999999997</v>
      </c>
      <c r="Y130">
        <f>Data!$W130-Data!$X130</f>
        <v>5.3533500000000016</v>
      </c>
      <c r="Z130">
        <f>IF(COUNTIF($G$2:G130,G130)=1,1,0)</f>
        <v>1</v>
      </c>
    </row>
    <row r="131" spans="1:26" x14ac:dyDescent="0.3">
      <c r="A131" t="s">
        <v>371</v>
      </c>
      <c r="B131">
        <v>45723</v>
      </c>
      <c r="C131" t="s">
        <v>202</v>
      </c>
      <c r="D131" t="s">
        <v>27</v>
      </c>
      <c r="E131" t="s">
        <v>275</v>
      </c>
      <c r="F131" t="s">
        <v>80</v>
      </c>
      <c r="G131" t="s">
        <v>372</v>
      </c>
      <c r="H131" t="s">
        <v>43</v>
      </c>
      <c r="I131" t="s">
        <v>62</v>
      </c>
      <c r="J131" t="s">
        <v>101</v>
      </c>
      <c r="K131" t="s">
        <v>34</v>
      </c>
      <c r="L131" t="s">
        <v>93</v>
      </c>
      <c r="M131">
        <v>15</v>
      </c>
      <c r="N131" t="s">
        <v>36</v>
      </c>
      <c r="O131" t="s">
        <v>37</v>
      </c>
      <c r="P131" t="s">
        <v>113</v>
      </c>
      <c r="Q131" t="s">
        <v>114</v>
      </c>
      <c r="R131">
        <v>3</v>
      </c>
      <c r="S131">
        <v>14.9</v>
      </c>
      <c r="T131">
        <v>5</v>
      </c>
      <c r="U131">
        <v>5</v>
      </c>
      <c r="V131">
        <v>3</v>
      </c>
      <c r="W131">
        <f>Data!$R131*Data!$S131*(1-Data!$T131/100)*(1+Data!$U131/100)</f>
        <v>44.588250000000002</v>
      </c>
      <c r="X131">
        <f>Data!$R131*Data!$S131*50%</f>
        <v>22.35</v>
      </c>
      <c r="Y131">
        <f>Data!$W131-Data!$X131</f>
        <v>22.238250000000001</v>
      </c>
      <c r="Z131">
        <f>IF(COUNTIF($G$2:G131,G131)=1,1,0)</f>
        <v>1</v>
      </c>
    </row>
    <row r="132" spans="1:26" x14ac:dyDescent="0.3">
      <c r="A132" t="s">
        <v>373</v>
      </c>
      <c r="B132">
        <v>45723</v>
      </c>
      <c r="C132" t="s">
        <v>202</v>
      </c>
      <c r="D132" t="s">
        <v>27</v>
      </c>
      <c r="E132" t="s">
        <v>84</v>
      </c>
      <c r="F132" t="s">
        <v>121</v>
      </c>
      <c r="G132" t="s">
        <v>374</v>
      </c>
      <c r="H132" t="s">
        <v>303</v>
      </c>
      <c r="I132" t="s">
        <v>32</v>
      </c>
      <c r="J132" t="s">
        <v>33</v>
      </c>
      <c r="K132" t="s">
        <v>106</v>
      </c>
      <c r="L132" t="s">
        <v>46</v>
      </c>
      <c r="M132">
        <v>7</v>
      </c>
      <c r="N132" t="s">
        <v>47</v>
      </c>
      <c r="O132" t="s">
        <v>94</v>
      </c>
      <c r="P132" t="s">
        <v>113</v>
      </c>
      <c r="Q132" t="s">
        <v>228</v>
      </c>
      <c r="R132">
        <v>4</v>
      </c>
      <c r="S132">
        <v>8.77</v>
      </c>
      <c r="T132">
        <v>5</v>
      </c>
      <c r="U132">
        <v>5</v>
      </c>
      <c r="V132">
        <v>3</v>
      </c>
      <c r="W132">
        <f>Data!$R132*Data!$S132*(1-Data!$T132/100)*(1+Data!$U132/100)</f>
        <v>34.992299999999993</v>
      </c>
      <c r="X132">
        <f>Data!$R132*Data!$S132*50%</f>
        <v>17.54</v>
      </c>
      <c r="Y132">
        <f>Data!$W132-Data!$X132</f>
        <v>17.452299999999994</v>
      </c>
      <c r="Z132">
        <f>IF(COUNTIF($G$2:G132,G132)=1,1,0)</f>
        <v>1</v>
      </c>
    </row>
    <row r="133" spans="1:26" x14ac:dyDescent="0.3">
      <c r="A133" t="s">
        <v>375</v>
      </c>
      <c r="B133">
        <v>45732</v>
      </c>
      <c r="C133" t="s">
        <v>202</v>
      </c>
      <c r="D133" t="s">
        <v>27</v>
      </c>
      <c r="E133" t="s">
        <v>220</v>
      </c>
      <c r="F133" t="s">
        <v>74</v>
      </c>
      <c r="G133" t="s">
        <v>376</v>
      </c>
      <c r="H133" t="s">
        <v>43</v>
      </c>
      <c r="I133" t="s">
        <v>32</v>
      </c>
      <c r="J133" t="s">
        <v>44</v>
      </c>
      <c r="K133" t="s">
        <v>87</v>
      </c>
      <c r="L133" t="s">
        <v>46</v>
      </c>
      <c r="M133">
        <v>9</v>
      </c>
      <c r="N133" t="s">
        <v>47</v>
      </c>
      <c r="O133" t="s">
        <v>94</v>
      </c>
      <c r="P133" t="s">
        <v>70</v>
      </c>
      <c r="Q133" t="s">
        <v>188</v>
      </c>
      <c r="R133">
        <v>3</v>
      </c>
      <c r="S133">
        <v>6.68</v>
      </c>
      <c r="T133">
        <v>0</v>
      </c>
      <c r="U133">
        <v>5</v>
      </c>
      <c r="V133">
        <v>3</v>
      </c>
      <c r="W133">
        <f>Data!$R133*Data!$S133*(1-Data!$T133/100)*(1+Data!$U133/100)</f>
        <v>21.042000000000002</v>
      </c>
      <c r="X133">
        <f>Data!$R133*Data!$S133*50%</f>
        <v>10.02</v>
      </c>
      <c r="Y133">
        <f>Data!$W133-Data!$X133</f>
        <v>11.022000000000002</v>
      </c>
      <c r="Z133">
        <f>IF(COUNTIF($G$2:G133,G133)=1,1,0)</f>
        <v>1</v>
      </c>
    </row>
    <row r="134" spans="1:26" x14ac:dyDescent="0.3">
      <c r="A134" t="s">
        <v>377</v>
      </c>
      <c r="B134">
        <v>45742</v>
      </c>
      <c r="C134" t="s">
        <v>202</v>
      </c>
      <c r="D134" t="s">
        <v>27</v>
      </c>
      <c r="E134" t="s">
        <v>84</v>
      </c>
      <c r="F134" t="s">
        <v>74</v>
      </c>
      <c r="G134" t="s">
        <v>378</v>
      </c>
      <c r="H134" t="s">
        <v>303</v>
      </c>
      <c r="I134" t="s">
        <v>62</v>
      </c>
      <c r="J134" t="s">
        <v>44</v>
      </c>
      <c r="K134" t="s">
        <v>45</v>
      </c>
      <c r="L134" t="s">
        <v>93</v>
      </c>
      <c r="M134">
        <v>20</v>
      </c>
      <c r="N134" t="s">
        <v>36</v>
      </c>
      <c r="O134" t="s">
        <v>37</v>
      </c>
      <c r="P134" t="s">
        <v>49</v>
      </c>
      <c r="Q134" t="s">
        <v>88</v>
      </c>
      <c r="R134">
        <v>3</v>
      </c>
      <c r="S134">
        <v>23.56</v>
      </c>
      <c r="T134">
        <v>0</v>
      </c>
      <c r="U134">
        <v>5</v>
      </c>
      <c r="V134">
        <v>3</v>
      </c>
      <c r="W134">
        <f>Data!$R134*Data!$S134*(1-Data!$T134/100)*(1+Data!$U134/100)</f>
        <v>74.213999999999999</v>
      </c>
      <c r="X134">
        <f>Data!$R134*Data!$S134*50%</f>
        <v>35.339999999999996</v>
      </c>
      <c r="Y134">
        <f>Data!$W134-Data!$X134</f>
        <v>38.874000000000002</v>
      </c>
      <c r="Z134">
        <f>IF(COUNTIF($G$2:G134,G134)=1,1,0)</f>
        <v>1</v>
      </c>
    </row>
    <row r="135" spans="1:26" x14ac:dyDescent="0.3">
      <c r="A135" t="s">
        <v>379</v>
      </c>
      <c r="B135">
        <v>45741</v>
      </c>
      <c r="C135" t="s">
        <v>202</v>
      </c>
      <c r="D135" t="s">
        <v>27</v>
      </c>
      <c r="E135" t="s">
        <v>120</v>
      </c>
      <c r="F135" t="s">
        <v>121</v>
      </c>
      <c r="G135" t="s">
        <v>380</v>
      </c>
      <c r="H135" t="s">
        <v>43</v>
      </c>
      <c r="I135" t="s">
        <v>32</v>
      </c>
      <c r="J135" t="s">
        <v>33</v>
      </c>
      <c r="K135" t="s">
        <v>87</v>
      </c>
      <c r="L135" t="s">
        <v>288</v>
      </c>
      <c r="M135">
        <v>9</v>
      </c>
      <c r="N135" t="s">
        <v>47</v>
      </c>
      <c r="O135" t="s">
        <v>37</v>
      </c>
      <c r="P135" t="s">
        <v>76</v>
      </c>
      <c r="Q135" t="s">
        <v>77</v>
      </c>
      <c r="R135">
        <v>3</v>
      </c>
      <c r="S135">
        <v>6.64</v>
      </c>
      <c r="T135">
        <v>0</v>
      </c>
      <c r="U135">
        <v>5</v>
      </c>
      <c r="V135">
        <v>3.9</v>
      </c>
      <c r="W135">
        <f>Data!$R135*Data!$S135*(1-Data!$T135/100)*(1+Data!$U135/100)</f>
        <v>20.916</v>
      </c>
      <c r="X135">
        <f>Data!$R135*Data!$S135*50%</f>
        <v>9.9599999999999991</v>
      </c>
      <c r="Y135">
        <f>Data!$W135-Data!$X135</f>
        <v>10.956000000000001</v>
      </c>
      <c r="Z135">
        <f>IF(COUNTIF($G$2:G135,G135)=1,1,0)</f>
        <v>1</v>
      </c>
    </row>
    <row r="136" spans="1:26" x14ac:dyDescent="0.3">
      <c r="A136" t="s">
        <v>381</v>
      </c>
      <c r="B136">
        <v>45725</v>
      </c>
      <c r="C136" t="s">
        <v>202</v>
      </c>
      <c r="D136" t="s">
        <v>27</v>
      </c>
      <c r="E136" t="s">
        <v>192</v>
      </c>
      <c r="F136" t="s">
        <v>53</v>
      </c>
      <c r="G136" t="s">
        <v>132</v>
      </c>
      <c r="H136" t="s">
        <v>43</v>
      </c>
      <c r="I136" t="s">
        <v>32</v>
      </c>
      <c r="J136" t="s">
        <v>44</v>
      </c>
      <c r="K136" t="s">
        <v>87</v>
      </c>
      <c r="L136" t="s">
        <v>93</v>
      </c>
      <c r="M136">
        <v>5</v>
      </c>
      <c r="N136" t="s">
        <v>56</v>
      </c>
      <c r="O136" t="s">
        <v>48</v>
      </c>
      <c r="P136" t="s">
        <v>38</v>
      </c>
      <c r="Q136" t="s">
        <v>39</v>
      </c>
      <c r="R136">
        <v>3</v>
      </c>
      <c r="S136">
        <v>6.66</v>
      </c>
      <c r="T136">
        <v>5</v>
      </c>
      <c r="U136">
        <v>5</v>
      </c>
      <c r="V136">
        <v>3</v>
      </c>
      <c r="W136">
        <f>Data!$R136*Data!$S136*(1-Data!$T136/100)*(1+Data!$U136/100)</f>
        <v>19.930049999999998</v>
      </c>
      <c r="X136">
        <f>Data!$R136*Data!$S136*50%</f>
        <v>9.99</v>
      </c>
      <c r="Y136">
        <f>Data!$W136-Data!$X136</f>
        <v>9.9400499999999976</v>
      </c>
      <c r="Z136">
        <f>IF(COUNTIF($G$2:G136,G136)=1,1,0)</f>
        <v>0</v>
      </c>
    </row>
    <row r="137" spans="1:26" x14ac:dyDescent="0.3">
      <c r="A137" t="s">
        <v>382</v>
      </c>
      <c r="B137">
        <v>45744</v>
      </c>
      <c r="C137" t="s">
        <v>202</v>
      </c>
      <c r="D137" t="s">
        <v>27</v>
      </c>
      <c r="E137" t="s">
        <v>145</v>
      </c>
      <c r="F137" t="s">
        <v>29</v>
      </c>
      <c r="G137" t="s">
        <v>383</v>
      </c>
      <c r="H137" t="s">
        <v>43</v>
      </c>
      <c r="I137" t="s">
        <v>62</v>
      </c>
      <c r="J137" t="s">
        <v>33</v>
      </c>
      <c r="K137" t="s">
        <v>87</v>
      </c>
      <c r="L137" t="s">
        <v>288</v>
      </c>
      <c r="M137">
        <v>16</v>
      </c>
      <c r="N137" t="s">
        <v>47</v>
      </c>
      <c r="O137" t="s">
        <v>48</v>
      </c>
      <c r="P137" t="s">
        <v>57</v>
      </c>
      <c r="Q137" t="s">
        <v>136</v>
      </c>
      <c r="R137">
        <v>3</v>
      </c>
      <c r="S137">
        <v>5.13</v>
      </c>
      <c r="T137">
        <v>0</v>
      </c>
      <c r="U137">
        <v>5</v>
      </c>
      <c r="V137">
        <v>3.9</v>
      </c>
      <c r="W137">
        <f>Data!$R137*Data!$S137*(1-Data!$T137/100)*(1+Data!$U137/100)</f>
        <v>16.159500000000001</v>
      </c>
      <c r="X137">
        <f>Data!$R137*Data!$S137*50%</f>
        <v>7.6950000000000003</v>
      </c>
      <c r="Y137">
        <f>Data!$W137-Data!$X137</f>
        <v>8.464500000000001</v>
      </c>
      <c r="Z137">
        <f>IF(COUNTIF($G$2:G137,G137)=1,1,0)</f>
        <v>1</v>
      </c>
    </row>
    <row r="138" spans="1:26" x14ac:dyDescent="0.3">
      <c r="A138" t="s">
        <v>384</v>
      </c>
      <c r="B138">
        <v>45732</v>
      </c>
      <c r="C138" t="s">
        <v>202</v>
      </c>
      <c r="D138" t="s">
        <v>27</v>
      </c>
      <c r="E138" t="s">
        <v>104</v>
      </c>
      <c r="F138" t="s">
        <v>85</v>
      </c>
      <c r="G138" t="s">
        <v>385</v>
      </c>
      <c r="H138" t="s">
        <v>303</v>
      </c>
      <c r="I138" t="s">
        <v>32</v>
      </c>
      <c r="J138" t="s">
        <v>92</v>
      </c>
      <c r="K138" t="s">
        <v>106</v>
      </c>
      <c r="L138" t="s">
        <v>231</v>
      </c>
      <c r="M138">
        <v>15</v>
      </c>
      <c r="N138" t="s">
        <v>56</v>
      </c>
      <c r="O138" t="s">
        <v>48</v>
      </c>
      <c r="P138" t="s">
        <v>49</v>
      </c>
      <c r="Q138" t="s">
        <v>88</v>
      </c>
      <c r="R138">
        <v>4</v>
      </c>
      <c r="S138">
        <v>4.87</v>
      </c>
      <c r="T138">
        <v>5</v>
      </c>
      <c r="U138">
        <v>5</v>
      </c>
      <c r="V138">
        <v>3</v>
      </c>
      <c r="W138">
        <f>Data!$R138*Data!$S138*(1-Data!$T138/100)*(1+Data!$U138/100)</f>
        <v>19.4313</v>
      </c>
      <c r="X138">
        <f>Data!$R138*Data!$S138*50%</f>
        <v>9.74</v>
      </c>
      <c r="Y138">
        <f>Data!$W138-Data!$X138</f>
        <v>9.6913</v>
      </c>
      <c r="Z138">
        <f>IF(COUNTIF($G$2:G138,G138)=1,1,0)</f>
        <v>1</v>
      </c>
    </row>
    <row r="139" spans="1:26" x14ac:dyDescent="0.3">
      <c r="A139" t="s">
        <v>386</v>
      </c>
      <c r="B139">
        <v>45725</v>
      </c>
      <c r="C139" t="s">
        <v>202</v>
      </c>
      <c r="D139" t="s">
        <v>27</v>
      </c>
      <c r="E139" t="s">
        <v>220</v>
      </c>
      <c r="F139" t="s">
        <v>74</v>
      </c>
      <c r="G139" t="s">
        <v>387</v>
      </c>
      <c r="H139" t="s">
        <v>303</v>
      </c>
      <c r="I139" t="s">
        <v>32</v>
      </c>
      <c r="J139" t="s">
        <v>44</v>
      </c>
      <c r="K139" t="s">
        <v>87</v>
      </c>
      <c r="L139" t="s">
        <v>231</v>
      </c>
      <c r="M139">
        <v>23</v>
      </c>
      <c r="N139" t="s">
        <v>47</v>
      </c>
      <c r="O139" t="s">
        <v>48</v>
      </c>
      <c r="P139" t="s">
        <v>113</v>
      </c>
      <c r="Q139" t="s">
        <v>114</v>
      </c>
      <c r="R139">
        <v>4</v>
      </c>
      <c r="S139">
        <v>16.149999999999999</v>
      </c>
      <c r="T139">
        <v>5</v>
      </c>
      <c r="U139">
        <v>5</v>
      </c>
      <c r="V139">
        <v>3.9</v>
      </c>
      <c r="W139">
        <f>Data!$R139*Data!$S139*(1-Data!$T139/100)*(1+Data!$U139/100)</f>
        <v>64.438499999999991</v>
      </c>
      <c r="X139">
        <f>Data!$R139*Data!$S139*50%</f>
        <v>32.299999999999997</v>
      </c>
      <c r="Y139">
        <f>Data!$W139-Data!$X139</f>
        <v>32.138499999999993</v>
      </c>
      <c r="Z139">
        <f>IF(COUNTIF($G$2:G139,G139)=1,1,0)</f>
        <v>1</v>
      </c>
    </row>
    <row r="140" spans="1:26" x14ac:dyDescent="0.3">
      <c r="A140" t="s">
        <v>388</v>
      </c>
      <c r="B140">
        <v>45727</v>
      </c>
      <c r="C140" t="s">
        <v>202</v>
      </c>
      <c r="D140" t="s">
        <v>27</v>
      </c>
      <c r="E140" t="s">
        <v>159</v>
      </c>
      <c r="F140" t="s">
        <v>85</v>
      </c>
      <c r="G140" t="s">
        <v>389</v>
      </c>
      <c r="H140" t="s">
        <v>43</v>
      </c>
      <c r="I140" t="s">
        <v>32</v>
      </c>
      <c r="J140" t="s">
        <v>101</v>
      </c>
      <c r="K140" t="s">
        <v>45</v>
      </c>
      <c r="L140" t="s">
        <v>231</v>
      </c>
      <c r="M140">
        <v>4</v>
      </c>
      <c r="N140" t="s">
        <v>56</v>
      </c>
      <c r="O140" t="s">
        <v>64</v>
      </c>
      <c r="P140" t="s">
        <v>76</v>
      </c>
      <c r="Q140" t="s">
        <v>123</v>
      </c>
      <c r="R140">
        <v>3</v>
      </c>
      <c r="S140">
        <v>5</v>
      </c>
      <c r="T140">
        <v>5</v>
      </c>
      <c r="U140">
        <v>5</v>
      </c>
      <c r="V140">
        <v>3</v>
      </c>
      <c r="W140">
        <f>Data!$R140*Data!$S140*(1-Data!$T140/100)*(1+Data!$U140/100)</f>
        <v>14.9625</v>
      </c>
      <c r="X140">
        <f>Data!$R140*Data!$S140*50%</f>
        <v>7.5</v>
      </c>
      <c r="Y140">
        <f>Data!$W140-Data!$X140</f>
        <v>7.4625000000000004</v>
      </c>
      <c r="Z140">
        <f>IF(COUNTIF($G$2:G140,G140)=1,1,0)</f>
        <v>1</v>
      </c>
    </row>
    <row r="141" spans="1:26" x14ac:dyDescent="0.3">
      <c r="A141" t="s">
        <v>390</v>
      </c>
      <c r="B141">
        <v>45729</v>
      </c>
      <c r="C141" t="s">
        <v>202</v>
      </c>
      <c r="D141" t="s">
        <v>27</v>
      </c>
      <c r="E141" t="s">
        <v>391</v>
      </c>
      <c r="F141" t="s">
        <v>121</v>
      </c>
      <c r="G141" t="s">
        <v>392</v>
      </c>
      <c r="H141" t="s">
        <v>303</v>
      </c>
      <c r="I141" t="s">
        <v>62</v>
      </c>
      <c r="J141" t="s">
        <v>44</v>
      </c>
      <c r="K141" t="s">
        <v>45</v>
      </c>
      <c r="L141" t="s">
        <v>46</v>
      </c>
      <c r="M141">
        <v>18</v>
      </c>
      <c r="N141" t="s">
        <v>36</v>
      </c>
      <c r="O141" t="s">
        <v>64</v>
      </c>
      <c r="P141" t="s">
        <v>57</v>
      </c>
      <c r="Q141" t="s">
        <v>82</v>
      </c>
      <c r="R141">
        <v>3</v>
      </c>
      <c r="S141">
        <v>4.12</v>
      </c>
      <c r="T141">
        <v>5</v>
      </c>
      <c r="U141">
        <v>5</v>
      </c>
      <c r="V141">
        <v>4</v>
      </c>
      <c r="W141">
        <f>Data!$R141*Data!$S141*(1-Data!$T141/100)*(1+Data!$U141/100)</f>
        <v>12.3291</v>
      </c>
      <c r="X141">
        <f>Data!$R141*Data!$S141*50%</f>
        <v>6.18</v>
      </c>
      <c r="Y141">
        <f>Data!$W141-Data!$X141</f>
        <v>6.1491000000000007</v>
      </c>
      <c r="Z141">
        <f>IF(COUNTIF($G$2:G141,G141)=1,1,0)</f>
        <v>1</v>
      </c>
    </row>
    <row r="142" spans="1:26" x14ac:dyDescent="0.3">
      <c r="A142" t="s">
        <v>393</v>
      </c>
      <c r="B142">
        <v>45774</v>
      </c>
      <c r="C142" t="s">
        <v>256</v>
      </c>
      <c r="D142" t="s">
        <v>394</v>
      </c>
      <c r="E142" t="s">
        <v>28</v>
      </c>
      <c r="F142" t="s">
        <v>80</v>
      </c>
      <c r="G142" t="s">
        <v>395</v>
      </c>
      <c r="H142" t="s">
        <v>43</v>
      </c>
      <c r="I142" t="s">
        <v>32</v>
      </c>
      <c r="J142" t="s">
        <v>92</v>
      </c>
      <c r="K142" t="s">
        <v>45</v>
      </c>
      <c r="L142" t="s">
        <v>231</v>
      </c>
      <c r="M142">
        <v>23</v>
      </c>
      <c r="N142" t="s">
        <v>56</v>
      </c>
      <c r="O142" t="s">
        <v>48</v>
      </c>
      <c r="P142" t="s">
        <v>57</v>
      </c>
      <c r="Q142" t="s">
        <v>185</v>
      </c>
      <c r="R142">
        <v>3</v>
      </c>
      <c r="S142">
        <v>7.25</v>
      </c>
      <c r="T142">
        <v>5</v>
      </c>
      <c r="U142">
        <v>5</v>
      </c>
      <c r="V142">
        <v>3.9</v>
      </c>
      <c r="W142">
        <f>Data!$R142*Data!$S142*(1-Data!$T142/100)*(1+Data!$U142/100)</f>
        <v>21.695625</v>
      </c>
      <c r="X142">
        <f>Data!$R142*Data!$S142*50%</f>
        <v>10.875</v>
      </c>
      <c r="Y142">
        <f>Data!$W142-Data!$X142</f>
        <v>10.820625</v>
      </c>
      <c r="Z142">
        <f>IF(COUNTIF($G$2:G142,G142)=1,1,0)</f>
        <v>1</v>
      </c>
    </row>
    <row r="143" spans="1:26" x14ac:dyDescent="0.3">
      <c r="A143" t="s">
        <v>396</v>
      </c>
      <c r="B143">
        <v>45755</v>
      </c>
      <c r="C143" t="s">
        <v>256</v>
      </c>
      <c r="D143" t="s">
        <v>394</v>
      </c>
      <c r="E143" t="s">
        <v>134</v>
      </c>
      <c r="F143" t="s">
        <v>80</v>
      </c>
      <c r="G143" t="s">
        <v>397</v>
      </c>
      <c r="H143" t="s">
        <v>43</v>
      </c>
      <c r="I143" t="s">
        <v>62</v>
      </c>
      <c r="J143" t="s">
        <v>33</v>
      </c>
      <c r="K143" t="s">
        <v>63</v>
      </c>
      <c r="L143" t="s">
        <v>35</v>
      </c>
      <c r="M143">
        <v>7</v>
      </c>
      <c r="N143" t="s">
        <v>56</v>
      </c>
      <c r="O143" t="s">
        <v>94</v>
      </c>
      <c r="P143" t="s">
        <v>57</v>
      </c>
      <c r="Q143" t="s">
        <v>82</v>
      </c>
      <c r="R143">
        <v>3</v>
      </c>
      <c r="S143">
        <v>9.81</v>
      </c>
      <c r="T143">
        <v>5</v>
      </c>
      <c r="U143">
        <v>5</v>
      </c>
      <c r="V143">
        <v>4</v>
      </c>
      <c r="W143">
        <f>Data!$R143*Data!$S143*(1-Data!$T143/100)*(1+Data!$U143/100)</f>
        <v>29.356424999999998</v>
      </c>
      <c r="X143">
        <f>Data!$R143*Data!$S143*50%</f>
        <v>14.715</v>
      </c>
      <c r="Y143">
        <f>Data!$W143-Data!$X143</f>
        <v>14.641424999999998</v>
      </c>
      <c r="Z143">
        <f>IF(COUNTIF($G$2:G143,G143)=1,1,0)</f>
        <v>1</v>
      </c>
    </row>
    <row r="144" spans="1:26" x14ac:dyDescent="0.3">
      <c r="A144" t="s">
        <v>398</v>
      </c>
      <c r="B144">
        <v>45750</v>
      </c>
      <c r="C144" t="s">
        <v>256</v>
      </c>
      <c r="D144" t="s">
        <v>394</v>
      </c>
      <c r="E144" t="s">
        <v>196</v>
      </c>
      <c r="F144" t="s">
        <v>68</v>
      </c>
      <c r="G144" t="s">
        <v>395</v>
      </c>
      <c r="H144" t="s">
        <v>43</v>
      </c>
      <c r="I144" t="s">
        <v>32</v>
      </c>
      <c r="J144" t="s">
        <v>33</v>
      </c>
      <c r="K144" t="s">
        <v>34</v>
      </c>
      <c r="L144" t="s">
        <v>93</v>
      </c>
      <c r="M144">
        <v>12</v>
      </c>
      <c r="N144" t="s">
        <v>47</v>
      </c>
      <c r="O144" t="s">
        <v>64</v>
      </c>
      <c r="P144" t="s">
        <v>38</v>
      </c>
      <c r="Q144" t="s">
        <v>110</v>
      </c>
      <c r="R144">
        <v>3</v>
      </c>
      <c r="S144">
        <v>10.06</v>
      </c>
      <c r="T144">
        <v>10</v>
      </c>
      <c r="U144">
        <v>5</v>
      </c>
      <c r="V144">
        <v>3</v>
      </c>
      <c r="W144">
        <f>Data!$R144*Data!$S144*(1-Data!$T144/100)*(1+Data!$U144/100)</f>
        <v>28.520099999999999</v>
      </c>
      <c r="X144">
        <f>Data!$R144*Data!$S144*50%</f>
        <v>15.09</v>
      </c>
      <c r="Y144">
        <f>Data!$W144-Data!$X144</f>
        <v>13.430099999999999</v>
      </c>
      <c r="Z144">
        <f>IF(COUNTIF($G$2:G144,G144)=1,1,0)</f>
        <v>0</v>
      </c>
    </row>
    <row r="145" spans="1:26" x14ac:dyDescent="0.3">
      <c r="A145" t="s">
        <v>399</v>
      </c>
      <c r="B145">
        <v>45775</v>
      </c>
      <c r="C145" t="s">
        <v>256</v>
      </c>
      <c r="D145" t="s">
        <v>394</v>
      </c>
      <c r="E145" t="s">
        <v>145</v>
      </c>
      <c r="F145" t="s">
        <v>74</v>
      </c>
      <c r="G145" t="s">
        <v>338</v>
      </c>
      <c r="H145" t="s">
        <v>43</v>
      </c>
      <c r="I145" t="s">
        <v>32</v>
      </c>
      <c r="J145" t="s">
        <v>44</v>
      </c>
      <c r="K145" t="s">
        <v>106</v>
      </c>
      <c r="L145" t="s">
        <v>35</v>
      </c>
      <c r="M145">
        <v>4</v>
      </c>
      <c r="N145" t="s">
        <v>47</v>
      </c>
      <c r="O145" t="s">
        <v>48</v>
      </c>
      <c r="P145" t="s">
        <v>76</v>
      </c>
      <c r="Q145" t="s">
        <v>123</v>
      </c>
      <c r="R145">
        <v>3</v>
      </c>
      <c r="S145">
        <v>10.7</v>
      </c>
      <c r="T145">
        <v>5</v>
      </c>
      <c r="U145">
        <v>5</v>
      </c>
      <c r="V145">
        <v>3.9</v>
      </c>
      <c r="W145">
        <f>Data!$R145*Data!$S145*(1-Data!$T145/100)*(1+Data!$U145/100)</f>
        <v>32.019749999999995</v>
      </c>
      <c r="X145">
        <f>Data!$R145*Data!$S145*50%</f>
        <v>16.049999999999997</v>
      </c>
      <c r="Y145">
        <f>Data!$W145-Data!$X145</f>
        <v>15.969749999999998</v>
      </c>
      <c r="Z145">
        <f>IF(COUNTIF($G$2:G145,G145)=1,1,0)</f>
        <v>0</v>
      </c>
    </row>
    <row r="146" spans="1:26" x14ac:dyDescent="0.3">
      <c r="A146" t="s">
        <v>400</v>
      </c>
      <c r="B146">
        <v>45749</v>
      </c>
      <c r="C146" t="s">
        <v>256</v>
      </c>
      <c r="D146" t="s">
        <v>394</v>
      </c>
      <c r="E146" t="s">
        <v>52</v>
      </c>
      <c r="F146" t="s">
        <v>29</v>
      </c>
      <c r="G146" t="s">
        <v>370</v>
      </c>
      <c r="H146" t="s">
        <v>43</v>
      </c>
      <c r="I146" t="s">
        <v>32</v>
      </c>
      <c r="J146" t="s">
        <v>101</v>
      </c>
      <c r="K146" t="s">
        <v>34</v>
      </c>
      <c r="L146" t="s">
        <v>288</v>
      </c>
      <c r="M146">
        <v>2</v>
      </c>
      <c r="N146" t="s">
        <v>56</v>
      </c>
      <c r="O146" t="s">
        <v>48</v>
      </c>
      <c r="P146" t="s">
        <v>70</v>
      </c>
      <c r="Q146" t="s">
        <v>102</v>
      </c>
      <c r="R146">
        <v>3</v>
      </c>
      <c r="S146">
        <v>7.01</v>
      </c>
      <c r="T146">
        <v>0</v>
      </c>
      <c r="U146">
        <v>5</v>
      </c>
      <c r="V146">
        <v>4</v>
      </c>
      <c r="W146">
        <f>Data!$R146*Data!$S146*(1-Data!$T146/100)*(1+Data!$U146/100)</f>
        <v>22.081500000000002</v>
      </c>
      <c r="X146">
        <f>Data!$R146*Data!$S146*50%</f>
        <v>10.515000000000001</v>
      </c>
      <c r="Y146">
        <f>Data!$W146-Data!$X146</f>
        <v>11.566500000000001</v>
      </c>
      <c r="Z146">
        <f>IF(COUNTIF($G$2:G146,G146)=1,1,0)</f>
        <v>0</v>
      </c>
    </row>
    <row r="147" spans="1:26" x14ac:dyDescent="0.3">
      <c r="A147" t="s">
        <v>401</v>
      </c>
      <c r="B147">
        <v>45774</v>
      </c>
      <c r="C147" t="s">
        <v>256</v>
      </c>
      <c r="D147" t="s">
        <v>394</v>
      </c>
      <c r="E147" t="s">
        <v>366</v>
      </c>
      <c r="F147" t="s">
        <v>68</v>
      </c>
      <c r="G147" t="s">
        <v>269</v>
      </c>
      <c r="H147" t="s">
        <v>43</v>
      </c>
      <c r="I147" t="s">
        <v>62</v>
      </c>
      <c r="J147" t="s">
        <v>33</v>
      </c>
      <c r="K147" t="s">
        <v>45</v>
      </c>
      <c r="L147" t="s">
        <v>288</v>
      </c>
      <c r="M147">
        <v>21</v>
      </c>
      <c r="N147" t="s">
        <v>47</v>
      </c>
      <c r="O147" t="s">
        <v>48</v>
      </c>
      <c r="P147" t="s">
        <v>76</v>
      </c>
      <c r="Q147" t="s">
        <v>127</v>
      </c>
      <c r="R147">
        <v>3</v>
      </c>
      <c r="S147">
        <v>3.8</v>
      </c>
      <c r="T147">
        <v>5</v>
      </c>
      <c r="U147">
        <v>5</v>
      </c>
      <c r="V147">
        <v>3</v>
      </c>
      <c r="W147">
        <f>Data!$R147*Data!$S147*(1-Data!$T147/100)*(1+Data!$U147/100)</f>
        <v>11.371499999999999</v>
      </c>
      <c r="X147">
        <f>Data!$R147*Data!$S147*50%</f>
        <v>5.6999999999999993</v>
      </c>
      <c r="Y147">
        <f>Data!$W147-Data!$X147</f>
        <v>5.6715</v>
      </c>
      <c r="Z147">
        <f>IF(COUNTIF($G$2:G147,G147)=1,1,0)</f>
        <v>0</v>
      </c>
    </row>
    <row r="148" spans="1:26" x14ac:dyDescent="0.3">
      <c r="A148" t="s">
        <v>402</v>
      </c>
      <c r="B148">
        <v>45760</v>
      </c>
      <c r="C148" t="s">
        <v>256</v>
      </c>
      <c r="D148" t="s">
        <v>394</v>
      </c>
      <c r="E148" t="s">
        <v>335</v>
      </c>
      <c r="F148" t="s">
        <v>85</v>
      </c>
      <c r="G148" t="s">
        <v>403</v>
      </c>
      <c r="H148" t="s">
        <v>43</v>
      </c>
      <c r="I148" t="s">
        <v>62</v>
      </c>
      <c r="J148" t="s">
        <v>44</v>
      </c>
      <c r="K148" t="s">
        <v>87</v>
      </c>
      <c r="L148" t="s">
        <v>35</v>
      </c>
      <c r="M148">
        <v>23</v>
      </c>
      <c r="N148" t="s">
        <v>56</v>
      </c>
      <c r="O148" t="s">
        <v>64</v>
      </c>
      <c r="P148" t="s">
        <v>113</v>
      </c>
      <c r="Q148" t="s">
        <v>140</v>
      </c>
      <c r="R148">
        <v>4</v>
      </c>
      <c r="S148">
        <v>4.1500000000000004</v>
      </c>
      <c r="T148">
        <v>10</v>
      </c>
      <c r="U148">
        <v>5</v>
      </c>
      <c r="V148">
        <v>3.9</v>
      </c>
      <c r="W148">
        <f>Data!$R148*Data!$S148*(1-Data!$T148/100)*(1+Data!$U148/100)</f>
        <v>15.687000000000001</v>
      </c>
      <c r="X148">
        <f>Data!$R148*Data!$S148*50%</f>
        <v>8.3000000000000007</v>
      </c>
      <c r="Y148">
        <f>Data!$W148-Data!$X148</f>
        <v>7.3870000000000005</v>
      </c>
      <c r="Z148">
        <f>IF(COUNTIF($G$2:G148,G148)=1,1,0)</f>
        <v>1</v>
      </c>
    </row>
    <row r="149" spans="1:26" x14ac:dyDescent="0.3">
      <c r="A149" t="s">
        <v>404</v>
      </c>
      <c r="B149">
        <v>45750</v>
      </c>
      <c r="C149" t="s">
        <v>256</v>
      </c>
      <c r="D149" t="s">
        <v>394</v>
      </c>
      <c r="E149" t="s">
        <v>366</v>
      </c>
      <c r="F149" t="s">
        <v>68</v>
      </c>
      <c r="G149" t="s">
        <v>358</v>
      </c>
      <c r="H149" t="s">
        <v>43</v>
      </c>
      <c r="I149" t="s">
        <v>32</v>
      </c>
      <c r="J149" t="s">
        <v>44</v>
      </c>
      <c r="K149" t="s">
        <v>106</v>
      </c>
      <c r="L149" t="s">
        <v>288</v>
      </c>
      <c r="M149">
        <v>3</v>
      </c>
      <c r="N149" t="s">
        <v>47</v>
      </c>
      <c r="O149" t="s">
        <v>37</v>
      </c>
      <c r="P149" t="s">
        <v>38</v>
      </c>
      <c r="Q149" t="s">
        <v>39</v>
      </c>
      <c r="R149">
        <v>3</v>
      </c>
      <c r="S149">
        <v>14.82</v>
      </c>
      <c r="T149">
        <v>10</v>
      </c>
      <c r="U149">
        <v>5</v>
      </c>
      <c r="V149">
        <v>3.9</v>
      </c>
      <c r="W149">
        <f>Data!$R149*Data!$S149*(1-Data!$T149/100)*(1+Data!$U149/100)</f>
        <v>42.014700000000005</v>
      </c>
      <c r="X149">
        <f>Data!$R149*Data!$S149*50%</f>
        <v>22.23</v>
      </c>
      <c r="Y149">
        <f>Data!$W149-Data!$X149</f>
        <v>19.784700000000004</v>
      </c>
      <c r="Z149">
        <f>IF(COUNTIF($G$2:G149,G149)=1,1,0)</f>
        <v>0</v>
      </c>
    </row>
    <row r="150" spans="1:26" x14ac:dyDescent="0.3">
      <c r="A150" t="s">
        <v>405</v>
      </c>
      <c r="B150">
        <v>45748</v>
      </c>
      <c r="C150" t="s">
        <v>256</v>
      </c>
      <c r="D150" t="s">
        <v>394</v>
      </c>
      <c r="E150" t="s">
        <v>199</v>
      </c>
      <c r="F150" t="s">
        <v>80</v>
      </c>
      <c r="G150" t="s">
        <v>406</v>
      </c>
      <c r="H150" t="s">
        <v>43</v>
      </c>
      <c r="I150" t="s">
        <v>62</v>
      </c>
      <c r="J150" t="s">
        <v>101</v>
      </c>
      <c r="K150" t="s">
        <v>45</v>
      </c>
      <c r="L150" t="s">
        <v>288</v>
      </c>
      <c r="M150">
        <v>3</v>
      </c>
      <c r="N150" t="s">
        <v>47</v>
      </c>
      <c r="O150" t="s">
        <v>64</v>
      </c>
      <c r="P150" t="s">
        <v>70</v>
      </c>
      <c r="Q150" t="s">
        <v>147</v>
      </c>
      <c r="R150">
        <v>4</v>
      </c>
      <c r="S150">
        <v>13.59</v>
      </c>
      <c r="T150">
        <v>10</v>
      </c>
      <c r="U150">
        <v>5</v>
      </c>
      <c r="V150">
        <v>3</v>
      </c>
      <c r="W150">
        <f>Data!$R150*Data!$S150*(1-Data!$T150/100)*(1+Data!$U150/100)</f>
        <v>51.370200000000004</v>
      </c>
      <c r="X150">
        <f>Data!$R150*Data!$S150*50%</f>
        <v>27.18</v>
      </c>
      <c r="Y150">
        <f>Data!$W150-Data!$X150</f>
        <v>24.190200000000004</v>
      </c>
      <c r="Z150">
        <f>IF(COUNTIF($G$2:G150,G150)=1,1,0)</f>
        <v>1</v>
      </c>
    </row>
    <row r="151" spans="1:26" x14ac:dyDescent="0.3">
      <c r="A151" t="s">
        <v>407</v>
      </c>
      <c r="B151">
        <v>45757</v>
      </c>
      <c r="C151" t="s">
        <v>256</v>
      </c>
      <c r="D151" t="s">
        <v>394</v>
      </c>
      <c r="E151" t="s">
        <v>205</v>
      </c>
      <c r="F151" t="s">
        <v>29</v>
      </c>
      <c r="G151" t="s">
        <v>408</v>
      </c>
      <c r="H151" t="s">
        <v>303</v>
      </c>
      <c r="I151" t="s">
        <v>32</v>
      </c>
      <c r="J151" t="s">
        <v>101</v>
      </c>
      <c r="K151" t="s">
        <v>45</v>
      </c>
      <c r="L151" t="s">
        <v>93</v>
      </c>
      <c r="M151">
        <v>9</v>
      </c>
      <c r="N151" t="s">
        <v>47</v>
      </c>
      <c r="O151" t="s">
        <v>48</v>
      </c>
      <c r="P151" t="s">
        <v>49</v>
      </c>
      <c r="Q151" t="s">
        <v>65</v>
      </c>
      <c r="R151">
        <v>3</v>
      </c>
      <c r="S151">
        <v>7.46</v>
      </c>
      <c r="T151">
        <v>5</v>
      </c>
      <c r="U151">
        <v>5</v>
      </c>
      <c r="V151">
        <v>3</v>
      </c>
      <c r="W151">
        <f>Data!$R151*Data!$S151*(1-Data!$T151/100)*(1+Data!$U151/100)</f>
        <v>22.32405</v>
      </c>
      <c r="X151">
        <f>Data!$R151*Data!$S151*50%</f>
        <v>11.19</v>
      </c>
      <c r="Y151">
        <f>Data!$W151-Data!$X151</f>
        <v>11.13405</v>
      </c>
      <c r="Z151">
        <f>IF(COUNTIF($G$2:G151,G151)=1,1,0)</f>
        <v>1</v>
      </c>
    </row>
    <row r="152" spans="1:26" x14ac:dyDescent="0.3">
      <c r="A152" t="s">
        <v>409</v>
      </c>
      <c r="B152">
        <v>45756</v>
      </c>
      <c r="C152" t="s">
        <v>256</v>
      </c>
      <c r="D152" t="s">
        <v>394</v>
      </c>
      <c r="E152" t="s">
        <v>230</v>
      </c>
      <c r="F152" t="s">
        <v>29</v>
      </c>
      <c r="G152" t="s">
        <v>376</v>
      </c>
      <c r="H152" t="s">
        <v>303</v>
      </c>
      <c r="I152" t="s">
        <v>32</v>
      </c>
      <c r="J152" t="s">
        <v>101</v>
      </c>
      <c r="K152" t="s">
        <v>45</v>
      </c>
      <c r="L152" t="s">
        <v>35</v>
      </c>
      <c r="M152">
        <v>24</v>
      </c>
      <c r="N152" t="s">
        <v>56</v>
      </c>
      <c r="O152" t="s">
        <v>48</v>
      </c>
      <c r="P152" t="s">
        <v>49</v>
      </c>
      <c r="Q152" t="s">
        <v>168</v>
      </c>
      <c r="R152">
        <v>3</v>
      </c>
      <c r="S152">
        <v>10.119999999999999</v>
      </c>
      <c r="T152">
        <v>5</v>
      </c>
      <c r="U152">
        <v>5</v>
      </c>
      <c r="V152">
        <v>3</v>
      </c>
      <c r="W152">
        <f>Data!$R152*Data!$S152*(1-Data!$T152/100)*(1+Data!$U152/100)</f>
        <v>30.284099999999999</v>
      </c>
      <c r="X152">
        <f>Data!$R152*Data!$S152*50%</f>
        <v>15.18</v>
      </c>
      <c r="Y152">
        <f>Data!$W152-Data!$X152</f>
        <v>15.104099999999999</v>
      </c>
      <c r="Z152">
        <f>IF(COUNTIF($G$2:G152,G152)=1,1,0)</f>
        <v>0</v>
      </c>
    </row>
    <row r="153" spans="1:26" x14ac:dyDescent="0.3">
      <c r="A153" t="s">
        <v>410</v>
      </c>
      <c r="B153">
        <v>45763</v>
      </c>
      <c r="C153" t="s">
        <v>256</v>
      </c>
      <c r="D153" t="s">
        <v>394</v>
      </c>
      <c r="E153" t="s">
        <v>411</v>
      </c>
      <c r="F153" t="s">
        <v>121</v>
      </c>
      <c r="G153" t="s">
        <v>406</v>
      </c>
      <c r="H153" t="s">
        <v>43</v>
      </c>
      <c r="I153" t="s">
        <v>32</v>
      </c>
      <c r="J153" t="s">
        <v>33</v>
      </c>
      <c r="K153" t="s">
        <v>63</v>
      </c>
      <c r="L153" t="s">
        <v>288</v>
      </c>
      <c r="M153">
        <v>7</v>
      </c>
      <c r="N153" t="s">
        <v>47</v>
      </c>
      <c r="O153" t="s">
        <v>37</v>
      </c>
      <c r="P153" t="s">
        <v>49</v>
      </c>
      <c r="Q153" t="s">
        <v>168</v>
      </c>
      <c r="R153">
        <v>3</v>
      </c>
      <c r="S153">
        <v>6.31</v>
      </c>
      <c r="T153">
        <v>5</v>
      </c>
      <c r="U153">
        <v>5</v>
      </c>
      <c r="V153">
        <v>4</v>
      </c>
      <c r="W153">
        <f>Data!$R153*Data!$S153*(1-Data!$T153/100)*(1+Data!$U153/100)</f>
        <v>18.882674999999999</v>
      </c>
      <c r="X153">
        <f>Data!$R153*Data!$S153*50%</f>
        <v>9.4649999999999999</v>
      </c>
      <c r="Y153">
        <f>Data!$W153-Data!$X153</f>
        <v>9.4176749999999991</v>
      </c>
      <c r="Z153">
        <f>IF(COUNTIF($G$2:G153,G153)=1,1,0)</f>
        <v>0</v>
      </c>
    </row>
    <row r="154" spans="1:26" x14ac:dyDescent="0.3">
      <c r="A154" t="s">
        <v>412</v>
      </c>
      <c r="B154">
        <v>45753</v>
      </c>
      <c r="C154" t="s">
        <v>256</v>
      </c>
      <c r="D154" t="s">
        <v>394</v>
      </c>
      <c r="E154" t="s">
        <v>125</v>
      </c>
      <c r="F154" t="s">
        <v>68</v>
      </c>
      <c r="G154" t="s">
        <v>413</v>
      </c>
      <c r="H154" t="s">
        <v>43</v>
      </c>
      <c r="I154" t="s">
        <v>32</v>
      </c>
      <c r="J154" t="s">
        <v>44</v>
      </c>
      <c r="K154" t="s">
        <v>63</v>
      </c>
      <c r="L154" t="s">
        <v>93</v>
      </c>
      <c r="M154">
        <v>3</v>
      </c>
      <c r="N154" t="s">
        <v>56</v>
      </c>
      <c r="O154" t="s">
        <v>37</v>
      </c>
      <c r="P154" t="s">
        <v>57</v>
      </c>
      <c r="Q154" t="s">
        <v>58</v>
      </c>
      <c r="R154">
        <v>3</v>
      </c>
      <c r="S154">
        <v>12.4</v>
      </c>
      <c r="T154">
        <v>0</v>
      </c>
      <c r="U154">
        <v>5</v>
      </c>
      <c r="V154">
        <v>3.9</v>
      </c>
      <c r="W154">
        <f>Data!$R154*Data!$S154*(1-Data!$T154/100)*(1+Data!$U154/100)</f>
        <v>39.06</v>
      </c>
      <c r="X154">
        <f>Data!$R154*Data!$S154*50%</f>
        <v>18.600000000000001</v>
      </c>
      <c r="Y154">
        <f>Data!$W154-Data!$X154</f>
        <v>20.46</v>
      </c>
      <c r="Z154">
        <f>IF(COUNTIF($G$2:G154,G154)=1,1,0)</f>
        <v>1</v>
      </c>
    </row>
    <row r="155" spans="1:26" x14ac:dyDescent="0.3">
      <c r="A155" t="s">
        <v>414</v>
      </c>
      <c r="B155">
        <v>45764</v>
      </c>
      <c r="C155" t="s">
        <v>256</v>
      </c>
      <c r="D155" t="s">
        <v>394</v>
      </c>
      <c r="E155" t="s">
        <v>149</v>
      </c>
      <c r="F155" t="s">
        <v>85</v>
      </c>
      <c r="G155" t="s">
        <v>342</v>
      </c>
      <c r="H155" t="s">
        <v>303</v>
      </c>
      <c r="I155" t="s">
        <v>62</v>
      </c>
      <c r="J155" t="s">
        <v>44</v>
      </c>
      <c r="K155" t="s">
        <v>34</v>
      </c>
      <c r="L155" t="s">
        <v>46</v>
      </c>
      <c r="M155">
        <v>7</v>
      </c>
      <c r="N155" t="s">
        <v>56</v>
      </c>
      <c r="O155" t="s">
        <v>64</v>
      </c>
      <c r="P155" t="s">
        <v>76</v>
      </c>
      <c r="Q155" t="s">
        <v>157</v>
      </c>
      <c r="R155">
        <v>3</v>
      </c>
      <c r="S155">
        <v>8.6</v>
      </c>
      <c r="T155">
        <v>5</v>
      </c>
      <c r="U155">
        <v>5</v>
      </c>
      <c r="V155">
        <v>4</v>
      </c>
      <c r="W155">
        <f>Data!$R155*Data!$S155*(1-Data!$T155/100)*(1+Data!$U155/100)</f>
        <v>25.735499999999995</v>
      </c>
      <c r="X155">
        <f>Data!$R155*Data!$S155*50%</f>
        <v>12.899999999999999</v>
      </c>
      <c r="Y155">
        <f>Data!$W155-Data!$X155</f>
        <v>12.835499999999996</v>
      </c>
      <c r="Z155">
        <f>IF(COUNTIF($G$2:G155,G155)=1,1,0)</f>
        <v>0</v>
      </c>
    </row>
    <row r="156" spans="1:26" x14ac:dyDescent="0.3">
      <c r="A156" t="s">
        <v>415</v>
      </c>
      <c r="B156">
        <v>45751</v>
      </c>
      <c r="C156" t="s">
        <v>256</v>
      </c>
      <c r="D156" t="s">
        <v>394</v>
      </c>
      <c r="E156" t="s">
        <v>220</v>
      </c>
      <c r="F156" t="s">
        <v>29</v>
      </c>
      <c r="G156" t="s">
        <v>117</v>
      </c>
      <c r="H156" t="s">
        <v>303</v>
      </c>
      <c r="I156" t="s">
        <v>32</v>
      </c>
      <c r="J156" t="s">
        <v>92</v>
      </c>
      <c r="K156" t="s">
        <v>45</v>
      </c>
      <c r="L156" t="s">
        <v>93</v>
      </c>
      <c r="M156">
        <v>23</v>
      </c>
      <c r="N156" t="s">
        <v>56</v>
      </c>
      <c r="O156" t="s">
        <v>37</v>
      </c>
      <c r="P156" t="s">
        <v>70</v>
      </c>
      <c r="Q156" t="s">
        <v>71</v>
      </c>
      <c r="R156">
        <v>4</v>
      </c>
      <c r="S156">
        <v>10.76</v>
      </c>
      <c r="T156">
        <v>0</v>
      </c>
      <c r="U156">
        <v>5</v>
      </c>
      <c r="V156">
        <v>4</v>
      </c>
      <c r="W156">
        <f>Data!$R156*Data!$S156*(1-Data!$T156/100)*(1+Data!$U156/100)</f>
        <v>45.192</v>
      </c>
      <c r="X156">
        <f>Data!$R156*Data!$S156*50%</f>
        <v>21.52</v>
      </c>
      <c r="Y156">
        <f>Data!$W156-Data!$X156</f>
        <v>23.672000000000001</v>
      </c>
      <c r="Z156">
        <f>IF(COUNTIF($G$2:G156,G156)=1,1,0)</f>
        <v>0</v>
      </c>
    </row>
    <row r="157" spans="1:26" x14ac:dyDescent="0.3">
      <c r="A157" t="s">
        <v>416</v>
      </c>
      <c r="B157">
        <v>45766</v>
      </c>
      <c r="C157" t="s">
        <v>256</v>
      </c>
      <c r="D157" t="s">
        <v>394</v>
      </c>
      <c r="E157" t="s">
        <v>239</v>
      </c>
      <c r="F157" t="s">
        <v>53</v>
      </c>
      <c r="G157" t="s">
        <v>417</v>
      </c>
      <c r="H157" t="s">
        <v>303</v>
      </c>
      <c r="I157" t="s">
        <v>32</v>
      </c>
      <c r="J157" t="s">
        <v>44</v>
      </c>
      <c r="K157" t="s">
        <v>63</v>
      </c>
      <c r="L157" t="s">
        <v>288</v>
      </c>
      <c r="M157">
        <v>9</v>
      </c>
      <c r="N157" t="s">
        <v>36</v>
      </c>
      <c r="O157" t="s">
        <v>48</v>
      </c>
      <c r="P157" t="s">
        <v>70</v>
      </c>
      <c r="Q157" t="s">
        <v>147</v>
      </c>
      <c r="R157">
        <v>3</v>
      </c>
      <c r="S157">
        <v>19.82</v>
      </c>
      <c r="T157">
        <v>10</v>
      </c>
      <c r="U157">
        <v>5</v>
      </c>
      <c r="V157">
        <v>3</v>
      </c>
      <c r="W157">
        <f>Data!$R157*Data!$S157*(1-Data!$T157/100)*(1+Data!$U157/100)</f>
        <v>56.189700000000002</v>
      </c>
      <c r="X157">
        <f>Data!$R157*Data!$S157*50%</f>
        <v>29.73</v>
      </c>
      <c r="Y157">
        <f>Data!$W157-Data!$X157</f>
        <v>26.459700000000002</v>
      </c>
      <c r="Z157">
        <f>IF(COUNTIF($G$2:G157,G157)=1,1,0)</f>
        <v>1</v>
      </c>
    </row>
    <row r="158" spans="1:26" x14ac:dyDescent="0.3">
      <c r="A158" t="s">
        <v>418</v>
      </c>
      <c r="B158">
        <v>45755</v>
      </c>
      <c r="C158" t="s">
        <v>256</v>
      </c>
      <c r="D158" t="s">
        <v>394</v>
      </c>
      <c r="E158" t="s">
        <v>145</v>
      </c>
      <c r="F158" t="s">
        <v>74</v>
      </c>
      <c r="G158" t="s">
        <v>419</v>
      </c>
      <c r="H158" t="s">
        <v>43</v>
      </c>
      <c r="I158" t="s">
        <v>62</v>
      </c>
      <c r="J158" t="s">
        <v>33</v>
      </c>
      <c r="K158" t="s">
        <v>34</v>
      </c>
      <c r="L158" t="s">
        <v>93</v>
      </c>
      <c r="M158">
        <v>8</v>
      </c>
      <c r="N158" t="s">
        <v>56</v>
      </c>
      <c r="O158" t="s">
        <v>48</v>
      </c>
      <c r="P158" t="s">
        <v>38</v>
      </c>
      <c r="Q158" t="s">
        <v>318</v>
      </c>
      <c r="R158">
        <v>4</v>
      </c>
      <c r="S158">
        <v>18.739999999999998</v>
      </c>
      <c r="T158">
        <v>5</v>
      </c>
      <c r="U158">
        <v>5</v>
      </c>
      <c r="V158">
        <v>4</v>
      </c>
      <c r="W158">
        <f>Data!$R158*Data!$S158*(1-Data!$T158/100)*(1+Data!$U158/100)</f>
        <v>74.772599999999997</v>
      </c>
      <c r="X158">
        <f>Data!$R158*Data!$S158*50%</f>
        <v>37.479999999999997</v>
      </c>
      <c r="Y158">
        <f>Data!$W158-Data!$X158</f>
        <v>37.2926</v>
      </c>
      <c r="Z158">
        <f>IF(COUNTIF($G$2:G158,G158)=1,1,0)</f>
        <v>1</v>
      </c>
    </row>
    <row r="159" spans="1:26" x14ac:dyDescent="0.3">
      <c r="A159" t="s">
        <v>420</v>
      </c>
      <c r="B159">
        <v>45760</v>
      </c>
      <c r="C159" t="s">
        <v>256</v>
      </c>
      <c r="D159" t="s">
        <v>394</v>
      </c>
      <c r="E159" t="s">
        <v>149</v>
      </c>
      <c r="F159" t="s">
        <v>121</v>
      </c>
      <c r="G159" t="s">
        <v>374</v>
      </c>
      <c r="H159" t="s">
        <v>43</v>
      </c>
      <c r="I159" t="s">
        <v>32</v>
      </c>
      <c r="J159" t="s">
        <v>101</v>
      </c>
      <c r="K159" t="s">
        <v>34</v>
      </c>
      <c r="L159" t="s">
        <v>288</v>
      </c>
      <c r="M159">
        <v>25</v>
      </c>
      <c r="N159" t="s">
        <v>47</v>
      </c>
      <c r="O159" t="s">
        <v>37</v>
      </c>
      <c r="P159" t="s">
        <v>70</v>
      </c>
      <c r="Q159" t="s">
        <v>188</v>
      </c>
      <c r="R159">
        <v>4</v>
      </c>
      <c r="S159">
        <v>4.33</v>
      </c>
      <c r="T159">
        <v>10</v>
      </c>
      <c r="U159">
        <v>5</v>
      </c>
      <c r="V159">
        <v>3.9</v>
      </c>
      <c r="W159">
        <f>Data!$R159*Data!$S159*(1-Data!$T159/100)*(1+Data!$U159/100)</f>
        <v>16.3674</v>
      </c>
      <c r="X159">
        <f>Data!$R159*Data!$S159*50%</f>
        <v>8.66</v>
      </c>
      <c r="Y159">
        <f>Data!$W159-Data!$X159</f>
        <v>7.7073999999999998</v>
      </c>
      <c r="Z159">
        <f>IF(COUNTIF($G$2:G159,G159)=1,1,0)</f>
        <v>0</v>
      </c>
    </row>
    <row r="160" spans="1:26" x14ac:dyDescent="0.3">
      <c r="A160" t="s">
        <v>421</v>
      </c>
      <c r="B160">
        <v>45774</v>
      </c>
      <c r="C160" t="s">
        <v>256</v>
      </c>
      <c r="D160" t="s">
        <v>394</v>
      </c>
      <c r="E160" t="s">
        <v>422</v>
      </c>
      <c r="F160" t="s">
        <v>121</v>
      </c>
      <c r="G160" t="s">
        <v>109</v>
      </c>
      <c r="H160" t="s">
        <v>303</v>
      </c>
      <c r="I160" t="s">
        <v>62</v>
      </c>
      <c r="J160" t="s">
        <v>44</v>
      </c>
      <c r="K160" t="s">
        <v>63</v>
      </c>
      <c r="L160" t="s">
        <v>93</v>
      </c>
      <c r="M160">
        <v>10</v>
      </c>
      <c r="N160" t="s">
        <v>47</v>
      </c>
      <c r="O160" t="s">
        <v>64</v>
      </c>
      <c r="P160" t="s">
        <v>76</v>
      </c>
      <c r="Q160" t="s">
        <v>123</v>
      </c>
      <c r="R160">
        <v>4</v>
      </c>
      <c r="S160">
        <v>8.91</v>
      </c>
      <c r="T160">
        <v>5</v>
      </c>
      <c r="U160">
        <v>5</v>
      </c>
      <c r="V160">
        <v>3</v>
      </c>
      <c r="W160">
        <f>Data!$R160*Data!$S160*(1-Data!$T160/100)*(1+Data!$U160/100)</f>
        <v>35.550899999999999</v>
      </c>
      <c r="X160">
        <f>Data!$R160*Data!$S160*50%</f>
        <v>17.82</v>
      </c>
      <c r="Y160">
        <f>Data!$W160-Data!$X160</f>
        <v>17.730899999999998</v>
      </c>
      <c r="Z160">
        <f>IF(COUNTIF($G$2:G160,G160)=1,1,0)</f>
        <v>0</v>
      </c>
    </row>
    <row r="161" spans="1:26" x14ac:dyDescent="0.3">
      <c r="A161" t="s">
        <v>423</v>
      </c>
      <c r="B161">
        <v>45768</v>
      </c>
      <c r="C161" t="s">
        <v>256</v>
      </c>
      <c r="D161" t="s">
        <v>394</v>
      </c>
      <c r="E161" t="s">
        <v>28</v>
      </c>
      <c r="F161" t="s">
        <v>85</v>
      </c>
      <c r="G161" t="s">
        <v>364</v>
      </c>
      <c r="H161" t="s">
        <v>303</v>
      </c>
      <c r="I161" t="s">
        <v>62</v>
      </c>
      <c r="J161" t="s">
        <v>33</v>
      </c>
      <c r="K161" t="s">
        <v>34</v>
      </c>
      <c r="L161" t="s">
        <v>35</v>
      </c>
      <c r="M161">
        <v>20</v>
      </c>
      <c r="N161" t="s">
        <v>47</v>
      </c>
      <c r="O161" t="s">
        <v>64</v>
      </c>
      <c r="P161" t="s">
        <v>76</v>
      </c>
      <c r="Q161" t="s">
        <v>77</v>
      </c>
      <c r="R161">
        <v>5</v>
      </c>
      <c r="S161">
        <v>4.21</v>
      </c>
      <c r="T161">
        <v>5</v>
      </c>
      <c r="U161">
        <v>5</v>
      </c>
      <c r="V161">
        <v>4</v>
      </c>
      <c r="W161">
        <f>Data!$R161*Data!$S161*(1-Data!$T161/100)*(1+Data!$U161/100)</f>
        <v>20.997374999999998</v>
      </c>
      <c r="X161">
        <f>Data!$R161*Data!$S161*50%</f>
        <v>10.525</v>
      </c>
      <c r="Y161">
        <f>Data!$W161-Data!$X161</f>
        <v>10.472374999999998</v>
      </c>
      <c r="Z161">
        <f>IF(COUNTIF($G$2:G161,G161)=1,1,0)</f>
        <v>0</v>
      </c>
    </row>
    <row r="162" spans="1:26" x14ac:dyDescent="0.3">
      <c r="A162" t="s">
        <v>424</v>
      </c>
      <c r="B162">
        <v>45761</v>
      </c>
      <c r="C162" t="s">
        <v>256</v>
      </c>
      <c r="D162" t="s">
        <v>394</v>
      </c>
      <c r="E162" t="s">
        <v>281</v>
      </c>
      <c r="F162" t="s">
        <v>80</v>
      </c>
      <c r="G162" t="s">
        <v>425</v>
      </c>
      <c r="H162" t="s">
        <v>43</v>
      </c>
      <c r="I162" t="s">
        <v>62</v>
      </c>
      <c r="J162" t="s">
        <v>44</v>
      </c>
      <c r="K162" t="s">
        <v>106</v>
      </c>
      <c r="L162" t="s">
        <v>288</v>
      </c>
      <c r="M162">
        <v>3</v>
      </c>
      <c r="N162" t="s">
        <v>47</v>
      </c>
      <c r="O162" t="s">
        <v>48</v>
      </c>
      <c r="P162" t="s">
        <v>38</v>
      </c>
      <c r="Q162" t="s">
        <v>130</v>
      </c>
      <c r="R162">
        <v>4</v>
      </c>
      <c r="S162">
        <v>7.16</v>
      </c>
      <c r="T162">
        <v>5</v>
      </c>
      <c r="U162">
        <v>5</v>
      </c>
      <c r="V162">
        <v>3.9</v>
      </c>
      <c r="W162">
        <f>Data!$R162*Data!$S162*(1-Data!$T162/100)*(1+Data!$U162/100)</f>
        <v>28.5684</v>
      </c>
      <c r="X162">
        <f>Data!$R162*Data!$S162*50%</f>
        <v>14.32</v>
      </c>
      <c r="Y162">
        <f>Data!$W162-Data!$X162</f>
        <v>14.2484</v>
      </c>
      <c r="Z162">
        <f>IF(COUNTIF($G$2:G162,G162)=1,1,0)</f>
        <v>1</v>
      </c>
    </row>
    <row r="163" spans="1:26" x14ac:dyDescent="0.3">
      <c r="A163" t="s">
        <v>426</v>
      </c>
      <c r="B163">
        <v>45773</v>
      </c>
      <c r="C163" t="s">
        <v>256</v>
      </c>
      <c r="D163" t="s">
        <v>394</v>
      </c>
      <c r="E163" t="s">
        <v>391</v>
      </c>
      <c r="F163" t="s">
        <v>53</v>
      </c>
      <c r="G163" t="s">
        <v>427</v>
      </c>
      <c r="H163" t="s">
        <v>43</v>
      </c>
      <c r="I163" t="s">
        <v>32</v>
      </c>
      <c r="J163" t="s">
        <v>44</v>
      </c>
      <c r="K163" t="s">
        <v>63</v>
      </c>
      <c r="L163" t="s">
        <v>35</v>
      </c>
      <c r="M163">
        <v>8</v>
      </c>
      <c r="N163" t="s">
        <v>56</v>
      </c>
      <c r="O163" t="s">
        <v>37</v>
      </c>
      <c r="P163" t="s">
        <v>70</v>
      </c>
      <c r="Q163" t="s">
        <v>209</v>
      </c>
      <c r="R163">
        <v>4</v>
      </c>
      <c r="S163">
        <v>5.76</v>
      </c>
      <c r="T163">
        <v>5</v>
      </c>
      <c r="U163">
        <v>5</v>
      </c>
      <c r="V163">
        <v>3</v>
      </c>
      <c r="W163">
        <f>Data!$R163*Data!$S163*(1-Data!$T163/100)*(1+Data!$U163/100)</f>
        <v>22.982399999999998</v>
      </c>
      <c r="X163">
        <f>Data!$R163*Data!$S163*50%</f>
        <v>11.52</v>
      </c>
      <c r="Y163">
        <f>Data!$W163-Data!$X163</f>
        <v>11.462399999999999</v>
      </c>
      <c r="Z163">
        <f>IF(COUNTIF($G$2:G163,G163)=1,1,0)</f>
        <v>1</v>
      </c>
    </row>
    <row r="164" spans="1:26" x14ac:dyDescent="0.3">
      <c r="A164" t="s">
        <v>428</v>
      </c>
      <c r="B164">
        <v>45774</v>
      </c>
      <c r="C164" t="s">
        <v>256</v>
      </c>
      <c r="D164" t="s">
        <v>394</v>
      </c>
      <c r="E164" t="s">
        <v>214</v>
      </c>
      <c r="F164" t="s">
        <v>29</v>
      </c>
      <c r="G164" t="s">
        <v>75</v>
      </c>
      <c r="H164" t="s">
        <v>303</v>
      </c>
      <c r="I164" t="s">
        <v>62</v>
      </c>
      <c r="J164" t="s">
        <v>101</v>
      </c>
      <c r="K164" t="s">
        <v>45</v>
      </c>
      <c r="L164" t="s">
        <v>46</v>
      </c>
      <c r="M164">
        <v>23</v>
      </c>
      <c r="N164" t="s">
        <v>56</v>
      </c>
      <c r="O164" t="s">
        <v>48</v>
      </c>
      <c r="P164" t="s">
        <v>57</v>
      </c>
      <c r="Q164" t="s">
        <v>58</v>
      </c>
      <c r="R164">
        <v>4</v>
      </c>
      <c r="S164">
        <v>5.01</v>
      </c>
      <c r="T164">
        <v>5</v>
      </c>
      <c r="U164">
        <v>5</v>
      </c>
      <c r="V164">
        <v>4</v>
      </c>
      <c r="W164">
        <f>Data!$R164*Data!$S164*(1-Data!$T164/100)*(1+Data!$U164/100)</f>
        <v>19.989899999999999</v>
      </c>
      <c r="X164">
        <f>Data!$R164*Data!$S164*50%</f>
        <v>10.02</v>
      </c>
      <c r="Y164">
        <f>Data!$W164-Data!$X164</f>
        <v>9.9698999999999991</v>
      </c>
      <c r="Z164">
        <f>IF(COUNTIF($G$2:G164,G164)=1,1,0)</f>
        <v>0</v>
      </c>
    </row>
    <row r="165" spans="1:26" x14ac:dyDescent="0.3">
      <c r="A165" t="s">
        <v>429</v>
      </c>
      <c r="B165">
        <v>45766</v>
      </c>
      <c r="C165" t="s">
        <v>256</v>
      </c>
      <c r="D165" t="s">
        <v>394</v>
      </c>
      <c r="E165" t="s">
        <v>125</v>
      </c>
      <c r="F165" t="s">
        <v>68</v>
      </c>
      <c r="G165" t="s">
        <v>75</v>
      </c>
      <c r="H165" t="s">
        <v>43</v>
      </c>
      <c r="I165" t="s">
        <v>32</v>
      </c>
      <c r="J165" t="s">
        <v>101</v>
      </c>
      <c r="K165" t="s">
        <v>106</v>
      </c>
      <c r="L165" t="s">
        <v>46</v>
      </c>
      <c r="M165">
        <v>1</v>
      </c>
      <c r="N165" t="s">
        <v>36</v>
      </c>
      <c r="O165" t="s">
        <v>37</v>
      </c>
      <c r="P165" t="s">
        <v>113</v>
      </c>
      <c r="Q165" t="s">
        <v>289</v>
      </c>
      <c r="R165">
        <v>4</v>
      </c>
      <c r="S165">
        <v>9.8800000000000008</v>
      </c>
      <c r="T165">
        <v>10</v>
      </c>
      <c r="U165">
        <v>5</v>
      </c>
      <c r="V165">
        <v>3.9</v>
      </c>
      <c r="W165">
        <f>Data!$R165*Data!$S165*(1-Data!$T165/100)*(1+Data!$U165/100)</f>
        <v>37.34640000000001</v>
      </c>
      <c r="X165">
        <f>Data!$R165*Data!$S165*50%</f>
        <v>19.760000000000002</v>
      </c>
      <c r="Y165">
        <f>Data!$W165-Data!$X165</f>
        <v>17.586400000000008</v>
      </c>
      <c r="Z165">
        <f>IF(COUNTIF($G$2:G165,G165)=1,1,0)</f>
        <v>0</v>
      </c>
    </row>
    <row r="166" spans="1:26" x14ac:dyDescent="0.3">
      <c r="A166" t="s">
        <v>430</v>
      </c>
      <c r="B166">
        <v>45752</v>
      </c>
      <c r="C166" t="s">
        <v>256</v>
      </c>
      <c r="D166" t="s">
        <v>394</v>
      </c>
      <c r="E166" t="s">
        <v>340</v>
      </c>
      <c r="F166" t="s">
        <v>68</v>
      </c>
      <c r="G166" t="s">
        <v>431</v>
      </c>
      <c r="H166" t="s">
        <v>43</v>
      </c>
      <c r="I166" t="s">
        <v>62</v>
      </c>
      <c r="J166" t="s">
        <v>33</v>
      </c>
      <c r="K166" t="s">
        <v>45</v>
      </c>
      <c r="L166" t="s">
        <v>46</v>
      </c>
      <c r="M166">
        <v>7</v>
      </c>
      <c r="N166" t="s">
        <v>56</v>
      </c>
      <c r="O166" t="s">
        <v>37</v>
      </c>
      <c r="P166" t="s">
        <v>113</v>
      </c>
      <c r="Q166" t="s">
        <v>140</v>
      </c>
      <c r="R166">
        <v>4</v>
      </c>
      <c r="S166">
        <v>4.09</v>
      </c>
      <c r="T166">
        <v>5</v>
      </c>
      <c r="U166">
        <v>5</v>
      </c>
      <c r="V166">
        <v>3.9</v>
      </c>
      <c r="W166">
        <f>Data!$R166*Data!$S166*(1-Data!$T166/100)*(1+Data!$U166/100)</f>
        <v>16.319099999999999</v>
      </c>
      <c r="X166">
        <f>Data!$R166*Data!$S166*50%</f>
        <v>8.18</v>
      </c>
      <c r="Y166">
        <f>Data!$W166-Data!$X166</f>
        <v>8.1390999999999991</v>
      </c>
      <c r="Z166">
        <f>IF(COUNTIF($G$2:G166,G166)=1,1,0)</f>
        <v>1</v>
      </c>
    </row>
    <row r="167" spans="1:26" x14ac:dyDescent="0.3">
      <c r="A167" t="s">
        <v>432</v>
      </c>
      <c r="B167">
        <v>45748</v>
      </c>
      <c r="C167" t="s">
        <v>256</v>
      </c>
      <c r="D167" t="s">
        <v>394</v>
      </c>
      <c r="E167" t="s">
        <v>220</v>
      </c>
      <c r="F167" t="s">
        <v>85</v>
      </c>
      <c r="G167" t="s">
        <v>433</v>
      </c>
      <c r="H167" t="s">
        <v>43</v>
      </c>
      <c r="I167" t="s">
        <v>32</v>
      </c>
      <c r="J167" t="s">
        <v>33</v>
      </c>
      <c r="K167" t="s">
        <v>87</v>
      </c>
      <c r="L167" t="s">
        <v>35</v>
      </c>
      <c r="M167">
        <v>24</v>
      </c>
      <c r="N167" t="s">
        <v>56</v>
      </c>
      <c r="O167" t="s">
        <v>48</v>
      </c>
      <c r="P167" t="s">
        <v>38</v>
      </c>
      <c r="Q167" t="s">
        <v>130</v>
      </c>
      <c r="R167">
        <v>4</v>
      </c>
      <c r="S167">
        <v>23.37</v>
      </c>
      <c r="T167">
        <v>0</v>
      </c>
      <c r="U167">
        <v>5</v>
      </c>
      <c r="V167">
        <v>3</v>
      </c>
      <c r="W167">
        <f>Data!$R167*Data!$S167*(1-Data!$T167/100)*(1+Data!$U167/100)</f>
        <v>98.154000000000011</v>
      </c>
      <c r="X167">
        <f>Data!$R167*Data!$S167*50%</f>
        <v>46.74</v>
      </c>
      <c r="Y167">
        <f>Data!$W167-Data!$X167</f>
        <v>51.414000000000009</v>
      </c>
      <c r="Z167">
        <f>IF(COUNTIF($G$2:G167,G167)=1,1,0)</f>
        <v>1</v>
      </c>
    </row>
    <row r="168" spans="1:26" x14ac:dyDescent="0.3">
      <c r="A168" t="s">
        <v>434</v>
      </c>
      <c r="B168">
        <v>45752</v>
      </c>
      <c r="C168" t="s">
        <v>256</v>
      </c>
      <c r="D168" t="s">
        <v>394</v>
      </c>
      <c r="E168" t="s">
        <v>159</v>
      </c>
      <c r="F168" t="s">
        <v>74</v>
      </c>
      <c r="G168" t="s">
        <v>435</v>
      </c>
      <c r="H168" t="s">
        <v>303</v>
      </c>
      <c r="I168" t="s">
        <v>32</v>
      </c>
      <c r="J168" t="s">
        <v>44</v>
      </c>
      <c r="K168" t="s">
        <v>87</v>
      </c>
      <c r="L168" t="s">
        <v>93</v>
      </c>
      <c r="M168">
        <v>14</v>
      </c>
      <c r="N168" t="s">
        <v>47</v>
      </c>
      <c r="O168" t="s">
        <v>48</v>
      </c>
      <c r="P168" t="s">
        <v>57</v>
      </c>
      <c r="Q168" t="s">
        <v>136</v>
      </c>
      <c r="R168">
        <v>4</v>
      </c>
      <c r="S168">
        <v>9.65</v>
      </c>
      <c r="T168">
        <v>0</v>
      </c>
      <c r="U168">
        <v>5</v>
      </c>
      <c r="V168">
        <v>3</v>
      </c>
      <c r="W168">
        <f>Data!$R168*Data!$S168*(1-Data!$T168/100)*(1+Data!$U168/100)</f>
        <v>40.53</v>
      </c>
      <c r="X168">
        <f>Data!$R168*Data!$S168*50%</f>
        <v>19.3</v>
      </c>
      <c r="Y168">
        <f>Data!$W168-Data!$X168</f>
        <v>21.23</v>
      </c>
      <c r="Z168">
        <f>IF(COUNTIF($G$2:G168,G168)=1,1,0)</f>
        <v>1</v>
      </c>
    </row>
    <row r="169" spans="1:26" x14ac:dyDescent="0.3">
      <c r="A169" t="s">
        <v>436</v>
      </c>
      <c r="B169">
        <v>45773</v>
      </c>
      <c r="C169" t="s">
        <v>256</v>
      </c>
      <c r="D169" t="s">
        <v>394</v>
      </c>
      <c r="E169" t="s">
        <v>125</v>
      </c>
      <c r="F169" t="s">
        <v>80</v>
      </c>
      <c r="G169" t="s">
        <v>314</v>
      </c>
      <c r="H169" t="s">
        <v>43</v>
      </c>
      <c r="I169" t="s">
        <v>32</v>
      </c>
      <c r="J169" t="s">
        <v>101</v>
      </c>
      <c r="K169" t="s">
        <v>87</v>
      </c>
      <c r="L169" t="s">
        <v>46</v>
      </c>
      <c r="M169">
        <v>12</v>
      </c>
      <c r="N169" t="s">
        <v>56</v>
      </c>
      <c r="O169" t="s">
        <v>48</v>
      </c>
      <c r="P169" t="s">
        <v>76</v>
      </c>
      <c r="Q169" t="s">
        <v>157</v>
      </c>
      <c r="R169">
        <v>4</v>
      </c>
      <c r="S169">
        <v>11.6</v>
      </c>
      <c r="T169">
        <v>0</v>
      </c>
      <c r="U169">
        <v>5</v>
      </c>
      <c r="V169">
        <v>3.9</v>
      </c>
      <c r="W169">
        <f>Data!$R169*Data!$S169*(1-Data!$T169/100)*(1+Data!$U169/100)</f>
        <v>48.72</v>
      </c>
      <c r="X169">
        <f>Data!$R169*Data!$S169*50%</f>
        <v>23.2</v>
      </c>
      <c r="Y169">
        <f>Data!$W169-Data!$X169</f>
        <v>25.52</v>
      </c>
      <c r="Z169">
        <f>IF(COUNTIF($G$2:G169,G169)=1,1,0)</f>
        <v>0</v>
      </c>
    </row>
    <row r="170" spans="1:26" x14ac:dyDescent="0.3">
      <c r="A170" t="s">
        <v>437</v>
      </c>
      <c r="B170">
        <v>45768</v>
      </c>
      <c r="C170" t="s">
        <v>256</v>
      </c>
      <c r="D170" t="s">
        <v>394</v>
      </c>
      <c r="E170" t="s">
        <v>438</v>
      </c>
      <c r="F170" t="s">
        <v>121</v>
      </c>
      <c r="G170" t="s">
        <v>342</v>
      </c>
      <c r="H170" t="s">
        <v>43</v>
      </c>
      <c r="I170" t="s">
        <v>32</v>
      </c>
      <c r="J170" t="s">
        <v>92</v>
      </c>
      <c r="K170" t="s">
        <v>63</v>
      </c>
      <c r="L170" t="s">
        <v>35</v>
      </c>
      <c r="M170">
        <v>14</v>
      </c>
      <c r="N170" t="s">
        <v>47</v>
      </c>
      <c r="O170" t="s">
        <v>94</v>
      </c>
      <c r="P170" t="s">
        <v>70</v>
      </c>
      <c r="Q170" t="s">
        <v>102</v>
      </c>
      <c r="R170">
        <v>5</v>
      </c>
      <c r="S170">
        <v>9.67</v>
      </c>
      <c r="T170">
        <v>5</v>
      </c>
      <c r="U170">
        <v>5</v>
      </c>
      <c r="V170">
        <v>4</v>
      </c>
      <c r="W170">
        <f>Data!$R170*Data!$S170*(1-Data!$T170/100)*(1+Data!$U170/100)</f>
        <v>48.229124999999996</v>
      </c>
      <c r="X170">
        <f>Data!$R170*Data!$S170*50%</f>
        <v>24.175000000000001</v>
      </c>
      <c r="Y170">
        <f>Data!$W170-Data!$X170</f>
        <v>24.054124999999996</v>
      </c>
      <c r="Z170">
        <f>IF(COUNTIF($G$2:G170,G170)=1,1,0)</f>
        <v>0</v>
      </c>
    </row>
    <row r="171" spans="1:26" x14ac:dyDescent="0.3">
      <c r="A171" t="s">
        <v>439</v>
      </c>
      <c r="B171">
        <v>45762</v>
      </c>
      <c r="C171" t="s">
        <v>256</v>
      </c>
      <c r="D171" t="s">
        <v>394</v>
      </c>
      <c r="E171" t="s">
        <v>52</v>
      </c>
      <c r="F171" t="s">
        <v>121</v>
      </c>
      <c r="G171" t="s">
        <v>61</v>
      </c>
      <c r="H171" t="s">
        <v>43</v>
      </c>
      <c r="I171" t="s">
        <v>62</v>
      </c>
      <c r="J171" t="s">
        <v>101</v>
      </c>
      <c r="K171" t="s">
        <v>34</v>
      </c>
      <c r="L171" t="s">
        <v>35</v>
      </c>
      <c r="M171">
        <v>8</v>
      </c>
      <c r="N171" t="s">
        <v>36</v>
      </c>
      <c r="O171" t="s">
        <v>94</v>
      </c>
      <c r="P171" t="s">
        <v>76</v>
      </c>
      <c r="Q171" t="s">
        <v>157</v>
      </c>
      <c r="R171">
        <v>4</v>
      </c>
      <c r="S171">
        <v>4.3899999999999997</v>
      </c>
      <c r="T171">
        <v>5</v>
      </c>
      <c r="U171">
        <v>5</v>
      </c>
      <c r="V171">
        <v>4</v>
      </c>
      <c r="W171">
        <f>Data!$R171*Data!$S171*(1-Data!$T171/100)*(1+Data!$U171/100)</f>
        <v>17.516099999999998</v>
      </c>
      <c r="X171">
        <f>Data!$R171*Data!$S171*50%</f>
        <v>8.7799999999999994</v>
      </c>
      <c r="Y171">
        <f>Data!$W171-Data!$X171</f>
        <v>8.7360999999999986</v>
      </c>
      <c r="Z171">
        <f>IF(COUNTIF($G$2:G171,G171)=1,1,0)</f>
        <v>0</v>
      </c>
    </row>
    <row r="172" spans="1:26" x14ac:dyDescent="0.3">
      <c r="A172" t="s">
        <v>440</v>
      </c>
      <c r="B172">
        <v>45765</v>
      </c>
      <c r="C172" t="s">
        <v>256</v>
      </c>
      <c r="D172" t="s">
        <v>394</v>
      </c>
      <c r="E172" t="s">
        <v>120</v>
      </c>
      <c r="F172" t="s">
        <v>80</v>
      </c>
      <c r="G172" t="s">
        <v>252</v>
      </c>
      <c r="H172" t="s">
        <v>43</v>
      </c>
      <c r="I172" t="s">
        <v>62</v>
      </c>
      <c r="J172" t="s">
        <v>92</v>
      </c>
      <c r="K172" t="s">
        <v>45</v>
      </c>
      <c r="L172" t="s">
        <v>35</v>
      </c>
      <c r="M172">
        <v>10</v>
      </c>
      <c r="N172" t="s">
        <v>47</v>
      </c>
      <c r="O172" t="s">
        <v>48</v>
      </c>
      <c r="P172" t="s">
        <v>113</v>
      </c>
      <c r="Q172" t="s">
        <v>177</v>
      </c>
      <c r="R172">
        <v>4</v>
      </c>
      <c r="S172">
        <v>5.58</v>
      </c>
      <c r="T172">
        <v>5</v>
      </c>
      <c r="U172">
        <v>5</v>
      </c>
      <c r="V172">
        <v>4</v>
      </c>
      <c r="W172">
        <f>Data!$R172*Data!$S172*(1-Data!$T172/100)*(1+Data!$U172/100)</f>
        <v>22.264200000000002</v>
      </c>
      <c r="X172">
        <f>Data!$R172*Data!$S172*50%</f>
        <v>11.16</v>
      </c>
      <c r="Y172">
        <f>Data!$W172-Data!$X172</f>
        <v>11.104200000000002</v>
      </c>
      <c r="Z172">
        <f>IF(COUNTIF($G$2:G172,G172)=1,1,0)</f>
        <v>0</v>
      </c>
    </row>
    <row r="173" spans="1:26" x14ac:dyDescent="0.3">
      <c r="A173" t="s">
        <v>441</v>
      </c>
      <c r="B173">
        <v>45757</v>
      </c>
      <c r="C173" t="s">
        <v>256</v>
      </c>
      <c r="D173" t="s">
        <v>394</v>
      </c>
      <c r="E173" t="s">
        <v>340</v>
      </c>
      <c r="F173" t="s">
        <v>74</v>
      </c>
      <c r="G173" t="s">
        <v>135</v>
      </c>
      <c r="H173" t="s">
        <v>303</v>
      </c>
      <c r="I173" t="s">
        <v>32</v>
      </c>
      <c r="J173" t="s">
        <v>44</v>
      </c>
      <c r="K173" t="s">
        <v>63</v>
      </c>
      <c r="L173" t="s">
        <v>46</v>
      </c>
      <c r="M173">
        <v>22</v>
      </c>
      <c r="N173" t="s">
        <v>36</v>
      </c>
      <c r="O173" t="s">
        <v>64</v>
      </c>
      <c r="P173" t="s">
        <v>57</v>
      </c>
      <c r="Q173" t="s">
        <v>58</v>
      </c>
      <c r="R173">
        <v>5</v>
      </c>
      <c r="S173">
        <v>7.03</v>
      </c>
      <c r="T173">
        <v>10</v>
      </c>
      <c r="U173">
        <v>5</v>
      </c>
      <c r="V173">
        <v>3.9</v>
      </c>
      <c r="W173">
        <f>Data!$R173*Data!$S173*(1-Data!$T173/100)*(1+Data!$U173/100)</f>
        <v>33.216749999999998</v>
      </c>
      <c r="X173">
        <f>Data!$R173*Data!$S173*50%</f>
        <v>17.574999999999999</v>
      </c>
      <c r="Y173">
        <f>Data!$W173-Data!$X173</f>
        <v>15.641749999999998</v>
      </c>
      <c r="Z173">
        <f>IF(COUNTIF($G$2:G173,G173)=1,1,0)</f>
        <v>0</v>
      </c>
    </row>
    <row r="174" spans="1:26" x14ac:dyDescent="0.3">
      <c r="A174" t="s">
        <v>442</v>
      </c>
      <c r="B174">
        <v>45758</v>
      </c>
      <c r="C174" t="s">
        <v>256</v>
      </c>
      <c r="D174" t="s">
        <v>394</v>
      </c>
      <c r="E174" t="s">
        <v>199</v>
      </c>
      <c r="F174" t="s">
        <v>29</v>
      </c>
      <c r="G174" t="s">
        <v>443</v>
      </c>
      <c r="H174" t="s">
        <v>43</v>
      </c>
      <c r="I174" t="s">
        <v>62</v>
      </c>
      <c r="J174" t="s">
        <v>92</v>
      </c>
      <c r="K174" t="s">
        <v>87</v>
      </c>
      <c r="L174" t="s">
        <v>288</v>
      </c>
      <c r="M174">
        <v>3</v>
      </c>
      <c r="N174" t="s">
        <v>47</v>
      </c>
      <c r="O174" t="s">
        <v>48</v>
      </c>
      <c r="P174" t="s">
        <v>70</v>
      </c>
      <c r="Q174" t="s">
        <v>102</v>
      </c>
      <c r="R174">
        <v>4</v>
      </c>
      <c r="S174">
        <v>15.98</v>
      </c>
      <c r="T174">
        <v>5</v>
      </c>
      <c r="U174">
        <v>5</v>
      </c>
      <c r="V174">
        <v>3</v>
      </c>
      <c r="W174">
        <f>Data!$R174*Data!$S174*(1-Data!$T174/100)*(1+Data!$U174/100)</f>
        <v>63.760199999999998</v>
      </c>
      <c r="X174">
        <f>Data!$R174*Data!$S174*50%</f>
        <v>31.96</v>
      </c>
      <c r="Y174">
        <f>Data!$W174-Data!$X174</f>
        <v>31.800199999999997</v>
      </c>
      <c r="Z174">
        <f>IF(COUNTIF($G$2:G174,G174)=1,1,0)</f>
        <v>1</v>
      </c>
    </row>
    <row r="175" spans="1:26" x14ac:dyDescent="0.3">
      <c r="A175" t="s">
        <v>444</v>
      </c>
      <c r="B175">
        <v>45769</v>
      </c>
      <c r="C175" t="s">
        <v>256</v>
      </c>
      <c r="D175" t="s">
        <v>394</v>
      </c>
      <c r="E175" t="s">
        <v>422</v>
      </c>
      <c r="F175" t="s">
        <v>53</v>
      </c>
      <c r="G175" t="s">
        <v>370</v>
      </c>
      <c r="H175" t="s">
        <v>303</v>
      </c>
      <c r="I175" t="s">
        <v>62</v>
      </c>
      <c r="J175" t="s">
        <v>92</v>
      </c>
      <c r="K175" t="s">
        <v>106</v>
      </c>
      <c r="L175" t="s">
        <v>35</v>
      </c>
      <c r="M175">
        <v>17</v>
      </c>
      <c r="N175" t="s">
        <v>47</v>
      </c>
      <c r="O175" t="s">
        <v>37</v>
      </c>
      <c r="P175" t="s">
        <v>70</v>
      </c>
      <c r="Q175" t="s">
        <v>102</v>
      </c>
      <c r="R175">
        <v>4</v>
      </c>
      <c r="S175">
        <v>7.5</v>
      </c>
      <c r="T175">
        <v>10</v>
      </c>
      <c r="U175">
        <v>5</v>
      </c>
      <c r="V175">
        <v>3.9</v>
      </c>
      <c r="W175">
        <f>Data!$R175*Data!$S175*(1-Data!$T175/100)*(1+Data!$U175/100)</f>
        <v>28.35</v>
      </c>
      <c r="X175">
        <f>Data!$R175*Data!$S175*50%</f>
        <v>15</v>
      </c>
      <c r="Y175">
        <f>Data!$W175-Data!$X175</f>
        <v>13.350000000000001</v>
      </c>
      <c r="Z175">
        <f>IF(COUNTIF($G$2:G175,G175)=1,1,0)</f>
        <v>0</v>
      </c>
    </row>
    <row r="176" spans="1:26" x14ac:dyDescent="0.3">
      <c r="A176" t="s">
        <v>445</v>
      </c>
      <c r="B176">
        <v>45778</v>
      </c>
      <c r="C176" t="s">
        <v>446</v>
      </c>
      <c r="D176" t="s">
        <v>394</v>
      </c>
      <c r="E176" t="s">
        <v>217</v>
      </c>
      <c r="F176" t="s">
        <v>53</v>
      </c>
      <c r="G176" t="s">
        <v>376</v>
      </c>
      <c r="H176" t="s">
        <v>43</v>
      </c>
      <c r="I176" t="s">
        <v>32</v>
      </c>
      <c r="J176" t="s">
        <v>101</v>
      </c>
      <c r="K176" t="s">
        <v>34</v>
      </c>
      <c r="L176" t="s">
        <v>35</v>
      </c>
      <c r="M176">
        <v>3</v>
      </c>
      <c r="N176" t="s">
        <v>36</v>
      </c>
      <c r="O176" t="s">
        <v>48</v>
      </c>
      <c r="P176" t="s">
        <v>76</v>
      </c>
      <c r="Q176" t="s">
        <v>157</v>
      </c>
      <c r="R176">
        <v>4</v>
      </c>
      <c r="S176">
        <v>5.63</v>
      </c>
      <c r="T176">
        <v>0</v>
      </c>
      <c r="U176">
        <v>5</v>
      </c>
      <c r="V176">
        <v>4</v>
      </c>
      <c r="W176">
        <f>Data!$R176*Data!$S176*(1-Data!$T176/100)*(1+Data!$U176/100)</f>
        <v>23.646000000000001</v>
      </c>
      <c r="X176">
        <f>Data!$R176*Data!$S176*50%</f>
        <v>11.26</v>
      </c>
      <c r="Y176">
        <f>Data!$W176-Data!$X176</f>
        <v>12.386000000000001</v>
      </c>
      <c r="Z176">
        <f>IF(COUNTIF($G$2:G176,G176)=1,1,0)</f>
        <v>0</v>
      </c>
    </row>
    <row r="177" spans="1:26" x14ac:dyDescent="0.3">
      <c r="A177" t="s">
        <v>447</v>
      </c>
      <c r="B177">
        <v>45802</v>
      </c>
      <c r="C177" t="s">
        <v>446</v>
      </c>
      <c r="D177" t="s">
        <v>394</v>
      </c>
      <c r="E177" t="s">
        <v>164</v>
      </c>
      <c r="F177" t="s">
        <v>121</v>
      </c>
      <c r="G177" t="s">
        <v>448</v>
      </c>
      <c r="H177" t="s">
        <v>303</v>
      </c>
      <c r="I177" t="s">
        <v>32</v>
      </c>
      <c r="J177" t="s">
        <v>44</v>
      </c>
      <c r="K177" t="s">
        <v>87</v>
      </c>
      <c r="L177" t="s">
        <v>93</v>
      </c>
      <c r="M177">
        <v>22</v>
      </c>
      <c r="N177" t="s">
        <v>36</v>
      </c>
      <c r="O177" t="s">
        <v>48</v>
      </c>
      <c r="P177" t="s">
        <v>49</v>
      </c>
      <c r="Q177" t="s">
        <v>50</v>
      </c>
      <c r="R177">
        <v>4</v>
      </c>
      <c r="S177">
        <v>6.96</v>
      </c>
      <c r="T177">
        <v>0</v>
      </c>
      <c r="U177">
        <v>5</v>
      </c>
      <c r="V177">
        <v>4</v>
      </c>
      <c r="W177">
        <f>Data!$R177*Data!$S177*(1-Data!$T177/100)*(1+Data!$U177/100)</f>
        <v>29.231999999999999</v>
      </c>
      <c r="X177">
        <f>Data!$R177*Data!$S177*50%</f>
        <v>13.92</v>
      </c>
      <c r="Y177">
        <f>Data!$W177-Data!$X177</f>
        <v>15.311999999999999</v>
      </c>
      <c r="Z177">
        <f>IF(COUNTIF($G$2:G177,G177)=1,1,0)</f>
        <v>1</v>
      </c>
    </row>
    <row r="178" spans="1:26" x14ac:dyDescent="0.3">
      <c r="A178" t="s">
        <v>449</v>
      </c>
      <c r="B178">
        <v>45803</v>
      </c>
      <c r="C178" t="s">
        <v>446</v>
      </c>
      <c r="D178" t="s">
        <v>394</v>
      </c>
      <c r="E178" t="s">
        <v>142</v>
      </c>
      <c r="F178" t="s">
        <v>29</v>
      </c>
      <c r="G178" t="s">
        <v>450</v>
      </c>
      <c r="H178" t="s">
        <v>303</v>
      </c>
      <c r="I178" t="s">
        <v>32</v>
      </c>
      <c r="J178" t="s">
        <v>92</v>
      </c>
      <c r="K178" t="s">
        <v>63</v>
      </c>
      <c r="L178" t="s">
        <v>46</v>
      </c>
      <c r="M178">
        <v>18</v>
      </c>
      <c r="N178" t="s">
        <v>36</v>
      </c>
      <c r="O178" t="s">
        <v>48</v>
      </c>
      <c r="P178" t="s">
        <v>76</v>
      </c>
      <c r="Q178" t="s">
        <v>77</v>
      </c>
      <c r="R178">
        <v>4</v>
      </c>
      <c r="S178">
        <v>7.77</v>
      </c>
      <c r="T178">
        <v>5</v>
      </c>
      <c r="U178">
        <v>5</v>
      </c>
      <c r="V178">
        <v>4</v>
      </c>
      <c r="W178">
        <f>Data!$R178*Data!$S178*(1-Data!$T178/100)*(1+Data!$U178/100)</f>
        <v>31.002299999999998</v>
      </c>
      <c r="X178">
        <f>Data!$R178*Data!$S178*50%</f>
        <v>15.54</v>
      </c>
      <c r="Y178">
        <f>Data!$W178-Data!$X178</f>
        <v>15.462299999999999</v>
      </c>
      <c r="Z178">
        <f>IF(COUNTIF($G$2:G178,G178)=1,1,0)</f>
        <v>1</v>
      </c>
    </row>
    <row r="179" spans="1:26" x14ac:dyDescent="0.3">
      <c r="A179" t="s">
        <v>451</v>
      </c>
      <c r="B179">
        <v>45780</v>
      </c>
      <c r="C179" t="s">
        <v>446</v>
      </c>
      <c r="D179" t="s">
        <v>394</v>
      </c>
      <c r="E179" t="s">
        <v>28</v>
      </c>
      <c r="F179" t="s">
        <v>68</v>
      </c>
      <c r="G179" t="s">
        <v>30</v>
      </c>
      <c r="H179" t="s">
        <v>43</v>
      </c>
      <c r="I179" t="s">
        <v>62</v>
      </c>
      <c r="J179" t="s">
        <v>44</v>
      </c>
      <c r="K179" t="s">
        <v>63</v>
      </c>
      <c r="L179" t="s">
        <v>288</v>
      </c>
      <c r="M179">
        <v>5</v>
      </c>
      <c r="N179" t="s">
        <v>47</v>
      </c>
      <c r="O179" t="s">
        <v>37</v>
      </c>
      <c r="P179" t="s">
        <v>57</v>
      </c>
      <c r="Q179" t="s">
        <v>250</v>
      </c>
      <c r="R179">
        <v>4</v>
      </c>
      <c r="S179">
        <v>12.84</v>
      </c>
      <c r="T179">
        <v>10</v>
      </c>
      <c r="U179">
        <v>5</v>
      </c>
      <c r="V179">
        <v>5</v>
      </c>
      <c r="W179">
        <f>Data!$R179*Data!$S179*(1-Data!$T179/100)*(1+Data!$U179/100)</f>
        <v>48.535200000000003</v>
      </c>
      <c r="X179">
        <f>Data!$R179*Data!$S179*50%</f>
        <v>25.68</v>
      </c>
      <c r="Y179">
        <f>Data!$W179-Data!$X179</f>
        <v>22.855200000000004</v>
      </c>
      <c r="Z179">
        <f>IF(COUNTIF($G$2:G179,G179)=1,1,0)</f>
        <v>0</v>
      </c>
    </row>
    <row r="180" spans="1:26" x14ac:dyDescent="0.3">
      <c r="A180" t="s">
        <v>452</v>
      </c>
      <c r="B180">
        <v>45782</v>
      </c>
      <c r="C180" t="s">
        <v>446</v>
      </c>
      <c r="D180" t="s">
        <v>394</v>
      </c>
      <c r="E180" t="s">
        <v>138</v>
      </c>
      <c r="F180" t="s">
        <v>29</v>
      </c>
      <c r="G180" t="s">
        <v>453</v>
      </c>
      <c r="H180" t="s">
        <v>303</v>
      </c>
      <c r="I180" t="s">
        <v>62</v>
      </c>
      <c r="J180" t="s">
        <v>44</v>
      </c>
      <c r="K180" t="s">
        <v>45</v>
      </c>
      <c r="L180" t="s">
        <v>46</v>
      </c>
      <c r="M180">
        <v>17</v>
      </c>
      <c r="N180" t="s">
        <v>47</v>
      </c>
      <c r="O180" t="s">
        <v>37</v>
      </c>
      <c r="P180" t="s">
        <v>38</v>
      </c>
      <c r="Q180" t="s">
        <v>39</v>
      </c>
      <c r="R180">
        <v>4</v>
      </c>
      <c r="S180">
        <v>6.98</v>
      </c>
      <c r="T180">
        <v>0</v>
      </c>
      <c r="U180">
        <v>5</v>
      </c>
      <c r="V180">
        <v>5</v>
      </c>
      <c r="W180">
        <f>Data!$R180*Data!$S180*(1-Data!$T180/100)*(1+Data!$U180/100)</f>
        <v>29.316000000000003</v>
      </c>
      <c r="X180">
        <f>Data!$R180*Data!$S180*50%</f>
        <v>13.96</v>
      </c>
      <c r="Y180">
        <f>Data!$W180-Data!$X180</f>
        <v>15.356000000000002</v>
      </c>
      <c r="Z180">
        <f>IF(COUNTIF($G$2:G180,G180)=1,1,0)</f>
        <v>1</v>
      </c>
    </row>
    <row r="181" spans="1:26" x14ac:dyDescent="0.3">
      <c r="A181" t="s">
        <v>454</v>
      </c>
      <c r="B181">
        <v>45791</v>
      </c>
      <c r="C181" t="s">
        <v>446</v>
      </c>
      <c r="D181" t="s">
        <v>394</v>
      </c>
      <c r="E181" t="s">
        <v>233</v>
      </c>
      <c r="F181" t="s">
        <v>121</v>
      </c>
      <c r="G181" t="s">
        <v>75</v>
      </c>
      <c r="H181" t="s">
        <v>303</v>
      </c>
      <c r="I181" t="s">
        <v>62</v>
      </c>
      <c r="J181" t="s">
        <v>101</v>
      </c>
      <c r="K181" t="s">
        <v>106</v>
      </c>
      <c r="L181" t="s">
        <v>46</v>
      </c>
      <c r="M181">
        <v>12</v>
      </c>
      <c r="N181" t="s">
        <v>36</v>
      </c>
      <c r="O181" t="s">
        <v>37</v>
      </c>
      <c r="P181" t="s">
        <v>70</v>
      </c>
      <c r="Q181" t="s">
        <v>102</v>
      </c>
      <c r="R181">
        <v>4</v>
      </c>
      <c r="S181">
        <v>5.99</v>
      </c>
      <c r="T181">
        <v>5</v>
      </c>
      <c r="U181">
        <v>5</v>
      </c>
      <c r="V181">
        <v>4</v>
      </c>
      <c r="W181">
        <f>Data!$R181*Data!$S181*(1-Data!$T181/100)*(1+Data!$U181/100)</f>
        <v>23.900100000000002</v>
      </c>
      <c r="X181">
        <f>Data!$R181*Data!$S181*50%</f>
        <v>11.98</v>
      </c>
      <c r="Y181">
        <f>Data!$W181-Data!$X181</f>
        <v>11.920100000000001</v>
      </c>
      <c r="Z181">
        <f>IF(COUNTIF($G$2:G181,G181)=1,1,0)</f>
        <v>0</v>
      </c>
    </row>
    <row r="182" spans="1:26" x14ac:dyDescent="0.3">
      <c r="A182" t="s">
        <v>455</v>
      </c>
      <c r="B182">
        <v>45796</v>
      </c>
      <c r="C182" t="s">
        <v>446</v>
      </c>
      <c r="D182" t="s">
        <v>394</v>
      </c>
      <c r="E182" t="s">
        <v>456</v>
      </c>
      <c r="F182" t="s">
        <v>80</v>
      </c>
      <c r="G182" t="s">
        <v>419</v>
      </c>
      <c r="H182" t="s">
        <v>43</v>
      </c>
      <c r="I182" t="s">
        <v>32</v>
      </c>
      <c r="J182" t="s">
        <v>33</v>
      </c>
      <c r="K182" t="s">
        <v>45</v>
      </c>
      <c r="L182" t="s">
        <v>93</v>
      </c>
      <c r="M182">
        <v>8</v>
      </c>
      <c r="N182" t="s">
        <v>56</v>
      </c>
      <c r="O182" t="s">
        <v>64</v>
      </c>
      <c r="P182" t="s">
        <v>57</v>
      </c>
      <c r="Q182" t="s">
        <v>82</v>
      </c>
      <c r="R182">
        <v>4</v>
      </c>
      <c r="S182">
        <v>7.37</v>
      </c>
      <c r="T182">
        <v>0</v>
      </c>
      <c r="U182">
        <v>5</v>
      </c>
      <c r="V182">
        <v>3</v>
      </c>
      <c r="W182">
        <f>Data!$R182*Data!$S182*(1-Data!$T182/100)*(1+Data!$U182/100)</f>
        <v>30.954000000000001</v>
      </c>
      <c r="X182">
        <f>Data!$R182*Data!$S182*50%</f>
        <v>14.74</v>
      </c>
      <c r="Y182">
        <f>Data!$W182-Data!$X182</f>
        <v>16.213999999999999</v>
      </c>
      <c r="Z182">
        <f>IF(COUNTIF($G$2:G182,G182)=1,1,0)</f>
        <v>0</v>
      </c>
    </row>
    <row r="183" spans="1:26" x14ac:dyDescent="0.3">
      <c r="A183" t="s">
        <v>457</v>
      </c>
      <c r="B183">
        <v>45787</v>
      </c>
      <c r="C183" t="s">
        <v>446</v>
      </c>
      <c r="D183" t="s">
        <v>394</v>
      </c>
      <c r="E183" t="s">
        <v>335</v>
      </c>
      <c r="F183" t="s">
        <v>121</v>
      </c>
      <c r="G183" t="s">
        <v>458</v>
      </c>
      <c r="H183" t="s">
        <v>303</v>
      </c>
      <c r="I183" t="s">
        <v>32</v>
      </c>
      <c r="J183" t="s">
        <v>92</v>
      </c>
      <c r="K183" t="s">
        <v>63</v>
      </c>
      <c r="L183" t="s">
        <v>93</v>
      </c>
      <c r="M183">
        <v>18</v>
      </c>
      <c r="N183" t="s">
        <v>47</v>
      </c>
      <c r="O183" t="s">
        <v>48</v>
      </c>
      <c r="P183" t="s">
        <v>70</v>
      </c>
      <c r="Q183" t="s">
        <v>102</v>
      </c>
      <c r="R183">
        <v>4</v>
      </c>
      <c r="S183">
        <v>11.55</v>
      </c>
      <c r="T183">
        <v>0</v>
      </c>
      <c r="U183">
        <v>5</v>
      </c>
      <c r="V183">
        <v>3</v>
      </c>
      <c r="W183">
        <f>Data!$R183*Data!$S183*(1-Data!$T183/100)*(1+Data!$U183/100)</f>
        <v>48.510000000000005</v>
      </c>
      <c r="X183">
        <f>Data!$R183*Data!$S183*50%</f>
        <v>23.1</v>
      </c>
      <c r="Y183">
        <f>Data!$W183-Data!$X183</f>
        <v>25.410000000000004</v>
      </c>
      <c r="Z183">
        <f>IF(COUNTIF($G$2:G183,G183)=1,1,0)</f>
        <v>1</v>
      </c>
    </row>
    <row r="184" spans="1:26" x14ac:dyDescent="0.3">
      <c r="A184" t="s">
        <v>459</v>
      </c>
      <c r="B184">
        <v>45798</v>
      </c>
      <c r="C184" t="s">
        <v>446</v>
      </c>
      <c r="D184" t="s">
        <v>394</v>
      </c>
      <c r="E184" t="s">
        <v>205</v>
      </c>
      <c r="F184" t="s">
        <v>53</v>
      </c>
      <c r="G184" t="s">
        <v>460</v>
      </c>
      <c r="H184" t="s">
        <v>43</v>
      </c>
      <c r="I184" t="s">
        <v>32</v>
      </c>
      <c r="J184" t="s">
        <v>101</v>
      </c>
      <c r="K184" t="s">
        <v>34</v>
      </c>
      <c r="L184" t="s">
        <v>288</v>
      </c>
      <c r="M184">
        <v>3</v>
      </c>
      <c r="N184" t="s">
        <v>47</v>
      </c>
      <c r="O184" t="s">
        <v>48</v>
      </c>
      <c r="P184" t="s">
        <v>113</v>
      </c>
      <c r="Q184" t="s">
        <v>289</v>
      </c>
      <c r="R184">
        <v>5</v>
      </c>
      <c r="S184">
        <v>8.1199999999999992</v>
      </c>
      <c r="T184">
        <v>0</v>
      </c>
      <c r="U184">
        <v>5</v>
      </c>
      <c r="V184">
        <v>3</v>
      </c>
      <c r="W184">
        <f>Data!$R184*Data!$S184*(1-Data!$T184/100)*(1+Data!$U184/100)</f>
        <v>42.629999999999995</v>
      </c>
      <c r="X184">
        <f>Data!$R184*Data!$S184*50%</f>
        <v>20.299999999999997</v>
      </c>
      <c r="Y184">
        <f>Data!$W184-Data!$X184</f>
        <v>22.33</v>
      </c>
      <c r="Z184">
        <f>IF(COUNTIF($G$2:G184,G184)=1,1,0)</f>
        <v>1</v>
      </c>
    </row>
    <row r="185" spans="1:26" x14ac:dyDescent="0.3">
      <c r="A185" t="s">
        <v>461</v>
      </c>
      <c r="B185">
        <v>45797</v>
      </c>
      <c r="C185" t="s">
        <v>446</v>
      </c>
      <c r="D185" t="s">
        <v>394</v>
      </c>
      <c r="E185" t="s">
        <v>108</v>
      </c>
      <c r="F185" t="s">
        <v>85</v>
      </c>
      <c r="G185" t="s">
        <v>389</v>
      </c>
      <c r="H185" t="s">
        <v>43</v>
      </c>
      <c r="I185" t="s">
        <v>32</v>
      </c>
      <c r="J185" t="s">
        <v>92</v>
      </c>
      <c r="K185" t="s">
        <v>63</v>
      </c>
      <c r="L185" t="s">
        <v>35</v>
      </c>
      <c r="M185">
        <v>25</v>
      </c>
      <c r="N185" t="s">
        <v>56</v>
      </c>
      <c r="O185" t="s">
        <v>94</v>
      </c>
      <c r="P185" t="s">
        <v>76</v>
      </c>
      <c r="Q185" t="s">
        <v>243</v>
      </c>
      <c r="R185">
        <v>4</v>
      </c>
      <c r="S185">
        <v>9.4499999999999993</v>
      </c>
      <c r="T185">
        <v>5</v>
      </c>
      <c r="U185">
        <v>5</v>
      </c>
      <c r="V185">
        <v>4</v>
      </c>
      <c r="W185">
        <f>Data!$R185*Data!$S185*(1-Data!$T185/100)*(1+Data!$U185/100)</f>
        <v>37.705500000000001</v>
      </c>
      <c r="X185">
        <f>Data!$R185*Data!$S185*50%</f>
        <v>18.899999999999999</v>
      </c>
      <c r="Y185">
        <f>Data!$W185-Data!$X185</f>
        <v>18.805500000000002</v>
      </c>
      <c r="Z185">
        <f>IF(COUNTIF($G$2:G185,G185)=1,1,0)</f>
        <v>0</v>
      </c>
    </row>
    <row r="186" spans="1:26" x14ac:dyDescent="0.3">
      <c r="A186" t="s">
        <v>462</v>
      </c>
      <c r="B186">
        <v>45804</v>
      </c>
      <c r="C186" t="s">
        <v>446</v>
      </c>
      <c r="D186" t="s">
        <v>394</v>
      </c>
      <c r="E186" t="s">
        <v>79</v>
      </c>
      <c r="F186" t="s">
        <v>80</v>
      </c>
      <c r="G186" t="s">
        <v>242</v>
      </c>
      <c r="H186" t="s">
        <v>43</v>
      </c>
      <c r="I186" t="s">
        <v>32</v>
      </c>
      <c r="J186" t="s">
        <v>101</v>
      </c>
      <c r="K186" t="s">
        <v>34</v>
      </c>
      <c r="L186" t="s">
        <v>35</v>
      </c>
      <c r="M186">
        <v>8</v>
      </c>
      <c r="N186" t="s">
        <v>56</v>
      </c>
      <c r="O186" t="s">
        <v>94</v>
      </c>
      <c r="P186" t="s">
        <v>70</v>
      </c>
      <c r="Q186" t="s">
        <v>188</v>
      </c>
      <c r="R186">
        <v>4</v>
      </c>
      <c r="S186">
        <v>14.49</v>
      </c>
      <c r="T186">
        <v>10</v>
      </c>
      <c r="U186">
        <v>5</v>
      </c>
      <c r="V186">
        <v>5</v>
      </c>
      <c r="W186">
        <f>Data!$R186*Data!$S186*(1-Data!$T186/100)*(1+Data!$U186/100)</f>
        <v>54.772200000000005</v>
      </c>
      <c r="X186">
        <f>Data!$R186*Data!$S186*50%</f>
        <v>28.98</v>
      </c>
      <c r="Y186">
        <f>Data!$W186-Data!$X186</f>
        <v>25.792200000000005</v>
      </c>
      <c r="Z186">
        <f>IF(COUNTIF($G$2:G186,G186)=1,1,0)</f>
        <v>0</v>
      </c>
    </row>
    <row r="187" spans="1:26" x14ac:dyDescent="0.3">
      <c r="A187" t="s">
        <v>463</v>
      </c>
      <c r="B187">
        <v>45804</v>
      </c>
      <c r="C187" t="s">
        <v>446</v>
      </c>
      <c r="D187" t="s">
        <v>394</v>
      </c>
      <c r="E187" t="s">
        <v>205</v>
      </c>
      <c r="F187" t="s">
        <v>121</v>
      </c>
      <c r="G187" t="s">
        <v>345</v>
      </c>
      <c r="H187" t="s">
        <v>303</v>
      </c>
      <c r="I187" t="s">
        <v>32</v>
      </c>
      <c r="J187" t="s">
        <v>33</v>
      </c>
      <c r="K187" t="s">
        <v>106</v>
      </c>
      <c r="L187" t="s">
        <v>93</v>
      </c>
      <c r="M187">
        <v>20</v>
      </c>
      <c r="N187" t="s">
        <v>36</v>
      </c>
      <c r="O187" t="s">
        <v>37</v>
      </c>
      <c r="P187" t="s">
        <v>76</v>
      </c>
      <c r="Q187" t="s">
        <v>123</v>
      </c>
      <c r="R187">
        <v>5</v>
      </c>
      <c r="S187">
        <v>5.58</v>
      </c>
      <c r="T187">
        <v>0</v>
      </c>
      <c r="U187">
        <v>5</v>
      </c>
      <c r="V187">
        <v>4</v>
      </c>
      <c r="W187">
        <f>Data!$R187*Data!$S187*(1-Data!$T187/100)*(1+Data!$U187/100)</f>
        <v>29.294999999999998</v>
      </c>
      <c r="X187">
        <f>Data!$R187*Data!$S187*50%</f>
        <v>13.95</v>
      </c>
      <c r="Y187">
        <f>Data!$W187-Data!$X187</f>
        <v>15.344999999999999</v>
      </c>
      <c r="Z187">
        <f>IF(COUNTIF($G$2:G187,G187)=1,1,0)</f>
        <v>0</v>
      </c>
    </row>
    <row r="188" spans="1:26" x14ac:dyDescent="0.3">
      <c r="A188" t="s">
        <v>464</v>
      </c>
      <c r="B188">
        <v>45785</v>
      </c>
      <c r="C188" t="s">
        <v>446</v>
      </c>
      <c r="D188" t="s">
        <v>394</v>
      </c>
      <c r="E188" t="s">
        <v>220</v>
      </c>
      <c r="F188" t="s">
        <v>80</v>
      </c>
      <c r="G188" t="s">
        <v>310</v>
      </c>
      <c r="H188" t="s">
        <v>43</v>
      </c>
      <c r="I188" t="s">
        <v>62</v>
      </c>
      <c r="J188" t="s">
        <v>33</v>
      </c>
      <c r="K188" t="s">
        <v>106</v>
      </c>
      <c r="L188" t="s">
        <v>35</v>
      </c>
      <c r="M188">
        <v>19</v>
      </c>
      <c r="N188" t="s">
        <v>36</v>
      </c>
      <c r="O188" t="s">
        <v>94</v>
      </c>
      <c r="P188" t="s">
        <v>49</v>
      </c>
      <c r="Q188" t="s">
        <v>168</v>
      </c>
      <c r="R188">
        <v>5</v>
      </c>
      <c r="S188">
        <v>6.48</v>
      </c>
      <c r="T188">
        <v>5</v>
      </c>
      <c r="U188">
        <v>5</v>
      </c>
      <c r="V188">
        <v>5</v>
      </c>
      <c r="W188">
        <f>Data!$R188*Data!$S188*(1-Data!$T188/100)*(1+Data!$U188/100)</f>
        <v>32.31900000000001</v>
      </c>
      <c r="X188">
        <f>Data!$R188*Data!$S188*50%</f>
        <v>16.200000000000003</v>
      </c>
      <c r="Y188">
        <f>Data!$W188-Data!$X188</f>
        <v>16.119000000000007</v>
      </c>
      <c r="Z188">
        <f>IF(COUNTIF($G$2:G188,G188)=1,1,0)</f>
        <v>0</v>
      </c>
    </row>
    <row r="189" spans="1:26" x14ac:dyDescent="0.3">
      <c r="A189" t="s">
        <v>465</v>
      </c>
      <c r="B189">
        <v>45779</v>
      </c>
      <c r="C189" t="s">
        <v>446</v>
      </c>
      <c r="D189" t="s">
        <v>394</v>
      </c>
      <c r="E189" t="s">
        <v>422</v>
      </c>
      <c r="F189" t="s">
        <v>29</v>
      </c>
      <c r="G189" t="s">
        <v>466</v>
      </c>
      <c r="H189" t="s">
        <v>43</v>
      </c>
      <c r="I189" t="s">
        <v>32</v>
      </c>
      <c r="J189" t="s">
        <v>101</v>
      </c>
      <c r="K189" t="s">
        <v>106</v>
      </c>
      <c r="L189" t="s">
        <v>93</v>
      </c>
      <c r="M189">
        <v>1</v>
      </c>
      <c r="N189" t="s">
        <v>56</v>
      </c>
      <c r="O189" t="s">
        <v>37</v>
      </c>
      <c r="P189" t="s">
        <v>57</v>
      </c>
      <c r="Q189" t="s">
        <v>82</v>
      </c>
      <c r="R189">
        <v>4</v>
      </c>
      <c r="S189">
        <v>11.28</v>
      </c>
      <c r="T189">
        <v>5</v>
      </c>
      <c r="U189">
        <v>5</v>
      </c>
      <c r="V189">
        <v>3</v>
      </c>
      <c r="W189">
        <f>Data!$R189*Data!$S189*(1-Data!$T189/100)*(1+Data!$U189/100)</f>
        <v>45.007199999999997</v>
      </c>
      <c r="X189">
        <f>Data!$R189*Data!$S189*50%</f>
        <v>22.56</v>
      </c>
      <c r="Y189">
        <f>Data!$W189-Data!$X189</f>
        <v>22.447199999999999</v>
      </c>
      <c r="Z189">
        <f>IF(COUNTIF($G$2:G189,G189)=1,1,0)</f>
        <v>1</v>
      </c>
    </row>
    <row r="190" spans="1:26" x14ac:dyDescent="0.3">
      <c r="A190" t="s">
        <v>467</v>
      </c>
      <c r="B190">
        <v>45785</v>
      </c>
      <c r="C190" t="s">
        <v>446</v>
      </c>
      <c r="D190" t="s">
        <v>394</v>
      </c>
      <c r="E190" t="s">
        <v>245</v>
      </c>
      <c r="F190" t="s">
        <v>29</v>
      </c>
      <c r="G190" t="s">
        <v>387</v>
      </c>
      <c r="H190" t="s">
        <v>43</v>
      </c>
      <c r="I190" t="s">
        <v>32</v>
      </c>
      <c r="J190" t="s">
        <v>92</v>
      </c>
      <c r="K190" t="s">
        <v>63</v>
      </c>
      <c r="L190" t="s">
        <v>35</v>
      </c>
      <c r="M190">
        <v>19</v>
      </c>
      <c r="N190" t="s">
        <v>47</v>
      </c>
      <c r="O190" t="s">
        <v>64</v>
      </c>
      <c r="P190" t="s">
        <v>57</v>
      </c>
      <c r="Q190" t="s">
        <v>136</v>
      </c>
      <c r="R190">
        <v>4</v>
      </c>
      <c r="S190">
        <v>18.510000000000002</v>
      </c>
      <c r="T190">
        <v>5</v>
      </c>
      <c r="U190">
        <v>5</v>
      </c>
      <c r="V190">
        <v>3</v>
      </c>
      <c r="W190">
        <f>Data!$R190*Data!$S190*(1-Data!$T190/100)*(1+Data!$U190/100)</f>
        <v>73.854900000000015</v>
      </c>
      <c r="X190">
        <f>Data!$R190*Data!$S190*50%</f>
        <v>37.020000000000003</v>
      </c>
      <c r="Y190">
        <f>Data!$W190-Data!$X190</f>
        <v>36.834900000000012</v>
      </c>
      <c r="Z190">
        <f>IF(COUNTIF($G$2:G190,G190)=1,1,0)</f>
        <v>0</v>
      </c>
    </row>
    <row r="191" spans="1:26" x14ac:dyDescent="0.3">
      <c r="A191" t="s">
        <v>468</v>
      </c>
      <c r="B191">
        <v>45801</v>
      </c>
      <c r="C191" t="s">
        <v>446</v>
      </c>
      <c r="D191" t="s">
        <v>394</v>
      </c>
      <c r="E191" t="s">
        <v>170</v>
      </c>
      <c r="F191" t="s">
        <v>68</v>
      </c>
      <c r="G191" t="s">
        <v>469</v>
      </c>
      <c r="H191" t="s">
        <v>43</v>
      </c>
      <c r="I191" t="s">
        <v>62</v>
      </c>
      <c r="J191" t="s">
        <v>101</v>
      </c>
      <c r="K191" t="s">
        <v>106</v>
      </c>
      <c r="L191" t="s">
        <v>46</v>
      </c>
      <c r="M191">
        <v>19</v>
      </c>
      <c r="N191" t="s">
        <v>47</v>
      </c>
      <c r="O191" t="s">
        <v>48</v>
      </c>
      <c r="P191" t="s">
        <v>70</v>
      </c>
      <c r="Q191" t="s">
        <v>209</v>
      </c>
      <c r="R191">
        <v>4</v>
      </c>
      <c r="S191">
        <v>13.13</v>
      </c>
      <c r="T191">
        <v>5</v>
      </c>
      <c r="U191">
        <v>5</v>
      </c>
      <c r="V191">
        <v>5</v>
      </c>
      <c r="W191">
        <f>Data!$R191*Data!$S191*(1-Data!$T191/100)*(1+Data!$U191/100)</f>
        <v>52.3887</v>
      </c>
      <c r="X191">
        <f>Data!$R191*Data!$S191*50%</f>
        <v>26.26</v>
      </c>
      <c r="Y191">
        <f>Data!$W191-Data!$X191</f>
        <v>26.128699999999998</v>
      </c>
      <c r="Z191">
        <f>IF(COUNTIF($G$2:G191,G191)=1,1,0)</f>
        <v>1</v>
      </c>
    </row>
    <row r="192" spans="1:26" x14ac:dyDescent="0.3">
      <c r="A192" t="s">
        <v>470</v>
      </c>
      <c r="B192">
        <v>45796</v>
      </c>
      <c r="C192" t="s">
        <v>446</v>
      </c>
      <c r="D192" t="s">
        <v>394</v>
      </c>
      <c r="E192" t="s">
        <v>152</v>
      </c>
      <c r="F192" t="s">
        <v>68</v>
      </c>
      <c r="G192" t="s">
        <v>471</v>
      </c>
      <c r="H192" t="s">
        <v>303</v>
      </c>
      <c r="I192" t="s">
        <v>62</v>
      </c>
      <c r="J192" t="s">
        <v>44</v>
      </c>
      <c r="K192" t="s">
        <v>63</v>
      </c>
      <c r="L192" t="s">
        <v>93</v>
      </c>
      <c r="M192">
        <v>20</v>
      </c>
      <c r="N192" t="s">
        <v>56</v>
      </c>
      <c r="O192" t="s">
        <v>48</v>
      </c>
      <c r="P192" t="s">
        <v>76</v>
      </c>
      <c r="Q192" t="s">
        <v>157</v>
      </c>
      <c r="R192">
        <v>4</v>
      </c>
      <c r="S192">
        <v>6.87</v>
      </c>
      <c r="T192">
        <v>10</v>
      </c>
      <c r="U192">
        <v>5</v>
      </c>
      <c r="V192">
        <v>5</v>
      </c>
      <c r="W192">
        <f>Data!$R192*Data!$S192*(1-Data!$T192/100)*(1+Data!$U192/100)</f>
        <v>25.968600000000002</v>
      </c>
      <c r="X192">
        <f>Data!$R192*Data!$S192*50%</f>
        <v>13.74</v>
      </c>
      <c r="Y192">
        <f>Data!$W192-Data!$X192</f>
        <v>12.228600000000002</v>
      </c>
      <c r="Z192">
        <f>IF(COUNTIF($G$2:G192,G192)=1,1,0)</f>
        <v>1</v>
      </c>
    </row>
    <row r="193" spans="1:26" x14ac:dyDescent="0.3">
      <c r="A193" t="s">
        <v>472</v>
      </c>
      <c r="B193">
        <v>45784</v>
      </c>
      <c r="C193" t="s">
        <v>446</v>
      </c>
      <c r="D193" t="s">
        <v>394</v>
      </c>
      <c r="E193" t="s">
        <v>173</v>
      </c>
      <c r="F193" t="s">
        <v>80</v>
      </c>
      <c r="G193" t="s">
        <v>200</v>
      </c>
      <c r="H193" t="s">
        <v>43</v>
      </c>
      <c r="I193" t="s">
        <v>32</v>
      </c>
      <c r="J193" t="s">
        <v>92</v>
      </c>
      <c r="K193" t="s">
        <v>45</v>
      </c>
      <c r="L193" t="s">
        <v>46</v>
      </c>
      <c r="M193">
        <v>25</v>
      </c>
      <c r="N193" t="s">
        <v>36</v>
      </c>
      <c r="O193" t="s">
        <v>48</v>
      </c>
      <c r="P193" t="s">
        <v>57</v>
      </c>
      <c r="Q193" t="s">
        <v>250</v>
      </c>
      <c r="R193">
        <v>4</v>
      </c>
      <c r="S193">
        <v>6.15</v>
      </c>
      <c r="T193">
        <v>5</v>
      </c>
      <c r="U193">
        <v>5</v>
      </c>
      <c r="V193">
        <v>4</v>
      </c>
      <c r="W193">
        <f>Data!$R193*Data!$S193*(1-Data!$T193/100)*(1+Data!$U193/100)</f>
        <v>24.538500000000003</v>
      </c>
      <c r="X193">
        <f>Data!$R193*Data!$S193*50%</f>
        <v>12.3</v>
      </c>
      <c r="Y193">
        <f>Data!$W193-Data!$X193</f>
        <v>12.238500000000002</v>
      </c>
      <c r="Z193">
        <f>IF(COUNTIF($G$2:G193,G193)=1,1,0)</f>
        <v>0</v>
      </c>
    </row>
    <row r="194" spans="1:26" x14ac:dyDescent="0.3">
      <c r="A194" t="s">
        <v>473</v>
      </c>
      <c r="B194">
        <v>45791</v>
      </c>
      <c r="C194" t="s">
        <v>446</v>
      </c>
      <c r="D194" t="s">
        <v>394</v>
      </c>
      <c r="E194" t="s">
        <v>138</v>
      </c>
      <c r="F194" t="s">
        <v>29</v>
      </c>
      <c r="G194" t="s">
        <v>345</v>
      </c>
      <c r="H194" t="s">
        <v>303</v>
      </c>
      <c r="I194" t="s">
        <v>62</v>
      </c>
      <c r="J194" t="s">
        <v>33</v>
      </c>
      <c r="K194" t="s">
        <v>87</v>
      </c>
      <c r="L194" t="s">
        <v>35</v>
      </c>
      <c r="M194">
        <v>22</v>
      </c>
      <c r="N194" t="s">
        <v>36</v>
      </c>
      <c r="O194" t="s">
        <v>37</v>
      </c>
      <c r="P194" t="s">
        <v>70</v>
      </c>
      <c r="Q194" t="s">
        <v>209</v>
      </c>
      <c r="R194">
        <v>4</v>
      </c>
      <c r="S194">
        <v>12.24</v>
      </c>
      <c r="T194">
        <v>5</v>
      </c>
      <c r="U194">
        <v>5</v>
      </c>
      <c r="V194">
        <v>4</v>
      </c>
      <c r="W194">
        <f>Data!$R194*Data!$S194*(1-Data!$T194/100)*(1+Data!$U194/100)</f>
        <v>48.837600000000002</v>
      </c>
      <c r="X194">
        <f>Data!$R194*Data!$S194*50%</f>
        <v>24.48</v>
      </c>
      <c r="Y194">
        <f>Data!$W194-Data!$X194</f>
        <v>24.357600000000001</v>
      </c>
      <c r="Z194">
        <f>IF(COUNTIF($G$2:G194,G194)=1,1,0)</f>
        <v>0</v>
      </c>
    </row>
    <row r="195" spans="1:26" x14ac:dyDescent="0.3">
      <c r="A195" t="s">
        <v>474</v>
      </c>
      <c r="B195">
        <v>45797</v>
      </c>
      <c r="C195" t="s">
        <v>446</v>
      </c>
      <c r="D195" t="s">
        <v>394</v>
      </c>
      <c r="E195" t="s">
        <v>438</v>
      </c>
      <c r="F195" t="s">
        <v>68</v>
      </c>
      <c r="G195" t="s">
        <v>374</v>
      </c>
      <c r="H195" t="s">
        <v>43</v>
      </c>
      <c r="I195" t="s">
        <v>32</v>
      </c>
      <c r="J195" t="s">
        <v>101</v>
      </c>
      <c r="K195" t="s">
        <v>87</v>
      </c>
      <c r="L195" t="s">
        <v>46</v>
      </c>
      <c r="M195">
        <v>21</v>
      </c>
      <c r="N195" t="s">
        <v>36</v>
      </c>
      <c r="O195" t="s">
        <v>64</v>
      </c>
      <c r="P195" t="s">
        <v>76</v>
      </c>
      <c r="Q195" t="s">
        <v>77</v>
      </c>
      <c r="R195">
        <v>5</v>
      </c>
      <c r="S195">
        <v>7.4</v>
      </c>
      <c r="T195">
        <v>5</v>
      </c>
      <c r="U195">
        <v>5</v>
      </c>
      <c r="V195">
        <v>5</v>
      </c>
      <c r="W195">
        <f>Data!$R195*Data!$S195*(1-Data!$T195/100)*(1+Data!$U195/100)</f>
        <v>36.907499999999999</v>
      </c>
      <c r="X195">
        <f>Data!$R195*Data!$S195*50%</f>
        <v>18.5</v>
      </c>
      <c r="Y195">
        <f>Data!$W195-Data!$X195</f>
        <v>18.407499999999999</v>
      </c>
      <c r="Z195">
        <f>IF(COUNTIF($G$2:G195,G195)=1,1,0)</f>
        <v>0</v>
      </c>
    </row>
    <row r="196" spans="1:26" x14ac:dyDescent="0.3">
      <c r="A196" t="s">
        <v>475</v>
      </c>
      <c r="B196">
        <v>45780</v>
      </c>
      <c r="C196" t="s">
        <v>446</v>
      </c>
      <c r="D196" t="s">
        <v>394</v>
      </c>
      <c r="E196" t="s">
        <v>104</v>
      </c>
      <c r="F196" t="s">
        <v>80</v>
      </c>
      <c r="G196" t="s">
        <v>378</v>
      </c>
      <c r="H196" t="s">
        <v>303</v>
      </c>
      <c r="I196" t="s">
        <v>32</v>
      </c>
      <c r="J196" t="s">
        <v>101</v>
      </c>
      <c r="K196" t="s">
        <v>45</v>
      </c>
      <c r="L196" t="s">
        <v>93</v>
      </c>
      <c r="M196">
        <v>8</v>
      </c>
      <c r="N196" t="s">
        <v>47</v>
      </c>
      <c r="O196" t="s">
        <v>48</v>
      </c>
      <c r="P196" t="s">
        <v>49</v>
      </c>
      <c r="Q196" t="s">
        <v>50</v>
      </c>
      <c r="R196">
        <v>5</v>
      </c>
      <c r="S196">
        <v>10.95</v>
      </c>
      <c r="T196">
        <v>10</v>
      </c>
      <c r="U196">
        <v>5</v>
      </c>
      <c r="V196">
        <v>5</v>
      </c>
      <c r="W196">
        <f>Data!$R196*Data!$S196*(1-Data!$T196/100)*(1+Data!$U196/100)</f>
        <v>51.738750000000003</v>
      </c>
      <c r="X196">
        <f>Data!$R196*Data!$S196*50%</f>
        <v>27.375</v>
      </c>
      <c r="Y196">
        <f>Data!$W196-Data!$X196</f>
        <v>24.363750000000003</v>
      </c>
      <c r="Z196">
        <f>IF(COUNTIF($G$2:G196,G196)=1,1,0)</f>
        <v>0</v>
      </c>
    </row>
    <row r="197" spans="1:26" x14ac:dyDescent="0.3">
      <c r="A197" t="s">
        <v>476</v>
      </c>
      <c r="B197">
        <v>45804</v>
      </c>
      <c r="C197" t="s">
        <v>446</v>
      </c>
      <c r="D197" t="s">
        <v>394</v>
      </c>
      <c r="E197" t="s">
        <v>99</v>
      </c>
      <c r="F197" t="s">
        <v>53</v>
      </c>
      <c r="G197" t="s">
        <v>126</v>
      </c>
      <c r="H197" t="s">
        <v>303</v>
      </c>
      <c r="I197" t="s">
        <v>62</v>
      </c>
      <c r="J197" t="s">
        <v>44</v>
      </c>
      <c r="K197" t="s">
        <v>63</v>
      </c>
      <c r="L197" t="s">
        <v>46</v>
      </c>
      <c r="M197">
        <v>18</v>
      </c>
      <c r="N197" t="s">
        <v>56</v>
      </c>
      <c r="O197" t="s">
        <v>64</v>
      </c>
      <c r="P197" t="s">
        <v>113</v>
      </c>
      <c r="Q197" t="s">
        <v>177</v>
      </c>
      <c r="R197">
        <v>4</v>
      </c>
      <c r="S197">
        <v>10.8</v>
      </c>
      <c r="T197">
        <v>5</v>
      </c>
      <c r="U197">
        <v>5</v>
      </c>
      <c r="V197">
        <v>3</v>
      </c>
      <c r="W197">
        <f>Data!$R197*Data!$S197*(1-Data!$T197/100)*(1+Data!$U197/100)</f>
        <v>43.091999999999999</v>
      </c>
      <c r="X197">
        <f>Data!$R197*Data!$S197*50%</f>
        <v>21.6</v>
      </c>
      <c r="Y197">
        <f>Data!$W197-Data!$X197</f>
        <v>21.491999999999997</v>
      </c>
      <c r="Z197">
        <f>IF(COUNTIF($G$2:G197,G197)=1,1,0)</f>
        <v>0</v>
      </c>
    </row>
    <row r="198" spans="1:26" x14ac:dyDescent="0.3">
      <c r="A198" t="s">
        <v>477</v>
      </c>
      <c r="B198">
        <v>45780</v>
      </c>
      <c r="C198" t="s">
        <v>446</v>
      </c>
      <c r="D198" t="s">
        <v>394</v>
      </c>
      <c r="E198" t="s">
        <v>233</v>
      </c>
      <c r="F198" t="s">
        <v>80</v>
      </c>
      <c r="G198" t="s">
        <v>478</v>
      </c>
      <c r="H198" t="s">
        <v>43</v>
      </c>
      <c r="I198" t="s">
        <v>32</v>
      </c>
      <c r="J198" t="s">
        <v>44</v>
      </c>
      <c r="K198" t="s">
        <v>45</v>
      </c>
      <c r="L198" t="s">
        <v>288</v>
      </c>
      <c r="M198">
        <v>25</v>
      </c>
      <c r="N198" t="s">
        <v>47</v>
      </c>
      <c r="O198" t="s">
        <v>48</v>
      </c>
      <c r="P198" t="s">
        <v>49</v>
      </c>
      <c r="Q198" t="s">
        <v>168</v>
      </c>
      <c r="R198">
        <v>4</v>
      </c>
      <c r="S198">
        <v>7.45</v>
      </c>
      <c r="T198">
        <v>10</v>
      </c>
      <c r="U198">
        <v>5</v>
      </c>
      <c r="V198">
        <v>5</v>
      </c>
      <c r="W198">
        <f>Data!$R198*Data!$S198*(1-Data!$T198/100)*(1+Data!$U198/100)</f>
        <v>28.161000000000001</v>
      </c>
      <c r="X198">
        <f>Data!$R198*Data!$S198*50%</f>
        <v>14.9</v>
      </c>
      <c r="Y198">
        <f>Data!$W198-Data!$X198</f>
        <v>13.261000000000001</v>
      </c>
      <c r="Z198">
        <f>IF(COUNTIF($G$2:G198,G198)=1,1,0)</f>
        <v>1</v>
      </c>
    </row>
    <row r="199" spans="1:26" x14ac:dyDescent="0.3">
      <c r="A199" t="s">
        <v>479</v>
      </c>
      <c r="B199">
        <v>45802</v>
      </c>
      <c r="C199" t="s">
        <v>446</v>
      </c>
      <c r="D199" t="s">
        <v>394</v>
      </c>
      <c r="E199" t="s">
        <v>190</v>
      </c>
      <c r="F199" t="s">
        <v>121</v>
      </c>
      <c r="G199" t="s">
        <v>221</v>
      </c>
      <c r="H199" t="s">
        <v>303</v>
      </c>
      <c r="I199" t="s">
        <v>62</v>
      </c>
      <c r="J199" t="s">
        <v>101</v>
      </c>
      <c r="K199" t="s">
        <v>87</v>
      </c>
      <c r="L199" t="s">
        <v>288</v>
      </c>
      <c r="M199">
        <v>14</v>
      </c>
      <c r="N199" t="s">
        <v>47</v>
      </c>
      <c r="O199" t="s">
        <v>64</v>
      </c>
      <c r="P199" t="s">
        <v>76</v>
      </c>
      <c r="Q199" t="s">
        <v>77</v>
      </c>
      <c r="R199">
        <v>4</v>
      </c>
      <c r="S199">
        <v>10.32</v>
      </c>
      <c r="T199">
        <v>10</v>
      </c>
      <c r="U199">
        <v>5</v>
      </c>
      <c r="V199">
        <v>3</v>
      </c>
      <c r="W199">
        <f>Data!$R199*Data!$S199*(1-Data!$T199/100)*(1+Data!$U199/100)</f>
        <v>39.009600000000006</v>
      </c>
      <c r="X199">
        <f>Data!$R199*Data!$S199*50%</f>
        <v>20.64</v>
      </c>
      <c r="Y199">
        <f>Data!$W199-Data!$X199</f>
        <v>18.369600000000005</v>
      </c>
      <c r="Z199">
        <f>IF(COUNTIF($G$2:G199,G199)=1,1,0)</f>
        <v>0</v>
      </c>
    </row>
    <row r="200" spans="1:26" x14ac:dyDescent="0.3">
      <c r="A200" t="s">
        <v>480</v>
      </c>
      <c r="B200">
        <v>45804</v>
      </c>
      <c r="C200" t="s">
        <v>446</v>
      </c>
      <c r="D200" t="s">
        <v>394</v>
      </c>
      <c r="E200" t="s">
        <v>281</v>
      </c>
      <c r="F200" t="s">
        <v>68</v>
      </c>
      <c r="G200" t="s">
        <v>299</v>
      </c>
      <c r="H200" t="s">
        <v>303</v>
      </c>
      <c r="I200" t="s">
        <v>32</v>
      </c>
      <c r="J200" t="s">
        <v>101</v>
      </c>
      <c r="K200" t="s">
        <v>87</v>
      </c>
      <c r="L200" t="s">
        <v>46</v>
      </c>
      <c r="M200">
        <v>24</v>
      </c>
      <c r="N200" t="s">
        <v>47</v>
      </c>
      <c r="O200" t="s">
        <v>37</v>
      </c>
      <c r="P200" t="s">
        <v>76</v>
      </c>
      <c r="Q200" t="s">
        <v>157</v>
      </c>
      <c r="R200">
        <v>4</v>
      </c>
      <c r="S200">
        <v>8.69</v>
      </c>
      <c r="T200">
        <v>10</v>
      </c>
      <c r="U200">
        <v>5</v>
      </c>
      <c r="V200">
        <v>4</v>
      </c>
      <c r="W200">
        <f>Data!$R200*Data!$S200*(1-Data!$T200/100)*(1+Data!$U200/100)</f>
        <v>32.848199999999999</v>
      </c>
      <c r="X200">
        <f>Data!$R200*Data!$S200*50%</f>
        <v>17.38</v>
      </c>
      <c r="Y200">
        <f>Data!$W200-Data!$X200</f>
        <v>15.4682</v>
      </c>
      <c r="Z200">
        <f>IF(COUNTIF($G$2:G200,G200)=1,1,0)</f>
        <v>0</v>
      </c>
    </row>
    <row r="201" spans="1:26" x14ac:dyDescent="0.3">
      <c r="A201" t="s">
        <v>481</v>
      </c>
      <c r="B201">
        <v>45800</v>
      </c>
      <c r="C201" t="s">
        <v>446</v>
      </c>
      <c r="D201" t="s">
        <v>394</v>
      </c>
      <c r="E201" t="s">
        <v>108</v>
      </c>
      <c r="F201" t="s">
        <v>85</v>
      </c>
      <c r="G201" t="s">
        <v>223</v>
      </c>
      <c r="H201" t="s">
        <v>303</v>
      </c>
      <c r="I201" t="s">
        <v>62</v>
      </c>
      <c r="J201" t="s">
        <v>33</v>
      </c>
      <c r="K201" t="s">
        <v>106</v>
      </c>
      <c r="L201" t="s">
        <v>46</v>
      </c>
      <c r="M201">
        <v>23</v>
      </c>
      <c r="N201" t="s">
        <v>36</v>
      </c>
      <c r="O201" t="s">
        <v>64</v>
      </c>
      <c r="P201" t="s">
        <v>57</v>
      </c>
      <c r="Q201" t="s">
        <v>58</v>
      </c>
      <c r="R201">
        <v>4</v>
      </c>
      <c r="S201">
        <v>7.35</v>
      </c>
      <c r="T201">
        <v>5</v>
      </c>
      <c r="U201">
        <v>5</v>
      </c>
      <c r="V201">
        <v>5</v>
      </c>
      <c r="W201">
        <f>Data!$R201*Data!$S201*(1-Data!$T201/100)*(1+Data!$U201/100)</f>
        <v>29.326499999999996</v>
      </c>
      <c r="X201">
        <f>Data!$R201*Data!$S201*50%</f>
        <v>14.7</v>
      </c>
      <c r="Y201">
        <f>Data!$W201-Data!$X201</f>
        <v>14.626499999999997</v>
      </c>
      <c r="Z201">
        <f>IF(COUNTIF($G$2:G201,G201)=1,1,0)</f>
        <v>0</v>
      </c>
    </row>
    <row r="202" spans="1:26" x14ac:dyDescent="0.3">
      <c r="A202" t="s">
        <v>482</v>
      </c>
      <c r="B202">
        <v>45789</v>
      </c>
      <c r="C202" t="s">
        <v>446</v>
      </c>
      <c r="D202" t="s">
        <v>394</v>
      </c>
      <c r="E202" t="s">
        <v>456</v>
      </c>
      <c r="F202" t="s">
        <v>80</v>
      </c>
      <c r="G202" t="s">
        <v>483</v>
      </c>
      <c r="H202" t="s">
        <v>303</v>
      </c>
      <c r="I202" t="s">
        <v>32</v>
      </c>
      <c r="J202" t="s">
        <v>101</v>
      </c>
      <c r="K202" t="s">
        <v>34</v>
      </c>
      <c r="L202" t="s">
        <v>35</v>
      </c>
      <c r="M202">
        <v>3</v>
      </c>
      <c r="N202" t="s">
        <v>36</v>
      </c>
      <c r="O202" t="s">
        <v>64</v>
      </c>
      <c r="P202" t="s">
        <v>70</v>
      </c>
      <c r="Q202" t="s">
        <v>71</v>
      </c>
      <c r="R202">
        <v>4</v>
      </c>
      <c r="S202">
        <v>12.19</v>
      </c>
      <c r="T202">
        <v>0</v>
      </c>
      <c r="U202">
        <v>5</v>
      </c>
      <c r="V202">
        <v>4</v>
      </c>
      <c r="W202">
        <f>Data!$R202*Data!$S202*(1-Data!$T202/100)*(1+Data!$U202/100)</f>
        <v>51.198</v>
      </c>
      <c r="X202">
        <f>Data!$R202*Data!$S202*50%</f>
        <v>24.38</v>
      </c>
      <c r="Y202">
        <f>Data!$W202-Data!$X202</f>
        <v>26.818000000000001</v>
      </c>
      <c r="Z202">
        <f>IF(COUNTIF($G$2:G202,G202)=1,1,0)</f>
        <v>1</v>
      </c>
    </row>
    <row r="203" spans="1:26" x14ac:dyDescent="0.3">
      <c r="A203" t="s">
        <v>484</v>
      </c>
      <c r="B203">
        <v>45804</v>
      </c>
      <c r="C203" t="s">
        <v>446</v>
      </c>
      <c r="D203" t="s">
        <v>394</v>
      </c>
      <c r="E203" t="s">
        <v>233</v>
      </c>
      <c r="F203" t="s">
        <v>80</v>
      </c>
      <c r="G203" t="s">
        <v>265</v>
      </c>
      <c r="H203" t="s">
        <v>43</v>
      </c>
      <c r="I203" t="s">
        <v>32</v>
      </c>
      <c r="J203" t="s">
        <v>101</v>
      </c>
      <c r="K203" t="s">
        <v>106</v>
      </c>
      <c r="L203" t="s">
        <v>93</v>
      </c>
      <c r="M203">
        <v>21</v>
      </c>
      <c r="N203" t="s">
        <v>36</v>
      </c>
      <c r="O203" t="s">
        <v>48</v>
      </c>
      <c r="P203" t="s">
        <v>76</v>
      </c>
      <c r="Q203" t="s">
        <v>77</v>
      </c>
      <c r="R203">
        <v>4</v>
      </c>
      <c r="S203">
        <v>7.88</v>
      </c>
      <c r="T203">
        <v>5</v>
      </c>
      <c r="U203">
        <v>5</v>
      </c>
      <c r="V203">
        <v>4</v>
      </c>
      <c r="W203">
        <f>Data!$R203*Data!$S203*(1-Data!$T203/100)*(1+Data!$U203/100)</f>
        <v>31.441200000000002</v>
      </c>
      <c r="X203">
        <f>Data!$R203*Data!$S203*50%</f>
        <v>15.76</v>
      </c>
      <c r="Y203">
        <f>Data!$W203-Data!$X203</f>
        <v>15.681200000000002</v>
      </c>
      <c r="Z203">
        <f>IF(COUNTIF($G$2:G203,G203)=1,1,0)</f>
        <v>0</v>
      </c>
    </row>
    <row r="204" spans="1:26" x14ac:dyDescent="0.3">
      <c r="A204" t="s">
        <v>485</v>
      </c>
      <c r="B204">
        <v>45798</v>
      </c>
      <c r="C204" t="s">
        <v>446</v>
      </c>
      <c r="D204" t="s">
        <v>394</v>
      </c>
      <c r="E204" t="s">
        <v>335</v>
      </c>
      <c r="F204" t="s">
        <v>29</v>
      </c>
      <c r="G204" t="s">
        <v>486</v>
      </c>
      <c r="H204" t="s">
        <v>43</v>
      </c>
      <c r="I204" t="s">
        <v>62</v>
      </c>
      <c r="J204" t="s">
        <v>92</v>
      </c>
      <c r="K204" t="s">
        <v>63</v>
      </c>
      <c r="L204" t="s">
        <v>93</v>
      </c>
      <c r="M204">
        <v>22</v>
      </c>
      <c r="N204" t="s">
        <v>36</v>
      </c>
      <c r="O204" t="s">
        <v>64</v>
      </c>
      <c r="P204" t="s">
        <v>70</v>
      </c>
      <c r="Q204" t="s">
        <v>209</v>
      </c>
      <c r="R204">
        <v>4</v>
      </c>
      <c r="S204">
        <v>3.15</v>
      </c>
      <c r="T204">
        <v>5</v>
      </c>
      <c r="U204">
        <v>5</v>
      </c>
      <c r="V204">
        <v>4</v>
      </c>
      <c r="W204">
        <f>Data!$R204*Data!$S204*(1-Data!$T204/100)*(1+Data!$U204/100)</f>
        <v>12.568499999999998</v>
      </c>
      <c r="X204">
        <f>Data!$R204*Data!$S204*50%</f>
        <v>6.3</v>
      </c>
      <c r="Y204">
        <f>Data!$W204-Data!$X204</f>
        <v>6.2684999999999986</v>
      </c>
      <c r="Z204">
        <f>IF(COUNTIF($G$2:G204,G204)=1,1,0)</f>
        <v>1</v>
      </c>
    </row>
    <row r="205" spans="1:26" x14ac:dyDescent="0.3">
      <c r="A205" t="s">
        <v>487</v>
      </c>
      <c r="B205">
        <v>45783</v>
      </c>
      <c r="C205" t="s">
        <v>446</v>
      </c>
      <c r="D205" t="s">
        <v>394</v>
      </c>
      <c r="E205" t="s">
        <v>325</v>
      </c>
      <c r="F205" t="s">
        <v>29</v>
      </c>
      <c r="G205" t="s">
        <v>488</v>
      </c>
      <c r="H205" t="s">
        <v>303</v>
      </c>
      <c r="I205" t="s">
        <v>32</v>
      </c>
      <c r="J205" t="s">
        <v>33</v>
      </c>
      <c r="K205" t="s">
        <v>34</v>
      </c>
      <c r="L205" t="s">
        <v>46</v>
      </c>
      <c r="M205">
        <v>4</v>
      </c>
      <c r="N205" t="s">
        <v>56</v>
      </c>
      <c r="O205" t="s">
        <v>37</v>
      </c>
      <c r="P205" t="s">
        <v>38</v>
      </c>
      <c r="Q205" t="s">
        <v>118</v>
      </c>
      <c r="R205">
        <v>4</v>
      </c>
      <c r="S205">
        <v>5.82</v>
      </c>
      <c r="T205">
        <v>5</v>
      </c>
      <c r="U205">
        <v>5</v>
      </c>
      <c r="V205">
        <v>3</v>
      </c>
      <c r="W205">
        <f>Data!$R205*Data!$S205*(1-Data!$T205/100)*(1+Data!$U205/100)</f>
        <v>23.221800000000002</v>
      </c>
      <c r="X205">
        <f>Data!$R205*Data!$S205*50%</f>
        <v>11.64</v>
      </c>
      <c r="Y205">
        <f>Data!$W205-Data!$X205</f>
        <v>11.581800000000001</v>
      </c>
      <c r="Z205">
        <f>IF(COUNTIF($G$2:G205,G205)=1,1,0)</f>
        <v>1</v>
      </c>
    </row>
    <row r="206" spans="1:26" x14ac:dyDescent="0.3">
      <c r="A206" t="s">
        <v>489</v>
      </c>
      <c r="B206">
        <v>45789</v>
      </c>
      <c r="C206" t="s">
        <v>446</v>
      </c>
      <c r="D206" t="s">
        <v>394</v>
      </c>
      <c r="E206" t="s">
        <v>134</v>
      </c>
      <c r="F206" t="s">
        <v>29</v>
      </c>
      <c r="G206" t="s">
        <v>162</v>
      </c>
      <c r="H206" t="s">
        <v>43</v>
      </c>
      <c r="I206" t="s">
        <v>32</v>
      </c>
      <c r="J206" t="s">
        <v>92</v>
      </c>
      <c r="K206" t="s">
        <v>45</v>
      </c>
      <c r="L206" t="s">
        <v>288</v>
      </c>
      <c r="M206">
        <v>12</v>
      </c>
      <c r="N206" t="s">
        <v>36</v>
      </c>
      <c r="O206" t="s">
        <v>37</v>
      </c>
      <c r="P206" t="s">
        <v>57</v>
      </c>
      <c r="Q206" t="s">
        <v>250</v>
      </c>
      <c r="R206">
        <v>4</v>
      </c>
      <c r="S206">
        <v>4.08</v>
      </c>
      <c r="T206">
        <v>10</v>
      </c>
      <c r="U206">
        <v>5</v>
      </c>
      <c r="V206">
        <v>3</v>
      </c>
      <c r="W206">
        <f>Data!$R206*Data!$S206*(1-Data!$T206/100)*(1+Data!$U206/100)</f>
        <v>15.422400000000001</v>
      </c>
      <c r="X206">
        <f>Data!$R206*Data!$S206*50%</f>
        <v>8.16</v>
      </c>
      <c r="Y206">
        <f>Data!$W206-Data!$X206</f>
        <v>7.2624000000000013</v>
      </c>
      <c r="Z206">
        <f>IF(COUNTIF($G$2:G206,G206)=1,1,0)</f>
        <v>0</v>
      </c>
    </row>
    <row r="207" spans="1:26" x14ac:dyDescent="0.3">
      <c r="A207" t="s">
        <v>490</v>
      </c>
      <c r="B207">
        <v>45788</v>
      </c>
      <c r="C207" t="s">
        <v>446</v>
      </c>
      <c r="D207" t="s">
        <v>394</v>
      </c>
      <c r="E207" t="s">
        <v>99</v>
      </c>
      <c r="F207" t="s">
        <v>29</v>
      </c>
      <c r="G207" t="s">
        <v>206</v>
      </c>
      <c r="H207" t="s">
        <v>303</v>
      </c>
      <c r="I207" t="s">
        <v>32</v>
      </c>
      <c r="J207" t="s">
        <v>33</v>
      </c>
      <c r="K207" t="s">
        <v>45</v>
      </c>
      <c r="L207" t="s">
        <v>93</v>
      </c>
      <c r="M207">
        <v>1</v>
      </c>
      <c r="N207" t="s">
        <v>47</v>
      </c>
      <c r="O207" t="s">
        <v>94</v>
      </c>
      <c r="P207" t="s">
        <v>76</v>
      </c>
      <c r="Q207" t="s">
        <v>157</v>
      </c>
      <c r="R207">
        <v>5</v>
      </c>
      <c r="S207">
        <v>9.16</v>
      </c>
      <c r="T207">
        <v>5</v>
      </c>
      <c r="U207">
        <v>5</v>
      </c>
      <c r="V207">
        <v>3</v>
      </c>
      <c r="W207">
        <f>Data!$R207*Data!$S207*(1-Data!$T207/100)*(1+Data!$U207/100)</f>
        <v>45.685499999999998</v>
      </c>
      <c r="X207">
        <f>Data!$R207*Data!$S207*50%</f>
        <v>22.9</v>
      </c>
      <c r="Y207">
        <f>Data!$W207-Data!$X207</f>
        <v>22.785499999999999</v>
      </c>
      <c r="Z207">
        <f>IF(COUNTIF($G$2:G207,G207)=1,1,0)</f>
        <v>0</v>
      </c>
    </row>
    <row r="208" spans="1:26" x14ac:dyDescent="0.3">
      <c r="A208" t="s">
        <v>491</v>
      </c>
      <c r="B208">
        <v>45779</v>
      </c>
      <c r="C208" t="s">
        <v>446</v>
      </c>
      <c r="D208" t="s">
        <v>394</v>
      </c>
      <c r="E208" t="s">
        <v>492</v>
      </c>
      <c r="F208" t="s">
        <v>80</v>
      </c>
      <c r="G208" t="s">
        <v>208</v>
      </c>
      <c r="H208" t="s">
        <v>43</v>
      </c>
      <c r="I208" t="s">
        <v>62</v>
      </c>
      <c r="J208" t="s">
        <v>33</v>
      </c>
      <c r="K208" t="s">
        <v>63</v>
      </c>
      <c r="L208" t="s">
        <v>93</v>
      </c>
      <c r="M208">
        <v>16</v>
      </c>
      <c r="N208" t="s">
        <v>56</v>
      </c>
      <c r="O208" t="s">
        <v>94</v>
      </c>
      <c r="P208" t="s">
        <v>49</v>
      </c>
      <c r="Q208" t="s">
        <v>65</v>
      </c>
      <c r="R208">
        <v>4</v>
      </c>
      <c r="S208">
        <v>7.12</v>
      </c>
      <c r="T208">
        <v>10</v>
      </c>
      <c r="U208">
        <v>5</v>
      </c>
      <c r="V208">
        <v>3</v>
      </c>
      <c r="W208">
        <f>Data!$R208*Data!$S208*(1-Data!$T208/100)*(1+Data!$U208/100)</f>
        <v>26.913600000000002</v>
      </c>
      <c r="X208">
        <f>Data!$R208*Data!$S208*50%</f>
        <v>14.24</v>
      </c>
      <c r="Y208">
        <f>Data!$W208-Data!$X208</f>
        <v>12.673600000000002</v>
      </c>
      <c r="Z208">
        <f>IF(COUNTIF($G$2:G208,G208)=1,1,0)</f>
        <v>0</v>
      </c>
    </row>
    <row r="209" spans="1:26" x14ac:dyDescent="0.3">
      <c r="A209" t="s">
        <v>493</v>
      </c>
      <c r="B209">
        <v>45788</v>
      </c>
      <c r="C209" t="s">
        <v>446</v>
      </c>
      <c r="D209" t="s">
        <v>394</v>
      </c>
      <c r="E209" t="s">
        <v>192</v>
      </c>
      <c r="F209" t="s">
        <v>74</v>
      </c>
      <c r="G209" t="s">
        <v>488</v>
      </c>
      <c r="H209" t="s">
        <v>43</v>
      </c>
      <c r="I209" t="s">
        <v>62</v>
      </c>
      <c r="J209" t="s">
        <v>44</v>
      </c>
      <c r="K209" t="s">
        <v>45</v>
      </c>
      <c r="L209" t="s">
        <v>46</v>
      </c>
      <c r="M209">
        <v>4</v>
      </c>
      <c r="N209" t="s">
        <v>47</v>
      </c>
      <c r="O209" t="s">
        <v>48</v>
      </c>
      <c r="P209" t="s">
        <v>38</v>
      </c>
      <c r="Q209" t="s">
        <v>110</v>
      </c>
      <c r="R209">
        <v>5</v>
      </c>
      <c r="S209">
        <v>10.63</v>
      </c>
      <c r="T209">
        <v>5</v>
      </c>
      <c r="U209">
        <v>5</v>
      </c>
      <c r="V209">
        <v>3</v>
      </c>
      <c r="W209">
        <f>Data!$R209*Data!$S209*(1-Data!$T209/100)*(1+Data!$U209/100)</f>
        <v>53.017125</v>
      </c>
      <c r="X209">
        <f>Data!$R209*Data!$S209*50%</f>
        <v>26.575000000000003</v>
      </c>
      <c r="Y209">
        <f>Data!$W209-Data!$X209</f>
        <v>26.442124999999997</v>
      </c>
      <c r="Z209">
        <f>IF(COUNTIF($G$2:G209,G209)=1,1,0)</f>
        <v>0</v>
      </c>
    </row>
    <row r="210" spans="1:26" x14ac:dyDescent="0.3">
      <c r="A210" t="s">
        <v>494</v>
      </c>
      <c r="B210">
        <v>45778</v>
      </c>
      <c r="C210" t="s">
        <v>446</v>
      </c>
      <c r="D210" t="s">
        <v>394</v>
      </c>
      <c r="E210" t="s">
        <v>149</v>
      </c>
      <c r="F210" t="s">
        <v>29</v>
      </c>
      <c r="G210" t="s">
        <v>100</v>
      </c>
      <c r="H210" t="s">
        <v>303</v>
      </c>
      <c r="I210" t="s">
        <v>62</v>
      </c>
      <c r="J210" t="s">
        <v>101</v>
      </c>
      <c r="K210" t="s">
        <v>106</v>
      </c>
      <c r="L210" t="s">
        <v>35</v>
      </c>
      <c r="M210">
        <v>22</v>
      </c>
      <c r="N210" t="s">
        <v>36</v>
      </c>
      <c r="O210" t="s">
        <v>37</v>
      </c>
      <c r="P210" t="s">
        <v>76</v>
      </c>
      <c r="Q210" t="s">
        <v>157</v>
      </c>
      <c r="R210">
        <v>5</v>
      </c>
      <c r="S210">
        <v>7.25</v>
      </c>
      <c r="T210">
        <v>10</v>
      </c>
      <c r="U210">
        <v>5</v>
      </c>
      <c r="V210">
        <v>4</v>
      </c>
      <c r="W210">
        <f>Data!$R210*Data!$S210*(1-Data!$T210/100)*(1+Data!$U210/100)</f>
        <v>34.256250000000001</v>
      </c>
      <c r="X210">
        <f>Data!$R210*Data!$S210*50%</f>
        <v>18.125</v>
      </c>
      <c r="Y210">
        <f>Data!$W210-Data!$X210</f>
        <v>16.131250000000001</v>
      </c>
      <c r="Z210">
        <f>IF(COUNTIF($G$2:G210,G210)=1,1,0)</f>
        <v>0</v>
      </c>
    </row>
    <row r="211" spans="1:26" x14ac:dyDescent="0.3">
      <c r="A211" t="s">
        <v>495</v>
      </c>
      <c r="B211">
        <v>45803</v>
      </c>
      <c r="C211" t="s">
        <v>446</v>
      </c>
      <c r="D211" t="s">
        <v>394</v>
      </c>
      <c r="E211" t="s">
        <v>152</v>
      </c>
      <c r="F211" t="s">
        <v>85</v>
      </c>
      <c r="G211" t="s">
        <v>372</v>
      </c>
      <c r="H211" t="s">
        <v>43</v>
      </c>
      <c r="I211" t="s">
        <v>62</v>
      </c>
      <c r="J211" t="s">
        <v>44</v>
      </c>
      <c r="K211" t="s">
        <v>34</v>
      </c>
      <c r="L211" t="s">
        <v>288</v>
      </c>
      <c r="M211">
        <v>21</v>
      </c>
      <c r="N211" t="s">
        <v>36</v>
      </c>
      <c r="O211" t="s">
        <v>37</v>
      </c>
      <c r="P211" t="s">
        <v>113</v>
      </c>
      <c r="Q211" t="s">
        <v>289</v>
      </c>
      <c r="R211">
        <v>4</v>
      </c>
      <c r="S211">
        <v>11.1</v>
      </c>
      <c r="T211">
        <v>5</v>
      </c>
      <c r="U211">
        <v>5</v>
      </c>
      <c r="V211">
        <v>4</v>
      </c>
      <c r="W211">
        <f>Data!$R211*Data!$S211*(1-Data!$T211/100)*(1+Data!$U211/100)</f>
        <v>44.289000000000001</v>
      </c>
      <c r="X211">
        <f>Data!$R211*Data!$S211*50%</f>
        <v>22.2</v>
      </c>
      <c r="Y211">
        <f>Data!$W211-Data!$X211</f>
        <v>22.089000000000002</v>
      </c>
      <c r="Z211">
        <f>IF(COUNTIF($G$2:G211,G211)=1,1,0)</f>
        <v>0</v>
      </c>
    </row>
    <row r="212" spans="1:26" x14ac:dyDescent="0.3">
      <c r="A212" t="s">
        <v>496</v>
      </c>
      <c r="B212">
        <v>45789</v>
      </c>
      <c r="C212" t="s">
        <v>446</v>
      </c>
      <c r="D212" t="s">
        <v>394</v>
      </c>
      <c r="E212" t="s">
        <v>492</v>
      </c>
      <c r="F212" t="s">
        <v>29</v>
      </c>
      <c r="G212" t="s">
        <v>143</v>
      </c>
      <c r="H212" t="s">
        <v>43</v>
      </c>
      <c r="I212" t="s">
        <v>62</v>
      </c>
      <c r="J212" t="s">
        <v>33</v>
      </c>
      <c r="K212" t="s">
        <v>45</v>
      </c>
      <c r="L212" t="s">
        <v>35</v>
      </c>
      <c r="M212">
        <v>22</v>
      </c>
      <c r="N212" t="s">
        <v>47</v>
      </c>
      <c r="O212" t="s">
        <v>48</v>
      </c>
      <c r="P212" t="s">
        <v>57</v>
      </c>
      <c r="Q212" t="s">
        <v>185</v>
      </c>
      <c r="R212">
        <v>4</v>
      </c>
      <c r="S212">
        <v>6.06</v>
      </c>
      <c r="T212">
        <v>5</v>
      </c>
      <c r="U212">
        <v>5</v>
      </c>
      <c r="V212">
        <v>4</v>
      </c>
      <c r="W212">
        <f>Data!$R212*Data!$S212*(1-Data!$T212/100)*(1+Data!$U212/100)</f>
        <v>24.179400000000001</v>
      </c>
      <c r="X212">
        <f>Data!$R212*Data!$S212*50%</f>
        <v>12.12</v>
      </c>
      <c r="Y212">
        <f>Data!$W212-Data!$X212</f>
        <v>12.059400000000002</v>
      </c>
      <c r="Z212">
        <f>IF(COUNTIF($G$2:G212,G212)=1,1,0)</f>
        <v>0</v>
      </c>
    </row>
    <row r="213" spans="1:26" x14ac:dyDescent="0.3">
      <c r="A213" t="s">
        <v>497</v>
      </c>
      <c r="B213">
        <v>45799</v>
      </c>
      <c r="C213" t="s">
        <v>446</v>
      </c>
      <c r="D213" t="s">
        <v>394</v>
      </c>
      <c r="E213" t="s">
        <v>335</v>
      </c>
      <c r="F213" t="s">
        <v>53</v>
      </c>
      <c r="G213" t="s">
        <v>389</v>
      </c>
      <c r="H213" t="s">
        <v>303</v>
      </c>
      <c r="I213" t="s">
        <v>62</v>
      </c>
      <c r="J213" t="s">
        <v>101</v>
      </c>
      <c r="K213" t="s">
        <v>63</v>
      </c>
      <c r="L213" t="s">
        <v>46</v>
      </c>
      <c r="M213">
        <v>4</v>
      </c>
      <c r="N213" t="s">
        <v>56</v>
      </c>
      <c r="O213" t="s">
        <v>94</v>
      </c>
      <c r="P213" t="s">
        <v>38</v>
      </c>
      <c r="Q213" t="s">
        <v>118</v>
      </c>
      <c r="R213">
        <v>5</v>
      </c>
      <c r="S213">
        <v>8.91</v>
      </c>
      <c r="T213">
        <v>5</v>
      </c>
      <c r="U213">
        <v>5</v>
      </c>
      <c r="V213">
        <v>3</v>
      </c>
      <c r="W213">
        <f>Data!$R213*Data!$S213*(1-Data!$T213/100)*(1+Data!$U213/100)</f>
        <v>44.438625000000002</v>
      </c>
      <c r="X213">
        <f>Data!$R213*Data!$S213*50%</f>
        <v>22.274999999999999</v>
      </c>
      <c r="Y213">
        <f>Data!$W213-Data!$X213</f>
        <v>22.163625000000003</v>
      </c>
      <c r="Z213">
        <f>IF(COUNTIF($G$2:G213,G213)=1,1,0)</f>
        <v>0</v>
      </c>
    </row>
    <row r="214" spans="1:26" x14ac:dyDescent="0.3">
      <c r="A214" t="s">
        <v>498</v>
      </c>
      <c r="B214">
        <v>45801</v>
      </c>
      <c r="C214" t="s">
        <v>446</v>
      </c>
      <c r="D214" t="s">
        <v>394</v>
      </c>
      <c r="E214" t="s">
        <v>499</v>
      </c>
      <c r="F214" t="s">
        <v>85</v>
      </c>
      <c r="G214" t="s">
        <v>372</v>
      </c>
      <c r="H214" t="s">
        <v>303</v>
      </c>
      <c r="I214" t="s">
        <v>62</v>
      </c>
      <c r="J214" t="s">
        <v>92</v>
      </c>
      <c r="K214" t="s">
        <v>106</v>
      </c>
      <c r="L214" t="s">
        <v>93</v>
      </c>
      <c r="M214">
        <v>19</v>
      </c>
      <c r="N214" t="s">
        <v>36</v>
      </c>
      <c r="O214" t="s">
        <v>94</v>
      </c>
      <c r="P214" t="s">
        <v>70</v>
      </c>
      <c r="Q214" t="s">
        <v>71</v>
      </c>
      <c r="R214">
        <v>4</v>
      </c>
      <c r="S214">
        <v>7.26</v>
      </c>
      <c r="T214">
        <v>5</v>
      </c>
      <c r="U214">
        <v>5</v>
      </c>
      <c r="V214">
        <v>3</v>
      </c>
      <c r="W214">
        <f>Data!$R214*Data!$S214*(1-Data!$T214/100)*(1+Data!$U214/100)</f>
        <v>28.967399999999998</v>
      </c>
      <c r="X214">
        <f>Data!$R214*Data!$S214*50%</f>
        <v>14.52</v>
      </c>
      <c r="Y214">
        <f>Data!$W214-Data!$X214</f>
        <v>14.447399999999998</v>
      </c>
      <c r="Z214">
        <f>IF(COUNTIF($G$2:G214,G214)=1,1,0)</f>
        <v>0</v>
      </c>
    </row>
    <row r="215" spans="1:26" x14ac:dyDescent="0.3">
      <c r="A215" t="s">
        <v>500</v>
      </c>
      <c r="B215">
        <v>45829</v>
      </c>
      <c r="C215" t="s">
        <v>501</v>
      </c>
      <c r="D215" t="s">
        <v>394</v>
      </c>
      <c r="E215" t="s">
        <v>438</v>
      </c>
      <c r="F215" t="s">
        <v>80</v>
      </c>
      <c r="G215" t="s">
        <v>502</v>
      </c>
      <c r="H215" t="s">
        <v>43</v>
      </c>
      <c r="I215" t="s">
        <v>62</v>
      </c>
      <c r="J215" t="s">
        <v>101</v>
      </c>
      <c r="K215" t="s">
        <v>45</v>
      </c>
      <c r="L215" t="s">
        <v>288</v>
      </c>
      <c r="M215">
        <v>10</v>
      </c>
      <c r="N215" t="s">
        <v>47</v>
      </c>
      <c r="O215" t="s">
        <v>37</v>
      </c>
      <c r="P215" t="s">
        <v>70</v>
      </c>
      <c r="Q215" t="s">
        <v>209</v>
      </c>
      <c r="R215">
        <v>4</v>
      </c>
      <c r="S215">
        <v>7.24</v>
      </c>
      <c r="T215">
        <v>0</v>
      </c>
      <c r="U215">
        <v>5</v>
      </c>
      <c r="V215">
        <v>5</v>
      </c>
      <c r="W215">
        <f>Data!$R215*Data!$S215*(1-Data!$T215/100)*(1+Data!$U215/100)</f>
        <v>30.408000000000001</v>
      </c>
      <c r="X215">
        <f>Data!$R215*Data!$S215*50%</f>
        <v>14.48</v>
      </c>
      <c r="Y215">
        <f>Data!$W215-Data!$X215</f>
        <v>15.928000000000001</v>
      </c>
      <c r="Z215">
        <f>IF(COUNTIF($G$2:G215,G215)=1,1,0)</f>
        <v>1</v>
      </c>
    </row>
    <row r="216" spans="1:26" x14ac:dyDescent="0.3">
      <c r="A216" t="s">
        <v>503</v>
      </c>
      <c r="B216">
        <v>45818</v>
      </c>
      <c r="C216" t="s">
        <v>501</v>
      </c>
      <c r="D216" t="s">
        <v>394</v>
      </c>
      <c r="E216" t="s">
        <v>217</v>
      </c>
      <c r="F216" t="s">
        <v>80</v>
      </c>
      <c r="G216" t="s">
        <v>504</v>
      </c>
      <c r="H216" t="s">
        <v>303</v>
      </c>
      <c r="I216" t="s">
        <v>32</v>
      </c>
      <c r="J216" t="s">
        <v>44</v>
      </c>
      <c r="K216" t="s">
        <v>87</v>
      </c>
      <c r="L216" t="s">
        <v>288</v>
      </c>
      <c r="M216">
        <v>12</v>
      </c>
      <c r="N216" t="s">
        <v>56</v>
      </c>
      <c r="O216" t="s">
        <v>94</v>
      </c>
      <c r="P216" t="s">
        <v>49</v>
      </c>
      <c r="Q216" t="s">
        <v>168</v>
      </c>
      <c r="R216">
        <v>5</v>
      </c>
      <c r="S216">
        <v>7.81</v>
      </c>
      <c r="T216">
        <v>0</v>
      </c>
      <c r="U216">
        <v>5</v>
      </c>
      <c r="V216">
        <v>4</v>
      </c>
      <c r="W216">
        <f>Data!$R216*Data!$S216*(1-Data!$T216/100)*(1+Data!$U216/100)</f>
        <v>41.002499999999998</v>
      </c>
      <c r="X216">
        <f>Data!$R216*Data!$S216*50%</f>
        <v>19.524999999999999</v>
      </c>
      <c r="Y216">
        <f>Data!$W216-Data!$X216</f>
        <v>21.477499999999999</v>
      </c>
      <c r="Z216">
        <f>IF(COUNTIF($G$2:G216,G216)=1,1,0)</f>
        <v>1</v>
      </c>
    </row>
    <row r="217" spans="1:26" x14ac:dyDescent="0.3">
      <c r="A217" t="s">
        <v>505</v>
      </c>
      <c r="B217">
        <v>45825</v>
      </c>
      <c r="C217" t="s">
        <v>501</v>
      </c>
      <c r="D217" t="s">
        <v>394</v>
      </c>
      <c r="E217" t="s">
        <v>134</v>
      </c>
      <c r="F217" t="s">
        <v>85</v>
      </c>
      <c r="G217" t="s">
        <v>389</v>
      </c>
      <c r="H217" t="s">
        <v>303</v>
      </c>
      <c r="I217" t="s">
        <v>32</v>
      </c>
      <c r="J217" t="s">
        <v>101</v>
      </c>
      <c r="K217" t="s">
        <v>87</v>
      </c>
      <c r="L217" t="s">
        <v>93</v>
      </c>
      <c r="M217">
        <v>16</v>
      </c>
      <c r="N217" t="s">
        <v>56</v>
      </c>
      <c r="O217" t="s">
        <v>48</v>
      </c>
      <c r="P217" t="s">
        <v>76</v>
      </c>
      <c r="Q217" t="s">
        <v>243</v>
      </c>
      <c r="R217">
        <v>4</v>
      </c>
      <c r="S217">
        <v>7.88</v>
      </c>
      <c r="T217">
        <v>5</v>
      </c>
      <c r="U217">
        <v>5</v>
      </c>
      <c r="V217">
        <v>3</v>
      </c>
      <c r="W217">
        <f>Data!$R217*Data!$S217*(1-Data!$T217/100)*(1+Data!$U217/100)</f>
        <v>31.441200000000002</v>
      </c>
      <c r="X217">
        <f>Data!$R217*Data!$S217*50%</f>
        <v>15.76</v>
      </c>
      <c r="Y217">
        <f>Data!$W217-Data!$X217</f>
        <v>15.681200000000002</v>
      </c>
      <c r="Z217">
        <f>IF(COUNTIF($G$2:G217,G217)=1,1,0)</f>
        <v>0</v>
      </c>
    </row>
    <row r="218" spans="1:26" x14ac:dyDescent="0.3">
      <c r="A218" t="s">
        <v>506</v>
      </c>
      <c r="B218">
        <v>45827</v>
      </c>
      <c r="C218" t="s">
        <v>501</v>
      </c>
      <c r="D218" t="s">
        <v>394</v>
      </c>
      <c r="E218" t="s">
        <v>366</v>
      </c>
      <c r="F218" t="s">
        <v>29</v>
      </c>
      <c r="G218" t="s">
        <v>317</v>
      </c>
      <c r="H218" t="s">
        <v>303</v>
      </c>
      <c r="I218" t="s">
        <v>62</v>
      </c>
      <c r="J218" t="s">
        <v>101</v>
      </c>
      <c r="K218" t="s">
        <v>106</v>
      </c>
      <c r="L218" t="s">
        <v>93</v>
      </c>
      <c r="M218">
        <v>14</v>
      </c>
      <c r="N218" t="s">
        <v>36</v>
      </c>
      <c r="O218" t="s">
        <v>94</v>
      </c>
      <c r="P218" t="s">
        <v>113</v>
      </c>
      <c r="Q218" t="s">
        <v>228</v>
      </c>
      <c r="R218">
        <v>4</v>
      </c>
      <c r="S218">
        <v>6.12</v>
      </c>
      <c r="T218">
        <v>0</v>
      </c>
      <c r="U218">
        <v>5</v>
      </c>
      <c r="V218">
        <v>4</v>
      </c>
      <c r="W218">
        <f>Data!$R218*Data!$S218*(1-Data!$T218/100)*(1+Data!$U218/100)</f>
        <v>25.704000000000001</v>
      </c>
      <c r="X218">
        <f>Data!$R218*Data!$S218*50%</f>
        <v>12.24</v>
      </c>
      <c r="Y218">
        <f>Data!$W218-Data!$X218</f>
        <v>13.464</v>
      </c>
      <c r="Z218">
        <f>IF(COUNTIF($G$2:G218,G218)=1,1,0)</f>
        <v>0</v>
      </c>
    </row>
    <row r="219" spans="1:26" x14ac:dyDescent="0.3">
      <c r="A219" t="s">
        <v>507</v>
      </c>
      <c r="B219">
        <v>45826</v>
      </c>
      <c r="C219" t="s">
        <v>501</v>
      </c>
      <c r="D219" t="s">
        <v>394</v>
      </c>
      <c r="E219" t="s">
        <v>438</v>
      </c>
      <c r="F219" t="s">
        <v>80</v>
      </c>
      <c r="G219" t="s">
        <v>338</v>
      </c>
      <c r="H219" t="s">
        <v>303</v>
      </c>
      <c r="I219" t="s">
        <v>32</v>
      </c>
      <c r="J219" t="s">
        <v>92</v>
      </c>
      <c r="K219" t="s">
        <v>34</v>
      </c>
      <c r="L219" t="s">
        <v>46</v>
      </c>
      <c r="M219">
        <v>15</v>
      </c>
      <c r="N219" t="s">
        <v>47</v>
      </c>
      <c r="O219" t="s">
        <v>48</v>
      </c>
      <c r="P219" t="s">
        <v>57</v>
      </c>
      <c r="Q219" t="s">
        <v>250</v>
      </c>
      <c r="R219">
        <v>4</v>
      </c>
      <c r="S219">
        <v>6.04</v>
      </c>
      <c r="T219">
        <v>5</v>
      </c>
      <c r="U219">
        <v>5</v>
      </c>
      <c r="V219">
        <v>4</v>
      </c>
      <c r="W219">
        <f>Data!$R219*Data!$S219*(1-Data!$T219/100)*(1+Data!$U219/100)</f>
        <v>24.099599999999999</v>
      </c>
      <c r="X219">
        <f>Data!$R219*Data!$S219*50%</f>
        <v>12.08</v>
      </c>
      <c r="Y219">
        <f>Data!$W219-Data!$X219</f>
        <v>12.019599999999999</v>
      </c>
      <c r="Z219">
        <f>IF(COUNTIF($G$2:G219,G219)=1,1,0)</f>
        <v>0</v>
      </c>
    </row>
    <row r="220" spans="1:26" x14ac:dyDescent="0.3">
      <c r="A220" t="s">
        <v>508</v>
      </c>
      <c r="B220">
        <v>45831</v>
      </c>
      <c r="C220" t="s">
        <v>501</v>
      </c>
      <c r="D220" t="s">
        <v>394</v>
      </c>
      <c r="E220" t="s">
        <v>275</v>
      </c>
      <c r="F220" t="s">
        <v>74</v>
      </c>
      <c r="G220" t="s">
        <v>165</v>
      </c>
      <c r="H220" t="s">
        <v>43</v>
      </c>
      <c r="I220" t="s">
        <v>32</v>
      </c>
      <c r="J220" t="s">
        <v>33</v>
      </c>
      <c r="K220" t="s">
        <v>87</v>
      </c>
      <c r="L220" t="s">
        <v>93</v>
      </c>
      <c r="M220">
        <v>13</v>
      </c>
      <c r="N220" t="s">
        <v>36</v>
      </c>
      <c r="O220" t="s">
        <v>48</v>
      </c>
      <c r="P220" t="s">
        <v>113</v>
      </c>
      <c r="Q220" t="s">
        <v>177</v>
      </c>
      <c r="R220">
        <v>4</v>
      </c>
      <c r="S220">
        <v>5.5</v>
      </c>
      <c r="T220">
        <v>5</v>
      </c>
      <c r="U220">
        <v>5</v>
      </c>
      <c r="V220">
        <v>5</v>
      </c>
      <c r="W220">
        <f>Data!$R220*Data!$S220*(1-Data!$T220/100)*(1+Data!$U220/100)</f>
        <v>21.945</v>
      </c>
      <c r="X220">
        <f>Data!$R220*Data!$S220*50%</f>
        <v>11</v>
      </c>
      <c r="Y220">
        <f>Data!$W220-Data!$X220</f>
        <v>10.945</v>
      </c>
      <c r="Z220">
        <f>IF(COUNTIF($G$2:G220,G220)=1,1,0)</f>
        <v>0</v>
      </c>
    </row>
    <row r="221" spans="1:26" x14ac:dyDescent="0.3">
      <c r="A221" t="s">
        <v>509</v>
      </c>
      <c r="B221">
        <v>45823</v>
      </c>
      <c r="C221" t="s">
        <v>501</v>
      </c>
      <c r="D221" t="s">
        <v>394</v>
      </c>
      <c r="E221" t="s">
        <v>41</v>
      </c>
      <c r="F221" t="s">
        <v>121</v>
      </c>
      <c r="G221" t="s">
        <v>167</v>
      </c>
      <c r="H221" t="s">
        <v>303</v>
      </c>
      <c r="I221" t="s">
        <v>62</v>
      </c>
      <c r="J221" t="s">
        <v>44</v>
      </c>
      <c r="K221" t="s">
        <v>45</v>
      </c>
      <c r="L221" t="s">
        <v>35</v>
      </c>
      <c r="M221">
        <v>17</v>
      </c>
      <c r="N221" t="s">
        <v>47</v>
      </c>
      <c r="O221" t="s">
        <v>48</v>
      </c>
      <c r="P221" t="s">
        <v>70</v>
      </c>
      <c r="Q221" t="s">
        <v>188</v>
      </c>
      <c r="R221">
        <v>5</v>
      </c>
      <c r="S221">
        <v>5.38</v>
      </c>
      <c r="T221">
        <v>5</v>
      </c>
      <c r="U221">
        <v>5</v>
      </c>
      <c r="V221">
        <v>3</v>
      </c>
      <c r="W221">
        <f>Data!$R221*Data!$S221*(1-Data!$T221/100)*(1+Data!$U221/100)</f>
        <v>26.832749999999997</v>
      </c>
      <c r="X221">
        <f>Data!$R221*Data!$S221*50%</f>
        <v>13.45</v>
      </c>
      <c r="Y221">
        <f>Data!$W221-Data!$X221</f>
        <v>13.382749999999998</v>
      </c>
      <c r="Z221">
        <f>IF(COUNTIF($G$2:G221,G221)=1,1,0)</f>
        <v>0</v>
      </c>
    </row>
    <row r="222" spans="1:26" x14ac:dyDescent="0.3">
      <c r="A222" t="s">
        <v>510</v>
      </c>
      <c r="B222">
        <v>45823</v>
      </c>
      <c r="C222" t="s">
        <v>501</v>
      </c>
      <c r="D222" t="s">
        <v>394</v>
      </c>
      <c r="E222" t="s">
        <v>366</v>
      </c>
      <c r="F222" t="s">
        <v>80</v>
      </c>
      <c r="G222" t="s">
        <v>511</v>
      </c>
      <c r="H222" t="s">
        <v>303</v>
      </c>
      <c r="I222" t="s">
        <v>32</v>
      </c>
      <c r="J222" t="s">
        <v>44</v>
      </c>
      <c r="K222" t="s">
        <v>87</v>
      </c>
      <c r="L222" t="s">
        <v>288</v>
      </c>
      <c r="M222">
        <v>5</v>
      </c>
      <c r="N222" t="s">
        <v>36</v>
      </c>
      <c r="O222" t="s">
        <v>64</v>
      </c>
      <c r="P222" t="s">
        <v>76</v>
      </c>
      <c r="Q222" t="s">
        <v>77</v>
      </c>
      <c r="R222">
        <v>4</v>
      </c>
      <c r="S222">
        <v>7.11</v>
      </c>
      <c r="T222">
        <v>10</v>
      </c>
      <c r="U222">
        <v>5</v>
      </c>
      <c r="V222">
        <v>5</v>
      </c>
      <c r="W222">
        <f>Data!$R222*Data!$S222*(1-Data!$T222/100)*(1+Data!$U222/100)</f>
        <v>26.875800000000002</v>
      </c>
      <c r="X222">
        <f>Data!$R222*Data!$S222*50%</f>
        <v>14.22</v>
      </c>
      <c r="Y222">
        <f>Data!$W222-Data!$X222</f>
        <v>12.655800000000001</v>
      </c>
      <c r="Z222">
        <f>IF(COUNTIF($G$2:G222,G222)=1,1,0)</f>
        <v>1</v>
      </c>
    </row>
    <row r="223" spans="1:26" x14ac:dyDescent="0.3">
      <c r="A223" t="s">
        <v>512</v>
      </c>
      <c r="B223">
        <v>45809</v>
      </c>
      <c r="C223" t="s">
        <v>501</v>
      </c>
      <c r="D223" t="s">
        <v>394</v>
      </c>
      <c r="E223" t="s">
        <v>366</v>
      </c>
      <c r="F223" t="s">
        <v>121</v>
      </c>
      <c r="G223" t="s">
        <v>513</v>
      </c>
      <c r="H223" t="s">
        <v>43</v>
      </c>
      <c r="I223" t="s">
        <v>32</v>
      </c>
      <c r="J223" t="s">
        <v>101</v>
      </c>
      <c r="K223" t="s">
        <v>106</v>
      </c>
      <c r="L223" t="s">
        <v>288</v>
      </c>
      <c r="M223">
        <v>7</v>
      </c>
      <c r="N223" t="s">
        <v>47</v>
      </c>
      <c r="O223" t="s">
        <v>94</v>
      </c>
      <c r="P223" t="s">
        <v>70</v>
      </c>
      <c r="Q223" t="s">
        <v>209</v>
      </c>
      <c r="R223">
        <v>4</v>
      </c>
      <c r="S223">
        <v>6.69</v>
      </c>
      <c r="T223">
        <v>10</v>
      </c>
      <c r="U223">
        <v>5</v>
      </c>
      <c r="V223">
        <v>4</v>
      </c>
      <c r="W223">
        <f>Data!$R223*Data!$S223*(1-Data!$T223/100)*(1+Data!$U223/100)</f>
        <v>25.288200000000003</v>
      </c>
      <c r="X223">
        <f>Data!$R223*Data!$S223*50%</f>
        <v>13.38</v>
      </c>
      <c r="Y223">
        <f>Data!$W223-Data!$X223</f>
        <v>11.908200000000003</v>
      </c>
      <c r="Z223">
        <f>IF(COUNTIF($G$2:G223,G223)=1,1,0)</f>
        <v>1</v>
      </c>
    </row>
    <row r="224" spans="1:26" x14ac:dyDescent="0.3">
      <c r="A224" t="s">
        <v>514</v>
      </c>
      <c r="B224">
        <v>45809</v>
      </c>
      <c r="C224" t="s">
        <v>501</v>
      </c>
      <c r="D224" t="s">
        <v>394</v>
      </c>
      <c r="E224" t="s">
        <v>335</v>
      </c>
      <c r="F224" t="s">
        <v>74</v>
      </c>
      <c r="G224" t="s">
        <v>174</v>
      </c>
      <c r="H224" t="s">
        <v>43</v>
      </c>
      <c r="I224" t="s">
        <v>62</v>
      </c>
      <c r="J224" t="s">
        <v>101</v>
      </c>
      <c r="K224" t="s">
        <v>63</v>
      </c>
      <c r="L224" t="s">
        <v>46</v>
      </c>
      <c r="M224">
        <v>14</v>
      </c>
      <c r="N224" t="s">
        <v>36</v>
      </c>
      <c r="O224" t="s">
        <v>37</v>
      </c>
      <c r="P224" t="s">
        <v>38</v>
      </c>
      <c r="Q224" t="s">
        <v>318</v>
      </c>
      <c r="R224">
        <v>4</v>
      </c>
      <c r="S224">
        <v>21.14</v>
      </c>
      <c r="T224">
        <v>0</v>
      </c>
      <c r="U224">
        <v>5</v>
      </c>
      <c r="V224">
        <v>5</v>
      </c>
      <c r="W224">
        <f>Data!$R224*Data!$S224*(1-Data!$T224/100)*(1+Data!$U224/100)</f>
        <v>88.788000000000011</v>
      </c>
      <c r="X224">
        <f>Data!$R224*Data!$S224*50%</f>
        <v>42.28</v>
      </c>
      <c r="Y224">
        <f>Data!$W224-Data!$X224</f>
        <v>46.50800000000001</v>
      </c>
      <c r="Z224">
        <f>IF(COUNTIF($G$2:G224,G224)=1,1,0)</f>
        <v>0</v>
      </c>
    </row>
    <row r="225" spans="1:26" x14ac:dyDescent="0.3">
      <c r="A225" t="s">
        <v>515</v>
      </c>
      <c r="B225">
        <v>45836</v>
      </c>
      <c r="C225" t="s">
        <v>501</v>
      </c>
      <c r="D225" t="s">
        <v>394</v>
      </c>
      <c r="E225" t="s">
        <v>214</v>
      </c>
      <c r="F225" t="s">
        <v>80</v>
      </c>
      <c r="G225" t="s">
        <v>156</v>
      </c>
      <c r="H225" t="s">
        <v>43</v>
      </c>
      <c r="I225" t="s">
        <v>62</v>
      </c>
      <c r="J225" t="s">
        <v>92</v>
      </c>
      <c r="K225" t="s">
        <v>106</v>
      </c>
      <c r="L225" t="s">
        <v>93</v>
      </c>
      <c r="M225">
        <v>25</v>
      </c>
      <c r="N225" t="s">
        <v>47</v>
      </c>
      <c r="O225" t="s">
        <v>94</v>
      </c>
      <c r="P225" t="s">
        <v>70</v>
      </c>
      <c r="Q225" t="s">
        <v>209</v>
      </c>
      <c r="R225">
        <v>4</v>
      </c>
      <c r="S225">
        <v>11.31</v>
      </c>
      <c r="T225">
        <v>10</v>
      </c>
      <c r="U225">
        <v>5</v>
      </c>
      <c r="V225">
        <v>5</v>
      </c>
      <c r="W225">
        <f>Data!$R225*Data!$S225*(1-Data!$T225/100)*(1+Data!$U225/100)</f>
        <v>42.751800000000003</v>
      </c>
      <c r="X225">
        <f>Data!$R225*Data!$S225*50%</f>
        <v>22.62</v>
      </c>
      <c r="Y225">
        <f>Data!$W225-Data!$X225</f>
        <v>20.131800000000002</v>
      </c>
      <c r="Z225">
        <f>IF(COUNTIF($G$2:G225,G225)=1,1,0)</f>
        <v>0</v>
      </c>
    </row>
    <row r="226" spans="1:26" x14ac:dyDescent="0.3">
      <c r="A226" t="s">
        <v>516</v>
      </c>
      <c r="B226">
        <v>45831</v>
      </c>
      <c r="C226" t="s">
        <v>501</v>
      </c>
      <c r="D226" t="s">
        <v>394</v>
      </c>
      <c r="E226" t="s">
        <v>52</v>
      </c>
      <c r="F226" t="s">
        <v>85</v>
      </c>
      <c r="G226" t="s">
        <v>453</v>
      </c>
      <c r="H226" t="s">
        <v>43</v>
      </c>
      <c r="I226" t="s">
        <v>32</v>
      </c>
      <c r="J226" t="s">
        <v>101</v>
      </c>
      <c r="K226" t="s">
        <v>106</v>
      </c>
      <c r="L226" t="s">
        <v>35</v>
      </c>
      <c r="M226">
        <v>11</v>
      </c>
      <c r="N226" t="s">
        <v>56</v>
      </c>
      <c r="O226" t="s">
        <v>64</v>
      </c>
      <c r="P226" t="s">
        <v>49</v>
      </c>
      <c r="Q226" t="s">
        <v>50</v>
      </c>
      <c r="R226">
        <v>5</v>
      </c>
      <c r="S226">
        <v>10.52</v>
      </c>
      <c r="T226">
        <v>5</v>
      </c>
      <c r="U226">
        <v>5</v>
      </c>
      <c r="V226">
        <v>5</v>
      </c>
      <c r="W226">
        <f>Data!$R226*Data!$S226*(1-Data!$T226/100)*(1+Data!$U226/100)</f>
        <v>52.468499999999992</v>
      </c>
      <c r="X226">
        <f>Data!$R226*Data!$S226*50%</f>
        <v>26.299999999999997</v>
      </c>
      <c r="Y226">
        <f>Data!$W226-Data!$X226</f>
        <v>26.168499999999995</v>
      </c>
      <c r="Z226">
        <f>IF(COUNTIF($G$2:G226,G226)=1,1,0)</f>
        <v>0</v>
      </c>
    </row>
    <row r="227" spans="1:26" x14ac:dyDescent="0.3">
      <c r="A227" t="s">
        <v>517</v>
      </c>
      <c r="B227">
        <v>45835</v>
      </c>
      <c r="C227" t="s">
        <v>501</v>
      </c>
      <c r="D227" t="s">
        <v>394</v>
      </c>
      <c r="E227" t="s">
        <v>164</v>
      </c>
      <c r="F227" t="s">
        <v>121</v>
      </c>
      <c r="G227" t="s">
        <v>135</v>
      </c>
      <c r="H227" t="s">
        <v>43</v>
      </c>
      <c r="I227" t="s">
        <v>32</v>
      </c>
      <c r="J227" t="s">
        <v>101</v>
      </c>
      <c r="K227" t="s">
        <v>34</v>
      </c>
      <c r="L227" t="s">
        <v>288</v>
      </c>
      <c r="M227">
        <v>24</v>
      </c>
      <c r="N227" t="s">
        <v>56</v>
      </c>
      <c r="O227" t="s">
        <v>37</v>
      </c>
      <c r="P227" t="s">
        <v>38</v>
      </c>
      <c r="Q227" t="s">
        <v>318</v>
      </c>
      <c r="R227">
        <v>4</v>
      </c>
      <c r="S227">
        <v>8.31</v>
      </c>
      <c r="T227">
        <v>0</v>
      </c>
      <c r="U227">
        <v>5</v>
      </c>
      <c r="V227">
        <v>4</v>
      </c>
      <c r="W227">
        <f>Data!$R227*Data!$S227*(1-Data!$T227/100)*(1+Data!$U227/100)</f>
        <v>34.902000000000001</v>
      </c>
      <c r="X227">
        <f>Data!$R227*Data!$S227*50%</f>
        <v>16.62</v>
      </c>
      <c r="Y227">
        <f>Data!$W227-Data!$X227</f>
        <v>18.282</v>
      </c>
      <c r="Z227">
        <f>IF(COUNTIF($G$2:G227,G227)=1,1,0)</f>
        <v>0</v>
      </c>
    </row>
    <row r="228" spans="1:26" x14ac:dyDescent="0.3">
      <c r="A228" t="s">
        <v>518</v>
      </c>
      <c r="B228">
        <v>45828</v>
      </c>
      <c r="C228" t="s">
        <v>501</v>
      </c>
      <c r="D228" t="s">
        <v>394</v>
      </c>
      <c r="E228" t="s">
        <v>28</v>
      </c>
      <c r="F228" t="s">
        <v>121</v>
      </c>
      <c r="G228" t="s">
        <v>81</v>
      </c>
      <c r="H228" t="s">
        <v>303</v>
      </c>
      <c r="I228" t="s">
        <v>32</v>
      </c>
      <c r="J228" t="s">
        <v>92</v>
      </c>
      <c r="K228" t="s">
        <v>106</v>
      </c>
      <c r="L228" t="s">
        <v>93</v>
      </c>
      <c r="M228">
        <v>9</v>
      </c>
      <c r="N228" t="s">
        <v>36</v>
      </c>
      <c r="O228" t="s">
        <v>64</v>
      </c>
      <c r="P228" t="s">
        <v>38</v>
      </c>
      <c r="Q228" t="s">
        <v>318</v>
      </c>
      <c r="R228">
        <v>4</v>
      </c>
      <c r="S228">
        <v>7.26</v>
      </c>
      <c r="T228">
        <v>10</v>
      </c>
      <c r="U228">
        <v>5</v>
      </c>
      <c r="V228">
        <v>5</v>
      </c>
      <c r="W228">
        <f>Data!$R228*Data!$S228*(1-Data!$T228/100)*(1+Data!$U228/100)</f>
        <v>27.442800000000002</v>
      </c>
      <c r="X228">
        <f>Data!$R228*Data!$S228*50%</f>
        <v>14.52</v>
      </c>
      <c r="Y228">
        <f>Data!$W228-Data!$X228</f>
        <v>12.922800000000002</v>
      </c>
      <c r="Z228">
        <f>IF(COUNTIF($G$2:G228,G228)=1,1,0)</f>
        <v>0</v>
      </c>
    </row>
    <row r="229" spans="1:26" x14ac:dyDescent="0.3">
      <c r="A229" t="s">
        <v>519</v>
      </c>
      <c r="B229">
        <v>45819</v>
      </c>
      <c r="C229" t="s">
        <v>501</v>
      </c>
      <c r="D229" t="s">
        <v>394</v>
      </c>
      <c r="E229" t="s">
        <v>438</v>
      </c>
      <c r="F229" t="s">
        <v>29</v>
      </c>
      <c r="G229" t="s">
        <v>273</v>
      </c>
      <c r="H229" t="s">
        <v>43</v>
      </c>
      <c r="I229" t="s">
        <v>32</v>
      </c>
      <c r="J229" t="s">
        <v>33</v>
      </c>
      <c r="K229" t="s">
        <v>45</v>
      </c>
      <c r="L229" t="s">
        <v>55</v>
      </c>
      <c r="M229">
        <v>6</v>
      </c>
      <c r="N229" t="s">
        <v>36</v>
      </c>
      <c r="O229" t="s">
        <v>64</v>
      </c>
      <c r="P229" t="s">
        <v>49</v>
      </c>
      <c r="Q229" t="s">
        <v>168</v>
      </c>
      <c r="R229">
        <v>5</v>
      </c>
      <c r="S229">
        <v>7.5</v>
      </c>
      <c r="T229">
        <v>5</v>
      </c>
      <c r="U229">
        <v>5</v>
      </c>
      <c r="V229">
        <v>5</v>
      </c>
      <c r="W229">
        <f>Data!$R229*Data!$S229*(1-Data!$T229/100)*(1+Data!$U229/100)</f>
        <v>37.40625</v>
      </c>
      <c r="X229">
        <f>Data!$R229*Data!$S229*50%</f>
        <v>18.75</v>
      </c>
      <c r="Y229">
        <f>Data!$W229-Data!$X229</f>
        <v>18.65625</v>
      </c>
      <c r="Z229">
        <f>IF(COUNTIF($G$2:G229,G229)=1,1,0)</f>
        <v>0</v>
      </c>
    </row>
    <row r="230" spans="1:26" x14ac:dyDescent="0.3">
      <c r="A230" t="s">
        <v>520</v>
      </c>
      <c r="B230">
        <v>45819</v>
      </c>
      <c r="C230" t="s">
        <v>501</v>
      </c>
      <c r="D230" t="s">
        <v>394</v>
      </c>
      <c r="E230" t="s">
        <v>391</v>
      </c>
      <c r="F230" t="s">
        <v>53</v>
      </c>
      <c r="G230" t="s">
        <v>358</v>
      </c>
      <c r="H230" t="s">
        <v>43</v>
      </c>
      <c r="I230" t="s">
        <v>32</v>
      </c>
      <c r="J230" t="s">
        <v>101</v>
      </c>
      <c r="K230" t="s">
        <v>34</v>
      </c>
      <c r="L230" t="s">
        <v>46</v>
      </c>
      <c r="M230">
        <v>21</v>
      </c>
      <c r="N230" t="s">
        <v>47</v>
      </c>
      <c r="O230" t="s">
        <v>64</v>
      </c>
      <c r="P230" t="s">
        <v>70</v>
      </c>
      <c r="Q230" t="s">
        <v>147</v>
      </c>
      <c r="R230">
        <v>4</v>
      </c>
      <c r="S230">
        <v>7.25</v>
      </c>
      <c r="T230">
        <v>5</v>
      </c>
      <c r="U230">
        <v>5</v>
      </c>
      <c r="V230">
        <v>4</v>
      </c>
      <c r="W230">
        <f>Data!$R230*Data!$S230*(1-Data!$T230/100)*(1+Data!$U230/100)</f>
        <v>28.927499999999998</v>
      </c>
      <c r="X230">
        <f>Data!$R230*Data!$S230*50%</f>
        <v>14.5</v>
      </c>
      <c r="Y230">
        <f>Data!$W230-Data!$X230</f>
        <v>14.427499999999998</v>
      </c>
      <c r="Z230">
        <f>IF(COUNTIF($G$2:G230,G230)=1,1,0)</f>
        <v>0</v>
      </c>
    </row>
    <row r="231" spans="1:26" x14ac:dyDescent="0.3">
      <c r="A231" t="s">
        <v>521</v>
      </c>
      <c r="B231">
        <v>45832</v>
      </c>
      <c r="C231" t="s">
        <v>501</v>
      </c>
      <c r="D231" t="s">
        <v>394</v>
      </c>
      <c r="E231" t="s">
        <v>149</v>
      </c>
      <c r="F231" t="s">
        <v>53</v>
      </c>
      <c r="G231" t="s">
        <v>69</v>
      </c>
      <c r="H231" t="s">
        <v>303</v>
      </c>
      <c r="I231" t="s">
        <v>62</v>
      </c>
      <c r="J231" t="s">
        <v>33</v>
      </c>
      <c r="K231" t="s">
        <v>34</v>
      </c>
      <c r="L231" t="s">
        <v>46</v>
      </c>
      <c r="M231">
        <v>15</v>
      </c>
      <c r="N231" t="s">
        <v>56</v>
      </c>
      <c r="O231" t="s">
        <v>64</v>
      </c>
      <c r="P231" t="s">
        <v>49</v>
      </c>
      <c r="Q231" t="s">
        <v>50</v>
      </c>
      <c r="R231">
        <v>5</v>
      </c>
      <c r="S231">
        <v>12.12</v>
      </c>
      <c r="T231">
        <v>5</v>
      </c>
      <c r="U231">
        <v>5</v>
      </c>
      <c r="V231">
        <v>4</v>
      </c>
      <c r="W231">
        <f>Data!$R231*Data!$S231*(1-Data!$T231/100)*(1+Data!$U231/100)</f>
        <v>60.448499999999996</v>
      </c>
      <c r="X231">
        <f>Data!$R231*Data!$S231*50%</f>
        <v>30.299999999999997</v>
      </c>
      <c r="Y231">
        <f>Data!$W231-Data!$X231</f>
        <v>30.148499999999999</v>
      </c>
      <c r="Z231">
        <f>IF(COUNTIF($G$2:G231,G231)=1,1,0)</f>
        <v>0</v>
      </c>
    </row>
    <row r="232" spans="1:26" x14ac:dyDescent="0.3">
      <c r="A232" t="s">
        <v>522</v>
      </c>
      <c r="B232">
        <v>45832</v>
      </c>
      <c r="C232" t="s">
        <v>501</v>
      </c>
      <c r="D232" t="s">
        <v>394</v>
      </c>
      <c r="E232" t="s">
        <v>108</v>
      </c>
      <c r="F232" t="s">
        <v>68</v>
      </c>
      <c r="G232" t="s">
        <v>523</v>
      </c>
      <c r="H232" t="s">
        <v>43</v>
      </c>
      <c r="I232" t="s">
        <v>62</v>
      </c>
      <c r="J232" t="s">
        <v>44</v>
      </c>
      <c r="K232" t="s">
        <v>106</v>
      </c>
      <c r="L232" t="s">
        <v>55</v>
      </c>
      <c r="M232">
        <v>1</v>
      </c>
      <c r="N232" t="s">
        <v>36</v>
      </c>
      <c r="O232" t="s">
        <v>64</v>
      </c>
      <c r="P232" t="s">
        <v>38</v>
      </c>
      <c r="Q232" t="s">
        <v>130</v>
      </c>
      <c r="R232">
        <v>4</v>
      </c>
      <c r="S232">
        <v>15.79</v>
      </c>
      <c r="T232">
        <v>10</v>
      </c>
      <c r="U232">
        <v>5</v>
      </c>
      <c r="V232">
        <v>3</v>
      </c>
      <c r="W232">
        <f>Data!$R232*Data!$S232*(1-Data!$T232/100)*(1+Data!$U232/100)</f>
        <v>59.686200000000007</v>
      </c>
      <c r="X232">
        <f>Data!$R232*Data!$S232*50%</f>
        <v>31.58</v>
      </c>
      <c r="Y232">
        <f>Data!$W232-Data!$X232</f>
        <v>28.106200000000008</v>
      </c>
      <c r="Z232">
        <f>IF(COUNTIF($G$2:G232,G232)=1,1,0)</f>
        <v>1</v>
      </c>
    </row>
    <row r="233" spans="1:26" x14ac:dyDescent="0.3">
      <c r="A233" t="s">
        <v>524</v>
      </c>
      <c r="B233">
        <v>45819</v>
      </c>
      <c r="C233" t="s">
        <v>501</v>
      </c>
      <c r="D233" t="s">
        <v>394</v>
      </c>
      <c r="E233" t="s">
        <v>217</v>
      </c>
      <c r="F233" t="s">
        <v>29</v>
      </c>
      <c r="G233" t="s">
        <v>86</v>
      </c>
      <c r="H233" t="s">
        <v>303</v>
      </c>
      <c r="I233" t="s">
        <v>32</v>
      </c>
      <c r="J233" t="s">
        <v>92</v>
      </c>
      <c r="K233" t="s">
        <v>106</v>
      </c>
      <c r="L233" t="s">
        <v>35</v>
      </c>
      <c r="M233">
        <v>17</v>
      </c>
      <c r="N233" t="s">
        <v>56</v>
      </c>
      <c r="O233" t="s">
        <v>37</v>
      </c>
      <c r="P233" t="s">
        <v>57</v>
      </c>
      <c r="Q233" t="s">
        <v>250</v>
      </c>
      <c r="R233">
        <v>4</v>
      </c>
      <c r="S233">
        <v>11.16</v>
      </c>
      <c r="T233">
        <v>5</v>
      </c>
      <c r="U233">
        <v>5</v>
      </c>
      <c r="V233">
        <v>5</v>
      </c>
      <c r="W233">
        <f>Data!$R233*Data!$S233*(1-Data!$T233/100)*(1+Data!$U233/100)</f>
        <v>44.528400000000005</v>
      </c>
      <c r="X233">
        <f>Data!$R233*Data!$S233*50%</f>
        <v>22.32</v>
      </c>
      <c r="Y233">
        <f>Data!$W233-Data!$X233</f>
        <v>22.208400000000005</v>
      </c>
      <c r="Z233">
        <f>IF(COUNTIF($G$2:G233,G233)=1,1,0)</f>
        <v>0</v>
      </c>
    </row>
    <row r="234" spans="1:26" x14ac:dyDescent="0.3">
      <c r="A234" t="s">
        <v>525</v>
      </c>
      <c r="B234">
        <v>45817</v>
      </c>
      <c r="C234" t="s">
        <v>501</v>
      </c>
      <c r="D234" t="s">
        <v>394</v>
      </c>
      <c r="E234" t="s">
        <v>41</v>
      </c>
      <c r="F234" t="s">
        <v>29</v>
      </c>
      <c r="G234" t="s">
        <v>526</v>
      </c>
      <c r="H234" t="s">
        <v>43</v>
      </c>
      <c r="I234" t="s">
        <v>62</v>
      </c>
      <c r="J234" t="s">
        <v>92</v>
      </c>
      <c r="K234" t="s">
        <v>106</v>
      </c>
      <c r="L234" t="s">
        <v>35</v>
      </c>
      <c r="M234">
        <v>16</v>
      </c>
      <c r="N234" t="s">
        <v>56</v>
      </c>
      <c r="O234" t="s">
        <v>37</v>
      </c>
      <c r="P234" t="s">
        <v>49</v>
      </c>
      <c r="Q234" t="s">
        <v>97</v>
      </c>
      <c r="R234">
        <v>4</v>
      </c>
      <c r="S234">
        <v>14.2</v>
      </c>
      <c r="T234">
        <v>10</v>
      </c>
      <c r="U234">
        <v>5</v>
      </c>
      <c r="V234">
        <v>5</v>
      </c>
      <c r="W234">
        <f>Data!$R234*Data!$S234*(1-Data!$T234/100)*(1+Data!$U234/100)</f>
        <v>53.676000000000002</v>
      </c>
      <c r="X234">
        <f>Data!$R234*Data!$S234*50%</f>
        <v>28.4</v>
      </c>
      <c r="Y234">
        <f>Data!$W234-Data!$X234</f>
        <v>25.276000000000003</v>
      </c>
      <c r="Z234">
        <f>IF(COUNTIF($G$2:G234,G234)=1,1,0)</f>
        <v>1</v>
      </c>
    </row>
    <row r="235" spans="1:26" x14ac:dyDescent="0.3">
      <c r="A235" t="s">
        <v>527</v>
      </c>
      <c r="B235">
        <v>45832</v>
      </c>
      <c r="C235" t="s">
        <v>501</v>
      </c>
      <c r="D235" t="s">
        <v>394</v>
      </c>
      <c r="E235" t="s">
        <v>335</v>
      </c>
      <c r="F235" t="s">
        <v>74</v>
      </c>
      <c r="G235" t="s">
        <v>528</v>
      </c>
      <c r="H235" t="s">
        <v>43</v>
      </c>
      <c r="I235" t="s">
        <v>62</v>
      </c>
      <c r="J235" t="s">
        <v>92</v>
      </c>
      <c r="K235" t="s">
        <v>34</v>
      </c>
      <c r="L235" t="s">
        <v>35</v>
      </c>
      <c r="M235">
        <v>20</v>
      </c>
      <c r="N235" t="s">
        <v>56</v>
      </c>
      <c r="O235" t="s">
        <v>37</v>
      </c>
      <c r="P235" t="s">
        <v>49</v>
      </c>
      <c r="Q235" t="s">
        <v>50</v>
      </c>
      <c r="R235">
        <v>4</v>
      </c>
      <c r="S235">
        <v>5.72</v>
      </c>
      <c r="T235">
        <v>5</v>
      </c>
      <c r="U235">
        <v>5</v>
      </c>
      <c r="V235">
        <v>4</v>
      </c>
      <c r="W235">
        <f>Data!$R235*Data!$S235*(1-Data!$T235/100)*(1+Data!$U235/100)</f>
        <v>22.822799999999997</v>
      </c>
      <c r="X235">
        <f>Data!$R235*Data!$S235*50%</f>
        <v>11.44</v>
      </c>
      <c r="Y235">
        <f>Data!$W235-Data!$X235</f>
        <v>11.382799999999998</v>
      </c>
      <c r="Z235">
        <f>IF(COUNTIF($G$2:G235,G235)=1,1,0)</f>
        <v>1</v>
      </c>
    </row>
    <row r="236" spans="1:26" x14ac:dyDescent="0.3">
      <c r="A236" t="s">
        <v>529</v>
      </c>
      <c r="B236">
        <v>45825</v>
      </c>
      <c r="C236" t="s">
        <v>501</v>
      </c>
      <c r="D236" t="s">
        <v>394</v>
      </c>
      <c r="E236" t="s">
        <v>120</v>
      </c>
      <c r="F236" t="s">
        <v>29</v>
      </c>
      <c r="G236" t="s">
        <v>530</v>
      </c>
      <c r="H236" t="s">
        <v>43</v>
      </c>
      <c r="I236" t="s">
        <v>32</v>
      </c>
      <c r="J236" t="s">
        <v>92</v>
      </c>
      <c r="K236" t="s">
        <v>87</v>
      </c>
      <c r="L236" t="s">
        <v>55</v>
      </c>
      <c r="M236">
        <v>25</v>
      </c>
      <c r="N236" t="s">
        <v>47</v>
      </c>
      <c r="O236" t="s">
        <v>37</v>
      </c>
      <c r="P236" t="s">
        <v>57</v>
      </c>
      <c r="Q236" t="s">
        <v>58</v>
      </c>
      <c r="R236">
        <v>6</v>
      </c>
      <c r="S236">
        <v>7.46</v>
      </c>
      <c r="T236">
        <v>5</v>
      </c>
      <c r="U236">
        <v>5</v>
      </c>
      <c r="V236">
        <v>5</v>
      </c>
      <c r="W236">
        <f>Data!$R236*Data!$S236*(1-Data!$T236/100)*(1+Data!$U236/100)</f>
        <v>44.648099999999999</v>
      </c>
      <c r="X236">
        <f>Data!$R236*Data!$S236*50%</f>
        <v>22.38</v>
      </c>
      <c r="Y236">
        <f>Data!$W236-Data!$X236</f>
        <v>22.2681</v>
      </c>
      <c r="Z236">
        <f>IF(COUNTIF($G$2:G236,G236)=1,1,0)</f>
        <v>1</v>
      </c>
    </row>
    <row r="237" spans="1:26" x14ac:dyDescent="0.3">
      <c r="A237" t="s">
        <v>531</v>
      </c>
      <c r="B237">
        <v>45817</v>
      </c>
      <c r="C237" t="s">
        <v>501</v>
      </c>
      <c r="D237" t="s">
        <v>394</v>
      </c>
      <c r="E237" t="s">
        <v>233</v>
      </c>
      <c r="F237" t="s">
        <v>85</v>
      </c>
      <c r="G237" t="s">
        <v>532</v>
      </c>
      <c r="H237" t="s">
        <v>43</v>
      </c>
      <c r="I237" t="s">
        <v>62</v>
      </c>
      <c r="J237" t="s">
        <v>92</v>
      </c>
      <c r="K237" t="s">
        <v>45</v>
      </c>
      <c r="L237" t="s">
        <v>93</v>
      </c>
      <c r="M237">
        <v>11</v>
      </c>
      <c r="N237" t="s">
        <v>47</v>
      </c>
      <c r="O237" t="s">
        <v>37</v>
      </c>
      <c r="P237" t="s">
        <v>76</v>
      </c>
      <c r="Q237" t="s">
        <v>127</v>
      </c>
      <c r="R237">
        <v>5</v>
      </c>
      <c r="S237">
        <v>9.8000000000000007</v>
      </c>
      <c r="T237">
        <v>0</v>
      </c>
      <c r="U237">
        <v>5</v>
      </c>
      <c r="V237">
        <v>5</v>
      </c>
      <c r="W237">
        <f>Data!$R237*Data!$S237*(1-Data!$T237/100)*(1+Data!$U237/100)</f>
        <v>51.45</v>
      </c>
      <c r="X237">
        <f>Data!$R237*Data!$S237*50%</f>
        <v>24.5</v>
      </c>
      <c r="Y237">
        <f>Data!$W237-Data!$X237</f>
        <v>26.950000000000003</v>
      </c>
      <c r="Z237">
        <f>IF(COUNTIF($G$2:G237,G237)=1,1,0)</f>
        <v>1</v>
      </c>
    </row>
    <row r="238" spans="1:26" x14ac:dyDescent="0.3">
      <c r="A238" t="s">
        <v>533</v>
      </c>
      <c r="B238">
        <v>45821</v>
      </c>
      <c r="C238" t="s">
        <v>501</v>
      </c>
      <c r="D238" t="s">
        <v>394</v>
      </c>
      <c r="E238" t="s">
        <v>99</v>
      </c>
      <c r="F238" t="s">
        <v>85</v>
      </c>
      <c r="G238" t="s">
        <v>534</v>
      </c>
      <c r="H238" t="s">
        <v>303</v>
      </c>
      <c r="I238" t="s">
        <v>32</v>
      </c>
      <c r="J238" t="s">
        <v>101</v>
      </c>
      <c r="K238" t="s">
        <v>34</v>
      </c>
      <c r="L238" t="s">
        <v>93</v>
      </c>
      <c r="M238">
        <v>19</v>
      </c>
      <c r="N238" t="s">
        <v>56</v>
      </c>
      <c r="O238" t="s">
        <v>94</v>
      </c>
      <c r="P238" t="s">
        <v>70</v>
      </c>
      <c r="Q238" t="s">
        <v>71</v>
      </c>
      <c r="R238">
        <v>5</v>
      </c>
      <c r="S238">
        <v>6.82</v>
      </c>
      <c r="T238">
        <v>0</v>
      </c>
      <c r="U238">
        <v>5</v>
      </c>
      <c r="V238">
        <v>4</v>
      </c>
      <c r="W238">
        <f>Data!$R238*Data!$S238*(1-Data!$T238/100)*(1+Data!$U238/100)</f>
        <v>35.805</v>
      </c>
      <c r="X238">
        <f>Data!$R238*Data!$S238*50%</f>
        <v>17.05</v>
      </c>
      <c r="Y238">
        <f>Data!$W238-Data!$X238</f>
        <v>18.754999999999999</v>
      </c>
      <c r="Z238">
        <f>IF(COUNTIF($G$2:G238,G238)=1,1,0)</f>
        <v>1</v>
      </c>
    </row>
    <row r="239" spans="1:26" x14ac:dyDescent="0.3">
      <c r="A239" t="s">
        <v>535</v>
      </c>
      <c r="B239">
        <v>45834</v>
      </c>
      <c r="C239" t="s">
        <v>501</v>
      </c>
      <c r="D239" t="s">
        <v>394</v>
      </c>
      <c r="E239" t="s">
        <v>84</v>
      </c>
      <c r="F239" t="s">
        <v>121</v>
      </c>
      <c r="G239" t="s">
        <v>536</v>
      </c>
      <c r="H239" t="s">
        <v>303</v>
      </c>
      <c r="I239" t="s">
        <v>32</v>
      </c>
      <c r="J239" t="s">
        <v>92</v>
      </c>
      <c r="K239" t="s">
        <v>45</v>
      </c>
      <c r="L239" t="s">
        <v>93</v>
      </c>
      <c r="M239">
        <v>22</v>
      </c>
      <c r="N239" t="s">
        <v>47</v>
      </c>
      <c r="O239" t="s">
        <v>48</v>
      </c>
      <c r="P239" t="s">
        <v>57</v>
      </c>
      <c r="Q239" t="s">
        <v>136</v>
      </c>
      <c r="R239">
        <v>5</v>
      </c>
      <c r="S239">
        <v>5.33</v>
      </c>
      <c r="T239">
        <v>5</v>
      </c>
      <c r="U239">
        <v>5</v>
      </c>
      <c r="V239">
        <v>5</v>
      </c>
      <c r="W239">
        <f>Data!$R239*Data!$S239*(1-Data!$T239/100)*(1+Data!$U239/100)</f>
        <v>26.583375</v>
      </c>
      <c r="X239">
        <f>Data!$R239*Data!$S239*50%</f>
        <v>13.324999999999999</v>
      </c>
      <c r="Y239">
        <f>Data!$W239-Data!$X239</f>
        <v>13.258375000000001</v>
      </c>
      <c r="Z239">
        <f>IF(COUNTIF($G$2:G239,G239)=1,1,0)</f>
        <v>1</v>
      </c>
    </row>
    <row r="240" spans="1:26" x14ac:dyDescent="0.3">
      <c r="A240" t="s">
        <v>537</v>
      </c>
      <c r="B240">
        <v>45814</v>
      </c>
      <c r="C240" t="s">
        <v>501</v>
      </c>
      <c r="D240" t="s">
        <v>394</v>
      </c>
      <c r="E240" t="s">
        <v>214</v>
      </c>
      <c r="F240" t="s">
        <v>80</v>
      </c>
      <c r="G240" t="s">
        <v>538</v>
      </c>
      <c r="H240" t="s">
        <v>303</v>
      </c>
      <c r="I240" t="s">
        <v>32</v>
      </c>
      <c r="J240" t="s">
        <v>33</v>
      </c>
      <c r="K240" t="s">
        <v>45</v>
      </c>
      <c r="L240" t="s">
        <v>35</v>
      </c>
      <c r="M240">
        <v>21</v>
      </c>
      <c r="N240" t="s">
        <v>56</v>
      </c>
      <c r="O240" t="s">
        <v>48</v>
      </c>
      <c r="P240" t="s">
        <v>76</v>
      </c>
      <c r="Q240" t="s">
        <v>77</v>
      </c>
      <c r="R240">
        <v>5</v>
      </c>
      <c r="S240">
        <v>10.54</v>
      </c>
      <c r="T240">
        <v>5</v>
      </c>
      <c r="U240">
        <v>5</v>
      </c>
      <c r="V240">
        <v>4</v>
      </c>
      <c r="W240">
        <f>Data!$R240*Data!$S240*(1-Data!$T240/100)*(1+Data!$U240/100)</f>
        <v>52.568249999999992</v>
      </c>
      <c r="X240">
        <f>Data!$R240*Data!$S240*50%</f>
        <v>26.349999999999998</v>
      </c>
      <c r="Y240">
        <f>Data!$W240-Data!$X240</f>
        <v>26.218249999999994</v>
      </c>
      <c r="Z240">
        <f>IF(COUNTIF($G$2:G240,G240)=1,1,0)</f>
        <v>1</v>
      </c>
    </row>
    <row r="241" spans="1:26" x14ac:dyDescent="0.3">
      <c r="A241" t="s">
        <v>539</v>
      </c>
      <c r="B241">
        <v>45826</v>
      </c>
      <c r="C241" t="s">
        <v>501</v>
      </c>
      <c r="D241" t="s">
        <v>394</v>
      </c>
      <c r="E241" t="s">
        <v>281</v>
      </c>
      <c r="F241" t="s">
        <v>53</v>
      </c>
      <c r="G241" t="s">
        <v>389</v>
      </c>
      <c r="H241" t="s">
        <v>43</v>
      </c>
      <c r="I241" t="s">
        <v>62</v>
      </c>
      <c r="J241" t="s">
        <v>44</v>
      </c>
      <c r="K241" t="s">
        <v>63</v>
      </c>
      <c r="L241" t="s">
        <v>93</v>
      </c>
      <c r="M241">
        <v>7</v>
      </c>
      <c r="N241" t="s">
        <v>36</v>
      </c>
      <c r="O241" t="s">
        <v>94</v>
      </c>
      <c r="P241" t="s">
        <v>49</v>
      </c>
      <c r="Q241" t="s">
        <v>97</v>
      </c>
      <c r="R241">
        <v>5</v>
      </c>
      <c r="S241">
        <v>15.87</v>
      </c>
      <c r="T241">
        <v>10</v>
      </c>
      <c r="U241">
        <v>5</v>
      </c>
      <c r="V241">
        <v>4</v>
      </c>
      <c r="W241">
        <f>Data!$R241*Data!$S241*(1-Data!$T241/100)*(1+Data!$U241/100)</f>
        <v>74.985749999999996</v>
      </c>
      <c r="X241">
        <f>Data!$R241*Data!$S241*50%</f>
        <v>39.674999999999997</v>
      </c>
      <c r="Y241">
        <f>Data!$W241-Data!$X241</f>
        <v>35.310749999999999</v>
      </c>
      <c r="Z241">
        <f>IF(COUNTIF($G$2:G241,G241)=1,1,0)</f>
        <v>0</v>
      </c>
    </row>
    <row r="242" spans="1:26" x14ac:dyDescent="0.3">
      <c r="A242" t="s">
        <v>540</v>
      </c>
      <c r="B242">
        <v>45822</v>
      </c>
      <c r="C242" t="s">
        <v>501</v>
      </c>
      <c r="D242" t="s">
        <v>394</v>
      </c>
      <c r="E242" t="s">
        <v>245</v>
      </c>
      <c r="F242" t="s">
        <v>53</v>
      </c>
      <c r="G242" t="s">
        <v>242</v>
      </c>
      <c r="H242" t="s">
        <v>303</v>
      </c>
      <c r="I242" t="s">
        <v>32</v>
      </c>
      <c r="J242" t="s">
        <v>44</v>
      </c>
      <c r="K242" t="s">
        <v>45</v>
      </c>
      <c r="L242" t="s">
        <v>35</v>
      </c>
      <c r="M242">
        <v>6</v>
      </c>
      <c r="N242" t="s">
        <v>47</v>
      </c>
      <c r="O242" t="s">
        <v>48</v>
      </c>
      <c r="P242" t="s">
        <v>113</v>
      </c>
      <c r="Q242" t="s">
        <v>114</v>
      </c>
      <c r="R242">
        <v>6</v>
      </c>
      <c r="S242">
        <v>6.19</v>
      </c>
      <c r="T242">
        <v>5</v>
      </c>
      <c r="U242">
        <v>5</v>
      </c>
      <c r="V242">
        <v>3</v>
      </c>
      <c r="W242">
        <f>Data!$R242*Data!$S242*(1-Data!$T242/100)*(1+Data!$U242/100)</f>
        <v>37.047150000000002</v>
      </c>
      <c r="X242">
        <f>Data!$R242*Data!$S242*50%</f>
        <v>18.57</v>
      </c>
      <c r="Y242">
        <f>Data!$W242-Data!$X242</f>
        <v>18.477150000000002</v>
      </c>
      <c r="Z242">
        <f>IF(COUNTIF($G$2:G242,G242)=1,1,0)</f>
        <v>0</v>
      </c>
    </row>
    <row r="243" spans="1:26" x14ac:dyDescent="0.3">
      <c r="A243" t="s">
        <v>541</v>
      </c>
      <c r="B243">
        <v>45828</v>
      </c>
      <c r="C243" t="s">
        <v>501</v>
      </c>
      <c r="D243" t="s">
        <v>394</v>
      </c>
      <c r="E243" t="s">
        <v>104</v>
      </c>
      <c r="F243" t="s">
        <v>85</v>
      </c>
      <c r="G243" t="s">
        <v>435</v>
      </c>
      <c r="H243" t="s">
        <v>43</v>
      </c>
      <c r="I243" t="s">
        <v>32</v>
      </c>
      <c r="J243" t="s">
        <v>92</v>
      </c>
      <c r="K243" t="s">
        <v>87</v>
      </c>
      <c r="L243" t="s">
        <v>35</v>
      </c>
      <c r="M243">
        <v>4</v>
      </c>
      <c r="N243" t="s">
        <v>56</v>
      </c>
      <c r="O243" t="s">
        <v>64</v>
      </c>
      <c r="P243" t="s">
        <v>57</v>
      </c>
      <c r="Q243" t="s">
        <v>82</v>
      </c>
      <c r="R243">
        <v>6</v>
      </c>
      <c r="S243">
        <v>3.23</v>
      </c>
      <c r="T243">
        <v>5</v>
      </c>
      <c r="U243">
        <v>5</v>
      </c>
      <c r="V243">
        <v>4</v>
      </c>
      <c r="W243">
        <f>Data!$R243*Data!$S243*(1-Data!$T243/100)*(1+Data!$U243/100)</f>
        <v>19.33155</v>
      </c>
      <c r="X243">
        <f>Data!$R243*Data!$S243*50%</f>
        <v>9.69</v>
      </c>
      <c r="Y243">
        <f>Data!$W243-Data!$X243</f>
        <v>9.6415500000000005</v>
      </c>
      <c r="Z243">
        <f>IF(COUNTIF($G$2:G243,G243)=1,1,0)</f>
        <v>0</v>
      </c>
    </row>
    <row r="244" spans="1:26" x14ac:dyDescent="0.3">
      <c r="A244" t="s">
        <v>542</v>
      </c>
      <c r="B244">
        <v>45827</v>
      </c>
      <c r="C244" t="s">
        <v>501</v>
      </c>
      <c r="D244" t="s">
        <v>394</v>
      </c>
      <c r="E244" t="s">
        <v>190</v>
      </c>
      <c r="F244" t="s">
        <v>74</v>
      </c>
      <c r="G244" t="s">
        <v>312</v>
      </c>
      <c r="H244" t="s">
        <v>43</v>
      </c>
      <c r="I244" t="s">
        <v>62</v>
      </c>
      <c r="J244" t="s">
        <v>92</v>
      </c>
      <c r="K244" t="s">
        <v>87</v>
      </c>
      <c r="L244" t="s">
        <v>35</v>
      </c>
      <c r="M244">
        <v>5</v>
      </c>
      <c r="N244" t="s">
        <v>56</v>
      </c>
      <c r="O244" t="s">
        <v>48</v>
      </c>
      <c r="P244" t="s">
        <v>38</v>
      </c>
      <c r="Q244" t="s">
        <v>39</v>
      </c>
      <c r="R244">
        <v>5</v>
      </c>
      <c r="S244">
        <v>3.31</v>
      </c>
      <c r="T244">
        <v>5</v>
      </c>
      <c r="U244">
        <v>5</v>
      </c>
      <c r="V244">
        <v>5</v>
      </c>
      <c r="W244">
        <f>Data!$R244*Data!$S244*(1-Data!$T244/100)*(1+Data!$U244/100)</f>
        <v>16.508625000000002</v>
      </c>
      <c r="X244">
        <f>Data!$R244*Data!$S244*50%</f>
        <v>8.2750000000000004</v>
      </c>
      <c r="Y244">
        <f>Data!$W244-Data!$X244</f>
        <v>8.2336250000000017</v>
      </c>
      <c r="Z244">
        <f>IF(COUNTIF($G$2:G244,G244)=1,1,0)</f>
        <v>0</v>
      </c>
    </row>
    <row r="245" spans="1:26" x14ac:dyDescent="0.3">
      <c r="A245" t="s">
        <v>543</v>
      </c>
      <c r="B245">
        <v>45818</v>
      </c>
      <c r="C245" t="s">
        <v>501</v>
      </c>
      <c r="D245" t="s">
        <v>394</v>
      </c>
      <c r="E245" t="s">
        <v>120</v>
      </c>
      <c r="F245" t="s">
        <v>80</v>
      </c>
      <c r="G245" t="s">
        <v>433</v>
      </c>
      <c r="H245" t="s">
        <v>303</v>
      </c>
      <c r="I245" t="s">
        <v>32</v>
      </c>
      <c r="J245" t="s">
        <v>44</v>
      </c>
      <c r="K245" t="s">
        <v>106</v>
      </c>
      <c r="L245" t="s">
        <v>35</v>
      </c>
      <c r="M245">
        <v>2</v>
      </c>
      <c r="N245" t="s">
        <v>47</v>
      </c>
      <c r="O245" t="s">
        <v>94</v>
      </c>
      <c r="P245" t="s">
        <v>70</v>
      </c>
      <c r="Q245" t="s">
        <v>71</v>
      </c>
      <c r="R245">
        <v>5</v>
      </c>
      <c r="S245">
        <v>3.37</v>
      </c>
      <c r="T245">
        <v>5</v>
      </c>
      <c r="U245">
        <v>5</v>
      </c>
      <c r="V245">
        <v>5</v>
      </c>
      <c r="W245">
        <f>Data!$R245*Data!$S245*(1-Data!$T245/100)*(1+Data!$U245/100)</f>
        <v>16.807875000000003</v>
      </c>
      <c r="X245">
        <f>Data!$R245*Data!$S245*50%</f>
        <v>8.4250000000000007</v>
      </c>
      <c r="Y245">
        <f>Data!$W245-Data!$X245</f>
        <v>8.3828750000000021</v>
      </c>
      <c r="Z245">
        <f>IF(COUNTIF($G$2:G245,G245)=1,1,0)</f>
        <v>0</v>
      </c>
    </row>
    <row r="246" spans="1:26" x14ac:dyDescent="0.3">
      <c r="A246" t="s">
        <v>544</v>
      </c>
      <c r="B246">
        <v>45817</v>
      </c>
      <c r="C246" t="s">
        <v>501</v>
      </c>
      <c r="D246" t="s">
        <v>394</v>
      </c>
      <c r="E246" t="s">
        <v>233</v>
      </c>
      <c r="F246" t="s">
        <v>74</v>
      </c>
      <c r="G246" t="s">
        <v>378</v>
      </c>
      <c r="H246" t="s">
        <v>303</v>
      </c>
      <c r="I246" t="s">
        <v>62</v>
      </c>
      <c r="J246" t="s">
        <v>101</v>
      </c>
      <c r="K246" t="s">
        <v>34</v>
      </c>
      <c r="L246" t="s">
        <v>55</v>
      </c>
      <c r="M246">
        <v>9</v>
      </c>
      <c r="N246" t="s">
        <v>36</v>
      </c>
      <c r="O246" t="s">
        <v>64</v>
      </c>
      <c r="P246" t="s">
        <v>76</v>
      </c>
      <c r="Q246" t="s">
        <v>243</v>
      </c>
      <c r="R246">
        <v>5</v>
      </c>
      <c r="S246">
        <v>15.92</v>
      </c>
      <c r="T246">
        <v>5</v>
      </c>
      <c r="U246">
        <v>5</v>
      </c>
      <c r="V246">
        <v>5</v>
      </c>
      <c r="W246">
        <f>Data!$R246*Data!$S246*(1-Data!$T246/100)*(1+Data!$U246/100)</f>
        <v>79.400999999999996</v>
      </c>
      <c r="X246">
        <f>Data!$R246*Data!$S246*50%</f>
        <v>39.799999999999997</v>
      </c>
      <c r="Y246">
        <f>Data!$W246-Data!$X246</f>
        <v>39.600999999999999</v>
      </c>
      <c r="Z246">
        <f>IF(COUNTIF($G$2:G246,G246)=1,1,0)</f>
        <v>0</v>
      </c>
    </row>
    <row r="247" spans="1:26" x14ac:dyDescent="0.3">
      <c r="A247" t="s">
        <v>545</v>
      </c>
      <c r="B247">
        <v>45832</v>
      </c>
      <c r="C247" t="s">
        <v>501</v>
      </c>
      <c r="D247" t="s">
        <v>394</v>
      </c>
      <c r="E247" t="s">
        <v>301</v>
      </c>
      <c r="F247" t="s">
        <v>121</v>
      </c>
      <c r="G247" t="s">
        <v>448</v>
      </c>
      <c r="H247" t="s">
        <v>43</v>
      </c>
      <c r="I247" t="s">
        <v>62</v>
      </c>
      <c r="J247" t="s">
        <v>33</v>
      </c>
      <c r="K247" t="s">
        <v>45</v>
      </c>
      <c r="L247" t="s">
        <v>55</v>
      </c>
      <c r="M247">
        <v>16</v>
      </c>
      <c r="N247" t="s">
        <v>36</v>
      </c>
      <c r="O247" t="s">
        <v>94</v>
      </c>
      <c r="P247" t="s">
        <v>70</v>
      </c>
      <c r="Q247" t="s">
        <v>147</v>
      </c>
      <c r="R247">
        <v>6</v>
      </c>
      <c r="S247">
        <v>13.66</v>
      </c>
      <c r="T247">
        <v>10</v>
      </c>
      <c r="U247">
        <v>5</v>
      </c>
      <c r="V247">
        <v>3</v>
      </c>
      <c r="W247">
        <f>Data!$R247*Data!$S247*(1-Data!$T247/100)*(1+Data!$U247/100)</f>
        <v>77.452200000000019</v>
      </c>
      <c r="X247">
        <f>Data!$R247*Data!$S247*50%</f>
        <v>40.980000000000004</v>
      </c>
      <c r="Y247">
        <f>Data!$W247-Data!$X247</f>
        <v>36.472200000000015</v>
      </c>
      <c r="Z247">
        <f>IF(COUNTIF($G$2:G247,G247)=1,1,0)</f>
        <v>0</v>
      </c>
    </row>
    <row r="248" spans="1:26" x14ac:dyDescent="0.3">
      <c r="A248" t="s">
        <v>546</v>
      </c>
      <c r="B248">
        <v>45819</v>
      </c>
      <c r="C248" t="s">
        <v>501</v>
      </c>
      <c r="D248" t="s">
        <v>394</v>
      </c>
      <c r="E248" t="s">
        <v>205</v>
      </c>
      <c r="F248" t="s">
        <v>29</v>
      </c>
      <c r="G248" t="s">
        <v>81</v>
      </c>
      <c r="H248" t="s">
        <v>303</v>
      </c>
      <c r="I248" t="s">
        <v>62</v>
      </c>
      <c r="J248" t="s">
        <v>44</v>
      </c>
      <c r="K248" t="s">
        <v>87</v>
      </c>
      <c r="L248" t="s">
        <v>46</v>
      </c>
      <c r="M248">
        <v>17</v>
      </c>
      <c r="N248" t="s">
        <v>47</v>
      </c>
      <c r="O248" t="s">
        <v>64</v>
      </c>
      <c r="P248" t="s">
        <v>57</v>
      </c>
      <c r="Q248" t="s">
        <v>58</v>
      </c>
      <c r="R248">
        <v>6</v>
      </c>
      <c r="S248">
        <v>4.21</v>
      </c>
      <c r="T248">
        <v>0</v>
      </c>
      <c r="U248">
        <v>5</v>
      </c>
      <c r="V248">
        <v>5</v>
      </c>
      <c r="W248">
        <f>Data!$R248*Data!$S248*(1-Data!$T248/100)*(1+Data!$U248/100)</f>
        <v>26.523</v>
      </c>
      <c r="X248">
        <f>Data!$R248*Data!$S248*50%</f>
        <v>12.629999999999999</v>
      </c>
      <c r="Y248">
        <f>Data!$W248-Data!$X248</f>
        <v>13.893000000000001</v>
      </c>
      <c r="Z248">
        <f>IF(COUNTIF($G$2:G248,G248)=1,1,0)</f>
        <v>0</v>
      </c>
    </row>
    <row r="249" spans="1:26" x14ac:dyDescent="0.3">
      <c r="A249" t="s">
        <v>547</v>
      </c>
      <c r="B249">
        <v>45814</v>
      </c>
      <c r="C249" t="s">
        <v>501</v>
      </c>
      <c r="D249" t="s">
        <v>394</v>
      </c>
      <c r="E249" t="s">
        <v>192</v>
      </c>
      <c r="F249" t="s">
        <v>29</v>
      </c>
      <c r="G249" t="s">
        <v>548</v>
      </c>
      <c r="H249" t="s">
        <v>43</v>
      </c>
      <c r="I249" t="s">
        <v>32</v>
      </c>
      <c r="J249" t="s">
        <v>92</v>
      </c>
      <c r="K249" t="s">
        <v>45</v>
      </c>
      <c r="L249" t="s">
        <v>55</v>
      </c>
      <c r="M249">
        <v>24</v>
      </c>
      <c r="N249" t="s">
        <v>56</v>
      </c>
      <c r="O249" t="s">
        <v>64</v>
      </c>
      <c r="P249" t="s">
        <v>113</v>
      </c>
      <c r="Q249" t="s">
        <v>114</v>
      </c>
      <c r="R249">
        <v>5</v>
      </c>
      <c r="S249">
        <v>4.04</v>
      </c>
      <c r="T249">
        <v>10</v>
      </c>
      <c r="U249">
        <v>5</v>
      </c>
      <c r="V249">
        <v>5</v>
      </c>
      <c r="W249">
        <f>Data!$R249*Data!$S249*(1-Data!$T249/100)*(1+Data!$U249/100)</f>
        <v>19.089000000000002</v>
      </c>
      <c r="X249">
        <f>Data!$R249*Data!$S249*50%</f>
        <v>10.1</v>
      </c>
      <c r="Y249">
        <f>Data!$W249-Data!$X249</f>
        <v>8.9890000000000025</v>
      </c>
      <c r="Z249">
        <f>IF(COUNTIF($G$2:G249,G249)=1,1,0)</f>
        <v>1</v>
      </c>
    </row>
    <row r="250" spans="1:26" x14ac:dyDescent="0.3">
      <c r="A250" t="s">
        <v>549</v>
      </c>
      <c r="B250">
        <v>45813</v>
      </c>
      <c r="C250" t="s">
        <v>501</v>
      </c>
      <c r="D250" t="s">
        <v>394</v>
      </c>
      <c r="E250" t="s">
        <v>164</v>
      </c>
      <c r="F250" t="s">
        <v>80</v>
      </c>
      <c r="G250" t="s">
        <v>376</v>
      </c>
      <c r="H250" t="s">
        <v>43</v>
      </c>
      <c r="I250" t="s">
        <v>32</v>
      </c>
      <c r="J250" t="s">
        <v>92</v>
      </c>
      <c r="K250" t="s">
        <v>45</v>
      </c>
      <c r="L250" t="s">
        <v>55</v>
      </c>
      <c r="M250">
        <v>8</v>
      </c>
      <c r="N250" t="s">
        <v>36</v>
      </c>
      <c r="O250" t="s">
        <v>64</v>
      </c>
      <c r="P250" t="s">
        <v>70</v>
      </c>
      <c r="Q250" t="s">
        <v>209</v>
      </c>
      <c r="R250">
        <v>6</v>
      </c>
      <c r="S250">
        <v>6.47</v>
      </c>
      <c r="T250">
        <v>10</v>
      </c>
      <c r="U250">
        <v>5</v>
      </c>
      <c r="V250">
        <v>4</v>
      </c>
      <c r="W250">
        <f>Data!$R250*Data!$S250*(1-Data!$T250/100)*(1+Data!$U250/100)</f>
        <v>36.684900000000006</v>
      </c>
      <c r="X250">
        <f>Data!$R250*Data!$S250*50%</f>
        <v>19.41</v>
      </c>
      <c r="Y250">
        <f>Data!$W250-Data!$X250</f>
        <v>17.274900000000006</v>
      </c>
      <c r="Z250">
        <f>IF(COUNTIF($G$2:G250,G250)=1,1,0)</f>
        <v>0</v>
      </c>
    </row>
    <row r="251" spans="1:26" x14ac:dyDescent="0.3">
      <c r="A251" t="s">
        <v>550</v>
      </c>
      <c r="B251">
        <v>45819</v>
      </c>
      <c r="C251" t="s">
        <v>501</v>
      </c>
      <c r="D251" t="s">
        <v>394</v>
      </c>
      <c r="E251" t="s">
        <v>190</v>
      </c>
      <c r="F251" t="s">
        <v>121</v>
      </c>
      <c r="G251" t="s">
        <v>551</v>
      </c>
      <c r="H251" t="s">
        <v>43</v>
      </c>
      <c r="I251" t="s">
        <v>62</v>
      </c>
      <c r="J251" t="s">
        <v>44</v>
      </c>
      <c r="K251" t="s">
        <v>34</v>
      </c>
      <c r="L251" t="s">
        <v>46</v>
      </c>
      <c r="M251">
        <v>13</v>
      </c>
      <c r="N251" t="s">
        <v>47</v>
      </c>
      <c r="O251" t="s">
        <v>37</v>
      </c>
      <c r="P251" t="s">
        <v>113</v>
      </c>
      <c r="Q251" t="s">
        <v>177</v>
      </c>
      <c r="R251">
        <v>5</v>
      </c>
      <c r="S251">
        <v>8.5399999999999991</v>
      </c>
      <c r="T251">
        <v>10</v>
      </c>
      <c r="U251">
        <v>5</v>
      </c>
      <c r="V251">
        <v>3</v>
      </c>
      <c r="W251">
        <f>Data!$R251*Data!$S251*(1-Data!$T251/100)*(1+Data!$U251/100)</f>
        <v>40.351500000000001</v>
      </c>
      <c r="X251">
        <f>Data!$R251*Data!$S251*50%</f>
        <v>21.349999999999998</v>
      </c>
      <c r="Y251">
        <f>Data!$W251-Data!$X251</f>
        <v>19.001500000000004</v>
      </c>
      <c r="Z251">
        <f>IF(COUNTIF($G$2:G251,G251)=1,1,0)</f>
        <v>1</v>
      </c>
    </row>
    <row r="252" spans="1:26" x14ac:dyDescent="0.3">
      <c r="A252" t="s">
        <v>552</v>
      </c>
      <c r="B252">
        <v>45819</v>
      </c>
      <c r="C252" t="s">
        <v>501</v>
      </c>
      <c r="D252" t="s">
        <v>394</v>
      </c>
      <c r="E252" t="s">
        <v>116</v>
      </c>
      <c r="F252" t="s">
        <v>80</v>
      </c>
      <c r="G252" t="s">
        <v>358</v>
      </c>
      <c r="H252" t="s">
        <v>43</v>
      </c>
      <c r="I252" t="s">
        <v>32</v>
      </c>
      <c r="J252" t="s">
        <v>101</v>
      </c>
      <c r="K252" t="s">
        <v>87</v>
      </c>
      <c r="L252" t="s">
        <v>46</v>
      </c>
      <c r="M252">
        <v>7</v>
      </c>
      <c r="N252" t="s">
        <v>47</v>
      </c>
      <c r="O252" t="s">
        <v>37</v>
      </c>
      <c r="P252" t="s">
        <v>57</v>
      </c>
      <c r="Q252" t="s">
        <v>185</v>
      </c>
      <c r="R252">
        <v>6</v>
      </c>
      <c r="S252">
        <v>5.46</v>
      </c>
      <c r="T252">
        <v>5</v>
      </c>
      <c r="U252">
        <v>5</v>
      </c>
      <c r="V252">
        <v>3</v>
      </c>
      <c r="W252">
        <f>Data!$R252*Data!$S252*(1-Data!$T252/100)*(1+Data!$U252/100)</f>
        <v>32.678100000000001</v>
      </c>
      <c r="X252">
        <f>Data!$R252*Data!$S252*50%</f>
        <v>16.38</v>
      </c>
      <c r="Y252">
        <f>Data!$W252-Data!$X252</f>
        <v>16.298100000000002</v>
      </c>
      <c r="Z252">
        <f>IF(COUNTIF($G$2:G252,G252)=1,1,0)</f>
        <v>0</v>
      </c>
    </row>
    <row r="253" spans="1:26" x14ac:dyDescent="0.3">
      <c r="A253" t="s">
        <v>553</v>
      </c>
      <c r="B253">
        <v>45832</v>
      </c>
      <c r="C253" t="s">
        <v>501</v>
      </c>
      <c r="D253" t="s">
        <v>394</v>
      </c>
      <c r="E253" t="s">
        <v>159</v>
      </c>
      <c r="F253" t="s">
        <v>80</v>
      </c>
      <c r="G253" t="s">
        <v>162</v>
      </c>
      <c r="H253" t="s">
        <v>303</v>
      </c>
      <c r="I253" t="s">
        <v>62</v>
      </c>
      <c r="J253" t="s">
        <v>92</v>
      </c>
      <c r="K253" t="s">
        <v>106</v>
      </c>
      <c r="L253" t="s">
        <v>55</v>
      </c>
      <c r="M253">
        <v>17</v>
      </c>
      <c r="N253" t="s">
        <v>47</v>
      </c>
      <c r="O253" t="s">
        <v>37</v>
      </c>
      <c r="P253" t="s">
        <v>113</v>
      </c>
      <c r="Q253" t="s">
        <v>228</v>
      </c>
      <c r="R253">
        <v>5</v>
      </c>
      <c r="S253">
        <v>9.09</v>
      </c>
      <c r="T253">
        <v>5</v>
      </c>
      <c r="U253">
        <v>5</v>
      </c>
      <c r="V253">
        <v>5</v>
      </c>
      <c r="W253">
        <f>Data!$R253*Data!$S253*(1-Data!$T253/100)*(1+Data!$U253/100)</f>
        <v>45.336375000000004</v>
      </c>
      <c r="X253">
        <f>Data!$R253*Data!$S253*50%</f>
        <v>22.725000000000001</v>
      </c>
      <c r="Y253">
        <f>Data!$W253-Data!$X253</f>
        <v>22.611375000000002</v>
      </c>
      <c r="Z253">
        <f>IF(COUNTIF($G$2:G253,G253)=1,1,0)</f>
        <v>0</v>
      </c>
    </row>
    <row r="254" spans="1:26" x14ac:dyDescent="0.3">
      <c r="A254" t="s">
        <v>554</v>
      </c>
      <c r="B254">
        <v>45816</v>
      </c>
      <c r="C254" t="s">
        <v>501</v>
      </c>
      <c r="D254" t="s">
        <v>394</v>
      </c>
      <c r="E254" t="s">
        <v>116</v>
      </c>
      <c r="F254" t="s">
        <v>29</v>
      </c>
      <c r="G254" t="s">
        <v>265</v>
      </c>
      <c r="H254" t="s">
        <v>43</v>
      </c>
      <c r="I254" t="s">
        <v>32</v>
      </c>
      <c r="J254" t="s">
        <v>33</v>
      </c>
      <c r="K254" t="s">
        <v>45</v>
      </c>
      <c r="L254" t="s">
        <v>46</v>
      </c>
      <c r="M254">
        <v>9</v>
      </c>
      <c r="N254" t="s">
        <v>47</v>
      </c>
      <c r="O254" t="s">
        <v>48</v>
      </c>
      <c r="P254" t="s">
        <v>70</v>
      </c>
      <c r="Q254" t="s">
        <v>102</v>
      </c>
      <c r="R254">
        <v>5</v>
      </c>
      <c r="S254">
        <v>5.85</v>
      </c>
      <c r="T254">
        <v>0</v>
      </c>
      <c r="U254">
        <v>5</v>
      </c>
      <c r="V254">
        <v>3</v>
      </c>
      <c r="W254">
        <f>Data!$R254*Data!$S254*(1-Data!$T254/100)*(1+Data!$U254/100)</f>
        <v>30.712500000000002</v>
      </c>
      <c r="X254">
        <f>Data!$R254*Data!$S254*50%</f>
        <v>14.625</v>
      </c>
      <c r="Y254">
        <f>Data!$W254-Data!$X254</f>
        <v>16.087500000000002</v>
      </c>
      <c r="Z254">
        <f>IF(COUNTIF($G$2:G254,G254)=1,1,0)</f>
        <v>0</v>
      </c>
    </row>
    <row r="255" spans="1:26" x14ac:dyDescent="0.3">
      <c r="A255" t="s">
        <v>555</v>
      </c>
      <c r="B255">
        <v>45850</v>
      </c>
      <c r="C255" t="s">
        <v>556</v>
      </c>
      <c r="D255" t="s">
        <v>557</v>
      </c>
      <c r="E255" t="s">
        <v>499</v>
      </c>
      <c r="F255" t="s">
        <v>29</v>
      </c>
      <c r="G255" t="s">
        <v>558</v>
      </c>
      <c r="H255" t="s">
        <v>303</v>
      </c>
      <c r="I255" t="s">
        <v>32</v>
      </c>
      <c r="J255" t="s">
        <v>92</v>
      </c>
      <c r="K255" t="s">
        <v>45</v>
      </c>
      <c r="L255" t="s">
        <v>46</v>
      </c>
      <c r="M255">
        <v>4</v>
      </c>
      <c r="N255" t="s">
        <v>36</v>
      </c>
      <c r="O255" t="s">
        <v>37</v>
      </c>
      <c r="P255" t="s">
        <v>70</v>
      </c>
      <c r="Q255" t="s">
        <v>147</v>
      </c>
      <c r="R255">
        <v>6</v>
      </c>
      <c r="S255">
        <v>7.45</v>
      </c>
      <c r="T255">
        <v>0</v>
      </c>
      <c r="U255">
        <v>5</v>
      </c>
      <c r="V255">
        <v>5</v>
      </c>
      <c r="W255">
        <f>Data!$R255*Data!$S255*(1-Data!$T255/100)*(1+Data!$U255/100)</f>
        <v>46.935000000000002</v>
      </c>
      <c r="X255">
        <f>Data!$R255*Data!$S255*50%</f>
        <v>22.35</v>
      </c>
      <c r="Y255">
        <f>Data!$W255-Data!$X255</f>
        <v>24.585000000000001</v>
      </c>
      <c r="Z255">
        <f>IF(COUNTIF($G$2:G255,G255)=1,1,0)</f>
        <v>1</v>
      </c>
    </row>
    <row r="256" spans="1:26" x14ac:dyDescent="0.3">
      <c r="A256" t="s">
        <v>559</v>
      </c>
      <c r="B256">
        <v>45845</v>
      </c>
      <c r="C256" t="s">
        <v>556</v>
      </c>
      <c r="D256" t="s">
        <v>557</v>
      </c>
      <c r="E256" t="s">
        <v>422</v>
      </c>
      <c r="F256" t="s">
        <v>74</v>
      </c>
      <c r="G256" t="s">
        <v>211</v>
      </c>
      <c r="H256" t="s">
        <v>43</v>
      </c>
      <c r="I256" t="s">
        <v>32</v>
      </c>
      <c r="J256" t="s">
        <v>101</v>
      </c>
      <c r="K256" t="s">
        <v>87</v>
      </c>
      <c r="L256" t="s">
        <v>55</v>
      </c>
      <c r="M256">
        <v>16</v>
      </c>
      <c r="N256" t="s">
        <v>36</v>
      </c>
      <c r="O256" t="s">
        <v>48</v>
      </c>
      <c r="P256" t="s">
        <v>76</v>
      </c>
      <c r="Q256" t="s">
        <v>123</v>
      </c>
      <c r="R256">
        <v>5</v>
      </c>
      <c r="S256">
        <v>7.19</v>
      </c>
      <c r="T256">
        <v>5</v>
      </c>
      <c r="U256">
        <v>5</v>
      </c>
      <c r="V256">
        <v>5</v>
      </c>
      <c r="W256">
        <f>Data!$R256*Data!$S256*(1-Data!$T256/100)*(1+Data!$U256/100)</f>
        <v>35.860125000000004</v>
      </c>
      <c r="X256">
        <f>Data!$R256*Data!$S256*50%</f>
        <v>17.975000000000001</v>
      </c>
      <c r="Y256">
        <f>Data!$W256-Data!$X256</f>
        <v>17.885125000000002</v>
      </c>
      <c r="Z256">
        <f>IF(COUNTIF($G$2:G256,G256)=1,1,0)</f>
        <v>0</v>
      </c>
    </row>
    <row r="257" spans="1:26" x14ac:dyDescent="0.3">
      <c r="A257" t="s">
        <v>560</v>
      </c>
      <c r="B257">
        <v>45846</v>
      </c>
      <c r="C257" t="s">
        <v>556</v>
      </c>
      <c r="D257" t="s">
        <v>557</v>
      </c>
      <c r="E257" t="s">
        <v>340</v>
      </c>
      <c r="F257" t="s">
        <v>74</v>
      </c>
      <c r="G257" t="s">
        <v>532</v>
      </c>
      <c r="H257" t="s">
        <v>43</v>
      </c>
      <c r="I257" t="s">
        <v>32</v>
      </c>
      <c r="J257" t="s">
        <v>101</v>
      </c>
      <c r="K257" t="s">
        <v>45</v>
      </c>
      <c r="L257" t="s">
        <v>55</v>
      </c>
      <c r="M257">
        <v>20</v>
      </c>
      <c r="N257" t="s">
        <v>47</v>
      </c>
      <c r="O257" t="s">
        <v>94</v>
      </c>
      <c r="P257" t="s">
        <v>70</v>
      </c>
      <c r="Q257" t="s">
        <v>188</v>
      </c>
      <c r="R257">
        <v>5</v>
      </c>
      <c r="S257">
        <v>8.41</v>
      </c>
      <c r="T257">
        <v>5</v>
      </c>
      <c r="U257">
        <v>5</v>
      </c>
      <c r="V257">
        <v>4</v>
      </c>
      <c r="W257">
        <f>Data!$R257*Data!$S257*(1-Data!$T257/100)*(1+Data!$U257/100)</f>
        <v>41.944874999999996</v>
      </c>
      <c r="X257">
        <f>Data!$R257*Data!$S257*50%</f>
        <v>21.024999999999999</v>
      </c>
      <c r="Y257">
        <f>Data!$W257-Data!$X257</f>
        <v>20.919874999999998</v>
      </c>
      <c r="Z257">
        <f>IF(COUNTIF($G$2:G257,G257)=1,1,0)</f>
        <v>0</v>
      </c>
    </row>
    <row r="258" spans="1:26" x14ac:dyDescent="0.3">
      <c r="A258" t="s">
        <v>561</v>
      </c>
      <c r="B258">
        <v>45857</v>
      </c>
      <c r="C258" t="s">
        <v>556</v>
      </c>
      <c r="D258" t="s">
        <v>557</v>
      </c>
      <c r="E258" t="s">
        <v>239</v>
      </c>
      <c r="F258" t="s">
        <v>53</v>
      </c>
      <c r="G258" t="s">
        <v>364</v>
      </c>
      <c r="H258" t="s">
        <v>43</v>
      </c>
      <c r="I258" t="s">
        <v>62</v>
      </c>
      <c r="J258" t="s">
        <v>101</v>
      </c>
      <c r="K258" t="s">
        <v>106</v>
      </c>
      <c r="L258" t="s">
        <v>55</v>
      </c>
      <c r="M258">
        <v>1</v>
      </c>
      <c r="N258" t="s">
        <v>56</v>
      </c>
      <c r="O258" t="s">
        <v>48</v>
      </c>
      <c r="P258" t="s">
        <v>113</v>
      </c>
      <c r="Q258" t="s">
        <v>228</v>
      </c>
      <c r="R258">
        <v>5</v>
      </c>
      <c r="S258">
        <v>12.53</v>
      </c>
      <c r="T258">
        <v>5</v>
      </c>
      <c r="U258">
        <v>5</v>
      </c>
      <c r="V258">
        <v>5</v>
      </c>
      <c r="W258">
        <f>Data!$R258*Data!$S258*(1-Data!$T258/100)*(1+Data!$U258/100)</f>
        <v>62.493375</v>
      </c>
      <c r="X258">
        <f>Data!$R258*Data!$S258*50%</f>
        <v>31.324999999999999</v>
      </c>
      <c r="Y258">
        <f>Data!$W258-Data!$X258</f>
        <v>31.168375000000001</v>
      </c>
      <c r="Z258">
        <f>IF(COUNTIF($G$2:G258,G258)=1,1,0)</f>
        <v>0</v>
      </c>
    </row>
    <row r="259" spans="1:26" x14ac:dyDescent="0.3">
      <c r="A259" t="s">
        <v>562</v>
      </c>
      <c r="B259">
        <v>45866</v>
      </c>
      <c r="C259" t="s">
        <v>556</v>
      </c>
      <c r="D259" t="s">
        <v>557</v>
      </c>
      <c r="E259" t="s">
        <v>233</v>
      </c>
      <c r="F259" t="s">
        <v>53</v>
      </c>
      <c r="G259" t="s">
        <v>109</v>
      </c>
      <c r="H259" t="s">
        <v>303</v>
      </c>
      <c r="I259" t="s">
        <v>32</v>
      </c>
      <c r="J259" t="s">
        <v>33</v>
      </c>
      <c r="K259" t="s">
        <v>106</v>
      </c>
      <c r="L259" t="s">
        <v>93</v>
      </c>
      <c r="M259">
        <v>16</v>
      </c>
      <c r="N259" t="s">
        <v>36</v>
      </c>
      <c r="O259" t="s">
        <v>94</v>
      </c>
      <c r="P259" t="s">
        <v>113</v>
      </c>
      <c r="Q259" t="s">
        <v>114</v>
      </c>
      <c r="R259">
        <v>6</v>
      </c>
      <c r="S259">
        <v>5.39</v>
      </c>
      <c r="T259">
        <v>0</v>
      </c>
      <c r="U259">
        <v>5</v>
      </c>
      <c r="V259">
        <v>3</v>
      </c>
      <c r="W259">
        <f>Data!$R259*Data!$S259*(1-Data!$T259/100)*(1+Data!$U259/100)</f>
        <v>33.957000000000001</v>
      </c>
      <c r="X259">
        <f>Data!$R259*Data!$S259*50%</f>
        <v>16.169999999999998</v>
      </c>
      <c r="Y259">
        <f>Data!$W259-Data!$X259</f>
        <v>17.787000000000003</v>
      </c>
      <c r="Z259">
        <f>IF(COUNTIF($G$2:G259,G259)=1,1,0)</f>
        <v>0</v>
      </c>
    </row>
    <row r="260" spans="1:26" x14ac:dyDescent="0.3">
      <c r="A260" t="s">
        <v>563</v>
      </c>
      <c r="B260">
        <v>45850</v>
      </c>
      <c r="C260" t="s">
        <v>556</v>
      </c>
      <c r="D260" t="s">
        <v>557</v>
      </c>
      <c r="E260" t="s">
        <v>391</v>
      </c>
      <c r="F260" t="s">
        <v>85</v>
      </c>
      <c r="G260" t="s">
        <v>376</v>
      </c>
      <c r="H260" t="s">
        <v>303</v>
      </c>
      <c r="I260" t="s">
        <v>62</v>
      </c>
      <c r="J260" t="s">
        <v>44</v>
      </c>
      <c r="K260" t="s">
        <v>106</v>
      </c>
      <c r="L260" t="s">
        <v>55</v>
      </c>
      <c r="M260">
        <v>11</v>
      </c>
      <c r="N260" t="s">
        <v>56</v>
      </c>
      <c r="O260" t="s">
        <v>64</v>
      </c>
      <c r="P260" t="s">
        <v>49</v>
      </c>
      <c r="Q260" t="s">
        <v>168</v>
      </c>
      <c r="R260">
        <v>5</v>
      </c>
      <c r="S260">
        <v>8.52</v>
      </c>
      <c r="T260">
        <v>5</v>
      </c>
      <c r="U260">
        <v>5</v>
      </c>
      <c r="V260">
        <v>5</v>
      </c>
      <c r="W260">
        <f>Data!$R260*Data!$S260*(1-Data!$T260/100)*(1+Data!$U260/100)</f>
        <v>42.49349999999999</v>
      </c>
      <c r="X260">
        <f>Data!$R260*Data!$S260*50%</f>
        <v>21.299999999999997</v>
      </c>
      <c r="Y260">
        <f>Data!$W260-Data!$X260</f>
        <v>21.193499999999993</v>
      </c>
      <c r="Z260">
        <f>IF(COUNTIF($G$2:G260,G260)=1,1,0)</f>
        <v>0</v>
      </c>
    </row>
    <row r="261" spans="1:26" x14ac:dyDescent="0.3">
      <c r="A261" t="s">
        <v>564</v>
      </c>
      <c r="B261">
        <v>45860</v>
      </c>
      <c r="C261" t="s">
        <v>556</v>
      </c>
      <c r="D261" t="s">
        <v>557</v>
      </c>
      <c r="E261" t="s">
        <v>52</v>
      </c>
      <c r="F261" t="s">
        <v>29</v>
      </c>
      <c r="G261" t="s">
        <v>538</v>
      </c>
      <c r="H261" t="s">
        <v>303</v>
      </c>
      <c r="I261" t="s">
        <v>32</v>
      </c>
      <c r="J261" t="s">
        <v>101</v>
      </c>
      <c r="K261" t="s">
        <v>87</v>
      </c>
      <c r="L261" t="s">
        <v>93</v>
      </c>
      <c r="M261">
        <v>6</v>
      </c>
      <c r="N261" t="s">
        <v>36</v>
      </c>
      <c r="O261" t="s">
        <v>64</v>
      </c>
      <c r="P261" t="s">
        <v>76</v>
      </c>
      <c r="Q261" t="s">
        <v>243</v>
      </c>
      <c r="R261">
        <v>5</v>
      </c>
      <c r="S261">
        <v>17.11</v>
      </c>
      <c r="T261">
        <v>5</v>
      </c>
      <c r="U261">
        <v>5</v>
      </c>
      <c r="V261">
        <v>5</v>
      </c>
      <c r="W261">
        <f>Data!$R261*Data!$S261*(1-Data!$T261/100)*(1+Data!$U261/100)</f>
        <v>85.336124999999996</v>
      </c>
      <c r="X261">
        <f>Data!$R261*Data!$S261*50%</f>
        <v>42.774999999999999</v>
      </c>
      <c r="Y261">
        <f>Data!$W261-Data!$X261</f>
        <v>42.561124999999997</v>
      </c>
      <c r="Z261">
        <f>IF(COUNTIF($G$2:G261,G261)=1,1,0)</f>
        <v>0</v>
      </c>
    </row>
    <row r="262" spans="1:26" x14ac:dyDescent="0.3">
      <c r="A262" t="s">
        <v>565</v>
      </c>
      <c r="B262">
        <v>45863</v>
      </c>
      <c r="C262" t="s">
        <v>556</v>
      </c>
      <c r="D262" t="s">
        <v>557</v>
      </c>
      <c r="E262" t="s">
        <v>73</v>
      </c>
      <c r="F262" t="s">
        <v>53</v>
      </c>
      <c r="G262" t="s">
        <v>293</v>
      </c>
      <c r="H262" t="s">
        <v>303</v>
      </c>
      <c r="I262" t="s">
        <v>62</v>
      </c>
      <c r="J262" t="s">
        <v>101</v>
      </c>
      <c r="K262" t="s">
        <v>34</v>
      </c>
      <c r="L262" t="s">
        <v>46</v>
      </c>
      <c r="M262">
        <v>25</v>
      </c>
      <c r="N262" t="s">
        <v>36</v>
      </c>
      <c r="O262" t="s">
        <v>48</v>
      </c>
      <c r="P262" t="s">
        <v>70</v>
      </c>
      <c r="Q262" t="s">
        <v>71</v>
      </c>
      <c r="R262">
        <v>5</v>
      </c>
      <c r="S262">
        <v>7.85</v>
      </c>
      <c r="T262">
        <v>0</v>
      </c>
      <c r="U262">
        <v>5</v>
      </c>
      <c r="V262">
        <v>3</v>
      </c>
      <c r="W262">
        <f>Data!$R262*Data!$S262*(1-Data!$T262/100)*(1+Data!$U262/100)</f>
        <v>41.212499999999999</v>
      </c>
      <c r="X262">
        <f>Data!$R262*Data!$S262*50%</f>
        <v>19.625</v>
      </c>
      <c r="Y262">
        <f>Data!$W262-Data!$X262</f>
        <v>21.587499999999999</v>
      </c>
      <c r="Z262">
        <f>IF(COUNTIF($G$2:G262,G262)=1,1,0)</f>
        <v>0</v>
      </c>
    </row>
    <row r="263" spans="1:26" x14ac:dyDescent="0.3">
      <c r="A263" t="s">
        <v>566</v>
      </c>
      <c r="B263">
        <v>45863</v>
      </c>
      <c r="C263" t="s">
        <v>556</v>
      </c>
      <c r="D263" t="s">
        <v>557</v>
      </c>
      <c r="E263" t="s">
        <v>305</v>
      </c>
      <c r="F263" t="s">
        <v>74</v>
      </c>
      <c r="G263" t="s">
        <v>150</v>
      </c>
      <c r="H263" t="s">
        <v>303</v>
      </c>
      <c r="I263" t="s">
        <v>32</v>
      </c>
      <c r="J263" t="s">
        <v>44</v>
      </c>
      <c r="K263" t="s">
        <v>34</v>
      </c>
      <c r="L263" t="s">
        <v>46</v>
      </c>
      <c r="M263">
        <v>6</v>
      </c>
      <c r="N263" t="s">
        <v>47</v>
      </c>
      <c r="O263" t="s">
        <v>37</v>
      </c>
      <c r="P263" t="s">
        <v>113</v>
      </c>
      <c r="Q263" t="s">
        <v>140</v>
      </c>
      <c r="R263">
        <v>5</v>
      </c>
      <c r="S263">
        <v>6.12</v>
      </c>
      <c r="T263">
        <v>5</v>
      </c>
      <c r="U263">
        <v>5</v>
      </c>
      <c r="V263">
        <v>4</v>
      </c>
      <c r="W263">
        <f>Data!$R263*Data!$S263*(1-Data!$T263/100)*(1+Data!$U263/100)</f>
        <v>30.523500000000002</v>
      </c>
      <c r="X263">
        <f>Data!$R263*Data!$S263*50%</f>
        <v>15.3</v>
      </c>
      <c r="Y263">
        <f>Data!$W263-Data!$X263</f>
        <v>15.223500000000001</v>
      </c>
      <c r="Z263">
        <f>IF(COUNTIF($G$2:G263,G263)=1,1,0)</f>
        <v>0</v>
      </c>
    </row>
    <row r="264" spans="1:26" x14ac:dyDescent="0.3">
      <c r="A264" t="s">
        <v>567</v>
      </c>
      <c r="B264">
        <v>45841</v>
      </c>
      <c r="C264" t="s">
        <v>556</v>
      </c>
      <c r="D264" t="s">
        <v>557</v>
      </c>
      <c r="E264" t="s">
        <v>138</v>
      </c>
      <c r="F264" t="s">
        <v>74</v>
      </c>
      <c r="G264" t="s">
        <v>568</v>
      </c>
      <c r="H264" t="s">
        <v>43</v>
      </c>
      <c r="I264" t="s">
        <v>62</v>
      </c>
      <c r="J264" t="s">
        <v>33</v>
      </c>
      <c r="K264" t="s">
        <v>87</v>
      </c>
      <c r="L264" t="s">
        <v>55</v>
      </c>
      <c r="M264">
        <v>25</v>
      </c>
      <c r="N264" t="s">
        <v>36</v>
      </c>
      <c r="O264" t="s">
        <v>48</v>
      </c>
      <c r="P264" t="s">
        <v>57</v>
      </c>
      <c r="Q264" t="s">
        <v>82</v>
      </c>
      <c r="R264">
        <v>6</v>
      </c>
      <c r="S264">
        <v>8.64</v>
      </c>
      <c r="T264">
        <v>5</v>
      </c>
      <c r="U264">
        <v>5</v>
      </c>
      <c r="V264">
        <v>3</v>
      </c>
      <c r="W264">
        <f>Data!$R264*Data!$S264*(1-Data!$T264/100)*(1+Data!$U264/100)</f>
        <v>51.7104</v>
      </c>
      <c r="X264">
        <f>Data!$R264*Data!$S264*50%</f>
        <v>25.92</v>
      </c>
      <c r="Y264">
        <f>Data!$W264-Data!$X264</f>
        <v>25.790399999999998</v>
      </c>
      <c r="Z264">
        <f>IF(COUNTIF($G$2:G264,G264)=1,1,0)</f>
        <v>1</v>
      </c>
    </row>
    <row r="265" spans="1:26" x14ac:dyDescent="0.3">
      <c r="A265" t="s">
        <v>569</v>
      </c>
      <c r="B265">
        <v>45858</v>
      </c>
      <c r="C265" t="s">
        <v>556</v>
      </c>
      <c r="D265" t="s">
        <v>557</v>
      </c>
      <c r="E265" t="s">
        <v>120</v>
      </c>
      <c r="F265" t="s">
        <v>80</v>
      </c>
      <c r="G265" t="s">
        <v>240</v>
      </c>
      <c r="H265" t="s">
        <v>43</v>
      </c>
      <c r="I265" t="s">
        <v>62</v>
      </c>
      <c r="J265" t="s">
        <v>92</v>
      </c>
      <c r="K265" t="s">
        <v>106</v>
      </c>
      <c r="L265" t="s">
        <v>35</v>
      </c>
      <c r="M265">
        <v>18</v>
      </c>
      <c r="N265" t="s">
        <v>56</v>
      </c>
      <c r="O265" t="s">
        <v>37</v>
      </c>
      <c r="P265" t="s">
        <v>113</v>
      </c>
      <c r="Q265" t="s">
        <v>114</v>
      </c>
      <c r="R265">
        <v>5</v>
      </c>
      <c r="S265">
        <v>9.07</v>
      </c>
      <c r="T265">
        <v>5</v>
      </c>
      <c r="U265">
        <v>5</v>
      </c>
      <c r="V265">
        <v>4</v>
      </c>
      <c r="W265">
        <f>Data!$R265*Data!$S265*(1-Data!$T265/100)*(1+Data!$U265/100)</f>
        <v>45.236624999999997</v>
      </c>
      <c r="X265">
        <f>Data!$R265*Data!$S265*50%</f>
        <v>22.675000000000001</v>
      </c>
      <c r="Y265">
        <f>Data!$W265-Data!$X265</f>
        <v>22.561624999999996</v>
      </c>
      <c r="Z265">
        <f>IF(COUNTIF($G$2:G265,G265)=1,1,0)</f>
        <v>0</v>
      </c>
    </row>
    <row r="266" spans="1:26" x14ac:dyDescent="0.3">
      <c r="A266" t="s">
        <v>570</v>
      </c>
      <c r="B266">
        <v>45863</v>
      </c>
      <c r="C266" t="s">
        <v>556</v>
      </c>
      <c r="D266" t="s">
        <v>557</v>
      </c>
      <c r="E266" t="s">
        <v>73</v>
      </c>
      <c r="F266" t="s">
        <v>53</v>
      </c>
      <c r="G266" t="s">
        <v>511</v>
      </c>
      <c r="H266" t="s">
        <v>43</v>
      </c>
      <c r="I266" t="s">
        <v>62</v>
      </c>
      <c r="J266" t="s">
        <v>101</v>
      </c>
      <c r="K266" t="s">
        <v>63</v>
      </c>
      <c r="L266" t="s">
        <v>55</v>
      </c>
      <c r="M266">
        <v>25</v>
      </c>
      <c r="N266" t="s">
        <v>47</v>
      </c>
      <c r="O266" t="s">
        <v>64</v>
      </c>
      <c r="P266" t="s">
        <v>70</v>
      </c>
      <c r="Q266" t="s">
        <v>209</v>
      </c>
      <c r="R266">
        <v>5</v>
      </c>
      <c r="S266">
        <v>13.45</v>
      </c>
      <c r="T266">
        <v>10</v>
      </c>
      <c r="U266">
        <v>5</v>
      </c>
      <c r="V266">
        <v>4</v>
      </c>
      <c r="W266">
        <f>Data!$R266*Data!$S266*(1-Data!$T266/100)*(1+Data!$U266/100)</f>
        <v>63.551250000000003</v>
      </c>
      <c r="X266">
        <f>Data!$R266*Data!$S266*50%</f>
        <v>33.625</v>
      </c>
      <c r="Y266">
        <f>Data!$W266-Data!$X266</f>
        <v>29.926250000000003</v>
      </c>
      <c r="Z266">
        <f>IF(COUNTIF($G$2:G266,G266)=1,1,0)</f>
        <v>0</v>
      </c>
    </row>
    <row r="267" spans="1:26" x14ac:dyDescent="0.3">
      <c r="A267" t="s">
        <v>571</v>
      </c>
      <c r="B267">
        <v>45842</v>
      </c>
      <c r="C267" t="s">
        <v>556</v>
      </c>
      <c r="D267" t="s">
        <v>557</v>
      </c>
      <c r="E267" t="s">
        <v>239</v>
      </c>
      <c r="F267" t="s">
        <v>53</v>
      </c>
      <c r="G267" t="s">
        <v>536</v>
      </c>
      <c r="H267" t="s">
        <v>303</v>
      </c>
      <c r="I267" t="s">
        <v>32</v>
      </c>
      <c r="J267" t="s">
        <v>44</v>
      </c>
      <c r="K267" t="s">
        <v>34</v>
      </c>
      <c r="L267" t="s">
        <v>93</v>
      </c>
      <c r="M267">
        <v>2</v>
      </c>
      <c r="N267" t="s">
        <v>47</v>
      </c>
      <c r="O267" t="s">
        <v>94</v>
      </c>
      <c r="P267" t="s">
        <v>76</v>
      </c>
      <c r="Q267" t="s">
        <v>157</v>
      </c>
      <c r="R267">
        <v>5</v>
      </c>
      <c r="S267">
        <v>8.2200000000000006</v>
      </c>
      <c r="T267">
        <v>0</v>
      </c>
      <c r="U267">
        <v>5</v>
      </c>
      <c r="V267">
        <v>5</v>
      </c>
      <c r="W267">
        <f>Data!$R267*Data!$S267*(1-Data!$T267/100)*(1+Data!$U267/100)</f>
        <v>43.155000000000001</v>
      </c>
      <c r="X267">
        <f>Data!$R267*Data!$S267*50%</f>
        <v>20.55</v>
      </c>
      <c r="Y267">
        <f>Data!$W267-Data!$X267</f>
        <v>22.605</v>
      </c>
      <c r="Z267">
        <f>IF(COUNTIF($G$2:G267,G267)=1,1,0)</f>
        <v>0</v>
      </c>
    </row>
    <row r="268" spans="1:26" x14ac:dyDescent="0.3">
      <c r="A268" t="s">
        <v>572</v>
      </c>
      <c r="B268">
        <v>45857</v>
      </c>
      <c r="C268" t="s">
        <v>556</v>
      </c>
      <c r="D268" t="s">
        <v>557</v>
      </c>
      <c r="E268" t="s">
        <v>281</v>
      </c>
      <c r="F268" t="s">
        <v>121</v>
      </c>
      <c r="G268" t="s">
        <v>526</v>
      </c>
      <c r="H268" t="s">
        <v>303</v>
      </c>
      <c r="I268" t="s">
        <v>62</v>
      </c>
      <c r="J268" t="s">
        <v>33</v>
      </c>
      <c r="K268" t="s">
        <v>106</v>
      </c>
      <c r="L268" t="s">
        <v>46</v>
      </c>
      <c r="M268">
        <v>9</v>
      </c>
      <c r="N268" t="s">
        <v>56</v>
      </c>
      <c r="O268" t="s">
        <v>94</v>
      </c>
      <c r="P268" t="s">
        <v>70</v>
      </c>
      <c r="Q268" t="s">
        <v>188</v>
      </c>
      <c r="R268">
        <v>5</v>
      </c>
      <c r="S268">
        <v>8.9</v>
      </c>
      <c r="T268">
        <v>10</v>
      </c>
      <c r="U268">
        <v>5</v>
      </c>
      <c r="V268">
        <v>5</v>
      </c>
      <c r="W268">
        <f>Data!$R268*Data!$S268*(1-Data!$T268/100)*(1+Data!$U268/100)</f>
        <v>42.052500000000009</v>
      </c>
      <c r="X268">
        <f>Data!$R268*Data!$S268*50%</f>
        <v>22.25</v>
      </c>
      <c r="Y268">
        <f>Data!$W268-Data!$X268</f>
        <v>19.802500000000009</v>
      </c>
      <c r="Z268">
        <f>IF(COUNTIF($G$2:G268,G268)=1,1,0)</f>
        <v>0</v>
      </c>
    </row>
    <row r="269" spans="1:26" x14ac:dyDescent="0.3">
      <c r="A269" t="s">
        <v>573</v>
      </c>
      <c r="B269">
        <v>45859</v>
      </c>
      <c r="C269" t="s">
        <v>556</v>
      </c>
      <c r="D269" t="s">
        <v>557</v>
      </c>
      <c r="E269" t="s">
        <v>145</v>
      </c>
      <c r="F269" t="s">
        <v>53</v>
      </c>
      <c r="G269" t="s">
        <v>269</v>
      </c>
      <c r="H269" t="s">
        <v>43</v>
      </c>
      <c r="I269" t="s">
        <v>62</v>
      </c>
      <c r="J269" t="s">
        <v>101</v>
      </c>
      <c r="K269" t="s">
        <v>34</v>
      </c>
      <c r="L269" t="s">
        <v>55</v>
      </c>
      <c r="M269">
        <v>12</v>
      </c>
      <c r="N269" t="s">
        <v>47</v>
      </c>
      <c r="O269" t="s">
        <v>37</v>
      </c>
      <c r="P269" t="s">
        <v>113</v>
      </c>
      <c r="Q269" t="s">
        <v>114</v>
      </c>
      <c r="R269">
        <v>5</v>
      </c>
      <c r="S269">
        <v>7.34</v>
      </c>
      <c r="T269">
        <v>5</v>
      </c>
      <c r="U269">
        <v>5</v>
      </c>
      <c r="V269">
        <v>3</v>
      </c>
      <c r="W269">
        <f>Data!$R269*Data!$S269*(1-Data!$T269/100)*(1+Data!$U269/100)</f>
        <v>36.608250000000005</v>
      </c>
      <c r="X269">
        <f>Data!$R269*Data!$S269*50%</f>
        <v>18.350000000000001</v>
      </c>
      <c r="Y269">
        <f>Data!$W269-Data!$X269</f>
        <v>18.258250000000004</v>
      </c>
      <c r="Z269">
        <f>IF(COUNTIF($G$2:G269,G269)=1,1,0)</f>
        <v>0</v>
      </c>
    </row>
    <row r="270" spans="1:26" x14ac:dyDescent="0.3">
      <c r="A270" t="s">
        <v>574</v>
      </c>
      <c r="B270">
        <v>45851</v>
      </c>
      <c r="C270" t="s">
        <v>556</v>
      </c>
      <c r="D270" t="s">
        <v>557</v>
      </c>
      <c r="E270" t="s">
        <v>173</v>
      </c>
      <c r="F270" t="s">
        <v>80</v>
      </c>
      <c r="G270" t="s">
        <v>403</v>
      </c>
      <c r="H270" t="s">
        <v>43</v>
      </c>
      <c r="I270" t="s">
        <v>32</v>
      </c>
      <c r="J270" t="s">
        <v>33</v>
      </c>
      <c r="K270" t="s">
        <v>34</v>
      </c>
      <c r="L270" t="s">
        <v>93</v>
      </c>
      <c r="M270">
        <v>25</v>
      </c>
      <c r="N270" t="s">
        <v>36</v>
      </c>
      <c r="O270" t="s">
        <v>64</v>
      </c>
      <c r="P270" t="s">
        <v>49</v>
      </c>
      <c r="Q270" t="s">
        <v>97</v>
      </c>
      <c r="R270">
        <v>6</v>
      </c>
      <c r="S270">
        <v>18.350000000000001</v>
      </c>
      <c r="T270">
        <v>5</v>
      </c>
      <c r="U270">
        <v>5</v>
      </c>
      <c r="V270">
        <v>5</v>
      </c>
      <c r="W270">
        <f>Data!$R270*Data!$S270*(1-Data!$T270/100)*(1+Data!$U270/100)</f>
        <v>109.82475000000001</v>
      </c>
      <c r="X270">
        <f>Data!$R270*Data!$S270*50%</f>
        <v>55.050000000000004</v>
      </c>
      <c r="Y270">
        <f>Data!$W270-Data!$X270</f>
        <v>54.774750000000004</v>
      </c>
      <c r="Z270">
        <f>IF(COUNTIF($G$2:G270,G270)=1,1,0)</f>
        <v>0</v>
      </c>
    </row>
    <row r="271" spans="1:26" x14ac:dyDescent="0.3">
      <c r="A271" t="s">
        <v>575</v>
      </c>
      <c r="B271">
        <v>45865</v>
      </c>
      <c r="C271" t="s">
        <v>556</v>
      </c>
      <c r="D271" t="s">
        <v>557</v>
      </c>
      <c r="E271" t="s">
        <v>438</v>
      </c>
      <c r="F271" t="s">
        <v>121</v>
      </c>
      <c r="G271" t="s">
        <v>483</v>
      </c>
      <c r="H271" t="s">
        <v>43</v>
      </c>
      <c r="I271" t="s">
        <v>62</v>
      </c>
      <c r="J271" t="s">
        <v>44</v>
      </c>
      <c r="K271" t="s">
        <v>34</v>
      </c>
      <c r="L271" t="s">
        <v>93</v>
      </c>
      <c r="M271">
        <v>17</v>
      </c>
      <c r="N271" t="s">
        <v>56</v>
      </c>
      <c r="O271" t="s">
        <v>37</v>
      </c>
      <c r="P271" t="s">
        <v>113</v>
      </c>
      <c r="Q271" t="s">
        <v>228</v>
      </c>
      <c r="R271">
        <v>6</v>
      </c>
      <c r="S271">
        <v>5.73</v>
      </c>
      <c r="T271">
        <v>5</v>
      </c>
      <c r="U271">
        <v>5</v>
      </c>
      <c r="V271">
        <v>3</v>
      </c>
      <c r="W271">
        <f>Data!$R271*Data!$S271*(1-Data!$T271/100)*(1+Data!$U271/100)</f>
        <v>34.294050000000006</v>
      </c>
      <c r="X271">
        <f>Data!$R271*Data!$S271*50%</f>
        <v>17.190000000000001</v>
      </c>
      <c r="Y271">
        <f>Data!$W271-Data!$X271</f>
        <v>17.104050000000004</v>
      </c>
      <c r="Z271">
        <f>IF(COUNTIF($G$2:G271,G271)=1,1,0)</f>
        <v>0</v>
      </c>
    </row>
    <row r="272" spans="1:26" x14ac:dyDescent="0.3">
      <c r="A272" t="s">
        <v>576</v>
      </c>
      <c r="B272">
        <v>45852</v>
      </c>
      <c r="C272" t="s">
        <v>556</v>
      </c>
      <c r="D272" t="s">
        <v>557</v>
      </c>
      <c r="E272" t="s">
        <v>275</v>
      </c>
      <c r="F272" t="s">
        <v>80</v>
      </c>
      <c r="G272" t="s">
        <v>187</v>
      </c>
      <c r="H272" t="s">
        <v>43</v>
      </c>
      <c r="I272" t="s">
        <v>62</v>
      </c>
      <c r="J272" t="s">
        <v>33</v>
      </c>
      <c r="K272" t="s">
        <v>87</v>
      </c>
      <c r="L272" t="s">
        <v>93</v>
      </c>
      <c r="M272">
        <v>11</v>
      </c>
      <c r="N272" t="s">
        <v>47</v>
      </c>
      <c r="O272" t="s">
        <v>48</v>
      </c>
      <c r="P272" t="s">
        <v>70</v>
      </c>
      <c r="Q272" t="s">
        <v>147</v>
      </c>
      <c r="R272">
        <v>6</v>
      </c>
      <c r="S272">
        <v>6.11</v>
      </c>
      <c r="T272">
        <v>10</v>
      </c>
      <c r="U272">
        <v>5</v>
      </c>
      <c r="V272">
        <v>3</v>
      </c>
      <c r="W272">
        <f>Data!$R272*Data!$S272*(1-Data!$T272/100)*(1+Data!$U272/100)</f>
        <v>34.64370000000001</v>
      </c>
      <c r="X272">
        <f>Data!$R272*Data!$S272*50%</f>
        <v>18.330000000000002</v>
      </c>
      <c r="Y272">
        <f>Data!$W272-Data!$X272</f>
        <v>16.313700000000008</v>
      </c>
      <c r="Z272">
        <f>IF(COUNTIF($G$2:G272,G272)=1,1,0)</f>
        <v>0</v>
      </c>
    </row>
    <row r="273" spans="1:26" x14ac:dyDescent="0.3">
      <c r="A273" t="s">
        <v>577</v>
      </c>
      <c r="B273">
        <v>45848</v>
      </c>
      <c r="C273" t="s">
        <v>556</v>
      </c>
      <c r="D273" t="s">
        <v>557</v>
      </c>
      <c r="E273" t="s">
        <v>325</v>
      </c>
      <c r="F273" t="s">
        <v>68</v>
      </c>
      <c r="G273" t="s">
        <v>578</v>
      </c>
      <c r="H273" t="s">
        <v>303</v>
      </c>
      <c r="I273" t="s">
        <v>62</v>
      </c>
      <c r="J273" t="s">
        <v>92</v>
      </c>
      <c r="K273" t="s">
        <v>106</v>
      </c>
      <c r="L273" t="s">
        <v>55</v>
      </c>
      <c r="M273">
        <v>3</v>
      </c>
      <c r="N273" t="s">
        <v>47</v>
      </c>
      <c r="O273" t="s">
        <v>48</v>
      </c>
      <c r="P273" t="s">
        <v>38</v>
      </c>
      <c r="Q273" t="s">
        <v>318</v>
      </c>
      <c r="R273">
        <v>5</v>
      </c>
      <c r="S273">
        <v>8.3800000000000008</v>
      </c>
      <c r="T273">
        <v>5</v>
      </c>
      <c r="U273">
        <v>5</v>
      </c>
      <c r="V273">
        <v>3</v>
      </c>
      <c r="W273">
        <f>Data!$R273*Data!$S273*(1-Data!$T273/100)*(1+Data!$U273/100)</f>
        <v>41.79525000000001</v>
      </c>
      <c r="X273">
        <f>Data!$R273*Data!$S273*50%</f>
        <v>20.950000000000003</v>
      </c>
      <c r="Y273">
        <f>Data!$W273-Data!$X273</f>
        <v>20.845250000000007</v>
      </c>
      <c r="Z273">
        <f>IF(COUNTIF($G$2:G273,G273)=1,1,0)</f>
        <v>1</v>
      </c>
    </row>
    <row r="274" spans="1:26" x14ac:dyDescent="0.3">
      <c r="A274" t="s">
        <v>579</v>
      </c>
      <c r="B274">
        <v>45849</v>
      </c>
      <c r="C274" t="s">
        <v>556</v>
      </c>
      <c r="D274" t="s">
        <v>557</v>
      </c>
      <c r="E274" t="s">
        <v>499</v>
      </c>
      <c r="F274" t="s">
        <v>29</v>
      </c>
      <c r="G274" t="s">
        <v>323</v>
      </c>
      <c r="H274" t="s">
        <v>43</v>
      </c>
      <c r="I274" t="s">
        <v>62</v>
      </c>
      <c r="J274" t="s">
        <v>101</v>
      </c>
      <c r="K274" t="s">
        <v>63</v>
      </c>
      <c r="L274" t="s">
        <v>55</v>
      </c>
      <c r="M274">
        <v>23</v>
      </c>
      <c r="N274" t="s">
        <v>56</v>
      </c>
      <c r="O274" t="s">
        <v>48</v>
      </c>
      <c r="P274" t="s">
        <v>70</v>
      </c>
      <c r="Q274" t="s">
        <v>147</v>
      </c>
      <c r="R274">
        <v>5</v>
      </c>
      <c r="S274">
        <v>8.32</v>
      </c>
      <c r="T274">
        <v>10</v>
      </c>
      <c r="U274">
        <v>5</v>
      </c>
      <c r="V274">
        <v>5</v>
      </c>
      <c r="W274">
        <f>Data!$R274*Data!$S274*(1-Data!$T274/100)*(1+Data!$U274/100)</f>
        <v>39.312000000000005</v>
      </c>
      <c r="X274">
        <f>Data!$R274*Data!$S274*50%</f>
        <v>20.8</v>
      </c>
      <c r="Y274">
        <f>Data!$W274-Data!$X274</f>
        <v>18.512000000000004</v>
      </c>
      <c r="Z274">
        <f>IF(COUNTIF($G$2:G274,G274)=1,1,0)</f>
        <v>0</v>
      </c>
    </row>
    <row r="275" spans="1:26" x14ac:dyDescent="0.3">
      <c r="A275" t="s">
        <v>580</v>
      </c>
      <c r="B275">
        <v>45841</v>
      </c>
      <c r="C275" t="s">
        <v>556</v>
      </c>
      <c r="D275" t="s">
        <v>557</v>
      </c>
      <c r="E275" t="s">
        <v>116</v>
      </c>
      <c r="F275" t="s">
        <v>68</v>
      </c>
      <c r="G275" t="s">
        <v>581</v>
      </c>
      <c r="H275" t="s">
        <v>303</v>
      </c>
      <c r="I275" t="s">
        <v>32</v>
      </c>
      <c r="J275" t="s">
        <v>92</v>
      </c>
      <c r="K275" t="s">
        <v>34</v>
      </c>
      <c r="L275" t="s">
        <v>46</v>
      </c>
      <c r="M275">
        <v>10</v>
      </c>
      <c r="N275" t="s">
        <v>36</v>
      </c>
      <c r="O275" t="s">
        <v>37</v>
      </c>
      <c r="P275" t="s">
        <v>70</v>
      </c>
      <c r="Q275" t="s">
        <v>147</v>
      </c>
      <c r="R275">
        <v>5</v>
      </c>
      <c r="S275">
        <v>6.81</v>
      </c>
      <c r="T275">
        <v>5</v>
      </c>
      <c r="U275">
        <v>5</v>
      </c>
      <c r="V275">
        <v>5</v>
      </c>
      <c r="W275">
        <f>Data!$R275*Data!$S275*(1-Data!$T275/100)*(1+Data!$U275/100)</f>
        <v>33.964874999999999</v>
      </c>
      <c r="X275">
        <f>Data!$R275*Data!$S275*50%</f>
        <v>17.024999999999999</v>
      </c>
      <c r="Y275">
        <f>Data!$W275-Data!$X275</f>
        <v>16.939875000000001</v>
      </c>
      <c r="Z275">
        <f>IF(COUNTIF($G$2:G275,G275)=1,1,0)</f>
        <v>1</v>
      </c>
    </row>
    <row r="276" spans="1:26" x14ac:dyDescent="0.3">
      <c r="A276" t="s">
        <v>582</v>
      </c>
      <c r="B276">
        <v>45858</v>
      </c>
      <c r="C276" t="s">
        <v>556</v>
      </c>
      <c r="D276" t="s">
        <v>557</v>
      </c>
      <c r="E276" t="s">
        <v>164</v>
      </c>
      <c r="F276" t="s">
        <v>53</v>
      </c>
      <c r="G276" t="s">
        <v>146</v>
      </c>
      <c r="H276" t="s">
        <v>303</v>
      </c>
      <c r="I276" t="s">
        <v>62</v>
      </c>
      <c r="J276" t="s">
        <v>101</v>
      </c>
      <c r="K276" t="s">
        <v>106</v>
      </c>
      <c r="L276" t="s">
        <v>46</v>
      </c>
      <c r="M276">
        <v>22</v>
      </c>
      <c r="N276" t="s">
        <v>47</v>
      </c>
      <c r="O276" t="s">
        <v>64</v>
      </c>
      <c r="P276" t="s">
        <v>57</v>
      </c>
      <c r="Q276" t="s">
        <v>136</v>
      </c>
      <c r="R276">
        <v>5</v>
      </c>
      <c r="S276">
        <v>5.36</v>
      </c>
      <c r="T276">
        <v>5</v>
      </c>
      <c r="U276">
        <v>5</v>
      </c>
      <c r="V276">
        <v>3</v>
      </c>
      <c r="W276">
        <f>Data!$R276*Data!$S276*(1-Data!$T276/100)*(1+Data!$U276/100)</f>
        <v>26.733000000000001</v>
      </c>
      <c r="X276">
        <f>Data!$R276*Data!$S276*50%</f>
        <v>13.4</v>
      </c>
      <c r="Y276">
        <f>Data!$W276-Data!$X276</f>
        <v>13.333</v>
      </c>
      <c r="Z276">
        <f>IF(COUNTIF($G$2:G276,G276)=1,1,0)</f>
        <v>0</v>
      </c>
    </row>
    <row r="277" spans="1:26" x14ac:dyDescent="0.3">
      <c r="A277" t="s">
        <v>583</v>
      </c>
      <c r="B277">
        <v>45849</v>
      </c>
      <c r="C277" t="s">
        <v>556</v>
      </c>
      <c r="D277" t="s">
        <v>557</v>
      </c>
      <c r="E277" t="s">
        <v>366</v>
      </c>
      <c r="F277" t="s">
        <v>68</v>
      </c>
      <c r="G277" t="s">
        <v>349</v>
      </c>
      <c r="H277" t="s">
        <v>303</v>
      </c>
      <c r="I277" t="s">
        <v>32</v>
      </c>
      <c r="J277" t="s">
        <v>44</v>
      </c>
      <c r="K277" t="s">
        <v>34</v>
      </c>
      <c r="L277" t="s">
        <v>55</v>
      </c>
      <c r="M277">
        <v>18</v>
      </c>
      <c r="N277" t="s">
        <v>56</v>
      </c>
      <c r="O277" t="s">
        <v>37</v>
      </c>
      <c r="P277" t="s">
        <v>113</v>
      </c>
      <c r="Q277" t="s">
        <v>114</v>
      </c>
      <c r="R277">
        <v>5</v>
      </c>
      <c r="S277">
        <v>8.6</v>
      </c>
      <c r="T277">
        <v>0</v>
      </c>
      <c r="U277">
        <v>5</v>
      </c>
      <c r="V277">
        <v>4</v>
      </c>
      <c r="W277">
        <f>Data!$R277*Data!$S277*(1-Data!$T277/100)*(1+Data!$U277/100)</f>
        <v>45.15</v>
      </c>
      <c r="X277">
        <f>Data!$R277*Data!$S277*50%</f>
        <v>21.5</v>
      </c>
      <c r="Y277">
        <f>Data!$W277-Data!$X277</f>
        <v>23.65</v>
      </c>
      <c r="Z277">
        <f>IF(COUNTIF($G$2:G277,G277)=1,1,0)</f>
        <v>0</v>
      </c>
    </row>
    <row r="278" spans="1:26" x14ac:dyDescent="0.3">
      <c r="A278" t="s">
        <v>584</v>
      </c>
      <c r="B278">
        <v>45863</v>
      </c>
      <c r="C278" t="s">
        <v>556</v>
      </c>
      <c r="D278" t="s">
        <v>557</v>
      </c>
      <c r="E278" t="s">
        <v>108</v>
      </c>
      <c r="F278" t="s">
        <v>29</v>
      </c>
      <c r="G278" t="s">
        <v>271</v>
      </c>
      <c r="H278" t="s">
        <v>43</v>
      </c>
      <c r="I278" t="s">
        <v>62</v>
      </c>
      <c r="J278" t="s">
        <v>44</v>
      </c>
      <c r="K278" t="s">
        <v>34</v>
      </c>
      <c r="L278" t="s">
        <v>93</v>
      </c>
      <c r="M278">
        <v>13</v>
      </c>
      <c r="N278" t="s">
        <v>47</v>
      </c>
      <c r="O278" t="s">
        <v>37</v>
      </c>
      <c r="P278" t="s">
        <v>38</v>
      </c>
      <c r="Q278" t="s">
        <v>118</v>
      </c>
      <c r="R278">
        <v>6</v>
      </c>
      <c r="S278">
        <v>8.07</v>
      </c>
      <c r="T278">
        <v>5</v>
      </c>
      <c r="U278">
        <v>5</v>
      </c>
      <c r="V278">
        <v>5</v>
      </c>
      <c r="W278">
        <f>Data!$R278*Data!$S278*(1-Data!$T278/100)*(1+Data!$U278/100)</f>
        <v>48.298950000000005</v>
      </c>
      <c r="X278">
        <f>Data!$R278*Data!$S278*50%</f>
        <v>24.21</v>
      </c>
      <c r="Y278">
        <f>Data!$W278-Data!$X278</f>
        <v>24.088950000000004</v>
      </c>
      <c r="Z278">
        <f>IF(COUNTIF($G$2:G278,G278)=1,1,0)</f>
        <v>0</v>
      </c>
    </row>
    <row r="279" spans="1:26" x14ac:dyDescent="0.3">
      <c r="A279" t="s">
        <v>585</v>
      </c>
      <c r="B279">
        <v>45839</v>
      </c>
      <c r="C279" t="s">
        <v>556</v>
      </c>
      <c r="D279" t="s">
        <v>557</v>
      </c>
      <c r="E279" t="s">
        <v>52</v>
      </c>
      <c r="F279" t="s">
        <v>121</v>
      </c>
      <c r="G279" t="s">
        <v>174</v>
      </c>
      <c r="H279" t="s">
        <v>303</v>
      </c>
      <c r="I279" t="s">
        <v>32</v>
      </c>
      <c r="J279" t="s">
        <v>101</v>
      </c>
      <c r="K279" t="s">
        <v>63</v>
      </c>
      <c r="L279" t="s">
        <v>35</v>
      </c>
      <c r="M279">
        <v>18</v>
      </c>
      <c r="N279" t="s">
        <v>56</v>
      </c>
      <c r="O279" t="s">
        <v>48</v>
      </c>
      <c r="P279" t="s">
        <v>76</v>
      </c>
      <c r="Q279" t="s">
        <v>123</v>
      </c>
      <c r="R279">
        <v>5</v>
      </c>
      <c r="S279">
        <v>13.69</v>
      </c>
      <c r="T279">
        <v>10</v>
      </c>
      <c r="U279">
        <v>5</v>
      </c>
      <c r="V279">
        <v>4</v>
      </c>
      <c r="W279">
        <f>Data!$R279*Data!$S279*(1-Data!$T279/100)*(1+Data!$U279/100)</f>
        <v>64.685250000000011</v>
      </c>
      <c r="X279">
        <f>Data!$R279*Data!$S279*50%</f>
        <v>34.225000000000001</v>
      </c>
      <c r="Y279">
        <f>Data!$W279-Data!$X279</f>
        <v>30.460250000000009</v>
      </c>
      <c r="Z279">
        <f>IF(COUNTIF($G$2:G279,G279)=1,1,0)</f>
        <v>0</v>
      </c>
    </row>
    <row r="280" spans="1:26" x14ac:dyDescent="0.3">
      <c r="A280" t="s">
        <v>586</v>
      </c>
      <c r="B280">
        <v>45866</v>
      </c>
      <c r="C280" t="s">
        <v>556</v>
      </c>
      <c r="D280" t="s">
        <v>557</v>
      </c>
      <c r="E280" t="s">
        <v>422</v>
      </c>
      <c r="F280" t="s">
        <v>74</v>
      </c>
      <c r="G280" t="s">
        <v>215</v>
      </c>
      <c r="H280" t="s">
        <v>303</v>
      </c>
      <c r="I280" t="s">
        <v>62</v>
      </c>
      <c r="J280" t="s">
        <v>44</v>
      </c>
      <c r="K280" t="s">
        <v>87</v>
      </c>
      <c r="L280" t="s">
        <v>55</v>
      </c>
      <c r="M280">
        <v>11</v>
      </c>
      <c r="N280" t="s">
        <v>47</v>
      </c>
      <c r="O280" t="s">
        <v>48</v>
      </c>
      <c r="P280" t="s">
        <v>57</v>
      </c>
      <c r="Q280" t="s">
        <v>82</v>
      </c>
      <c r="R280">
        <v>5</v>
      </c>
      <c r="S280">
        <v>8.36</v>
      </c>
      <c r="T280">
        <v>5</v>
      </c>
      <c r="U280">
        <v>5</v>
      </c>
      <c r="V280">
        <v>3</v>
      </c>
      <c r="W280">
        <f>Data!$R280*Data!$S280*(1-Data!$T280/100)*(1+Data!$U280/100)</f>
        <v>41.695499999999996</v>
      </c>
      <c r="X280">
        <f>Data!$R280*Data!$S280*50%</f>
        <v>20.9</v>
      </c>
      <c r="Y280">
        <f>Data!$W280-Data!$X280</f>
        <v>20.795499999999997</v>
      </c>
      <c r="Z280">
        <f>IF(COUNTIF($G$2:G280,G280)=1,1,0)</f>
        <v>0</v>
      </c>
    </row>
    <row r="281" spans="1:26" x14ac:dyDescent="0.3">
      <c r="A281" t="s">
        <v>587</v>
      </c>
      <c r="B281">
        <v>45856</v>
      </c>
      <c r="C281" t="s">
        <v>556</v>
      </c>
      <c r="D281" t="s">
        <v>557</v>
      </c>
      <c r="E281" t="s">
        <v>41</v>
      </c>
      <c r="F281" t="s">
        <v>53</v>
      </c>
      <c r="G281" t="s">
        <v>530</v>
      </c>
      <c r="H281" t="s">
        <v>43</v>
      </c>
      <c r="I281" t="s">
        <v>32</v>
      </c>
      <c r="J281" t="s">
        <v>101</v>
      </c>
      <c r="K281" t="s">
        <v>106</v>
      </c>
      <c r="L281" t="s">
        <v>55</v>
      </c>
      <c r="M281">
        <v>24</v>
      </c>
      <c r="N281" t="s">
        <v>36</v>
      </c>
      <c r="O281" t="s">
        <v>64</v>
      </c>
      <c r="P281" t="s">
        <v>57</v>
      </c>
      <c r="Q281" t="s">
        <v>82</v>
      </c>
      <c r="R281">
        <v>6</v>
      </c>
      <c r="S281">
        <v>5.85</v>
      </c>
      <c r="T281">
        <v>5</v>
      </c>
      <c r="U281">
        <v>5</v>
      </c>
      <c r="V281">
        <v>3</v>
      </c>
      <c r="W281">
        <f>Data!$R281*Data!$S281*(1-Data!$T281/100)*(1+Data!$U281/100)</f>
        <v>35.012249999999995</v>
      </c>
      <c r="X281">
        <f>Data!$R281*Data!$S281*50%</f>
        <v>17.549999999999997</v>
      </c>
      <c r="Y281">
        <f>Data!$W281-Data!$X281</f>
        <v>17.462249999999997</v>
      </c>
      <c r="Z281">
        <f>IF(COUNTIF($G$2:G281,G281)=1,1,0)</f>
        <v>0</v>
      </c>
    </row>
    <row r="282" spans="1:26" x14ac:dyDescent="0.3">
      <c r="A282" t="s">
        <v>588</v>
      </c>
      <c r="B282">
        <v>45880</v>
      </c>
      <c r="C282" t="s">
        <v>589</v>
      </c>
      <c r="D282" t="s">
        <v>557</v>
      </c>
      <c r="E282" t="s">
        <v>152</v>
      </c>
      <c r="F282" t="s">
        <v>121</v>
      </c>
      <c r="G282" t="s">
        <v>368</v>
      </c>
      <c r="H282" t="s">
        <v>43</v>
      </c>
      <c r="I282" t="s">
        <v>62</v>
      </c>
      <c r="J282" t="s">
        <v>92</v>
      </c>
      <c r="K282" t="s">
        <v>34</v>
      </c>
      <c r="L282" t="s">
        <v>35</v>
      </c>
      <c r="M282">
        <v>12</v>
      </c>
      <c r="N282" t="s">
        <v>36</v>
      </c>
      <c r="O282" t="s">
        <v>48</v>
      </c>
      <c r="P282" t="s">
        <v>76</v>
      </c>
      <c r="Q282" t="s">
        <v>77</v>
      </c>
      <c r="R282">
        <v>5</v>
      </c>
      <c r="S282">
        <v>13.16</v>
      </c>
      <c r="T282">
        <v>5</v>
      </c>
      <c r="U282">
        <v>5</v>
      </c>
      <c r="V282">
        <v>4</v>
      </c>
      <c r="W282">
        <f>Data!$R282*Data!$S282*(1-Data!$T282/100)*(1+Data!$U282/100)</f>
        <v>65.635499999999993</v>
      </c>
      <c r="X282">
        <f>Data!$R282*Data!$S282*50%</f>
        <v>32.9</v>
      </c>
      <c r="Y282">
        <f>Data!$W282-Data!$X282</f>
        <v>32.735499999999995</v>
      </c>
      <c r="Z282">
        <f>IF(COUNTIF($G$2:G282,G282)=1,1,0)</f>
        <v>0</v>
      </c>
    </row>
    <row r="283" spans="1:26" x14ac:dyDescent="0.3">
      <c r="A283" t="s">
        <v>590</v>
      </c>
      <c r="B283">
        <v>45893</v>
      </c>
      <c r="C283" t="s">
        <v>589</v>
      </c>
      <c r="D283" t="s">
        <v>557</v>
      </c>
      <c r="E283" t="s">
        <v>108</v>
      </c>
      <c r="F283" t="s">
        <v>68</v>
      </c>
      <c r="G283" t="s">
        <v>215</v>
      </c>
      <c r="H283" t="s">
        <v>303</v>
      </c>
      <c r="I283" t="s">
        <v>62</v>
      </c>
      <c r="J283" t="s">
        <v>92</v>
      </c>
      <c r="K283" t="s">
        <v>87</v>
      </c>
      <c r="L283" t="s">
        <v>35</v>
      </c>
      <c r="M283">
        <v>23</v>
      </c>
      <c r="N283" t="s">
        <v>47</v>
      </c>
      <c r="O283" t="s">
        <v>94</v>
      </c>
      <c r="P283" t="s">
        <v>76</v>
      </c>
      <c r="Q283" t="s">
        <v>243</v>
      </c>
      <c r="R283">
        <v>6</v>
      </c>
      <c r="S283">
        <v>8.9</v>
      </c>
      <c r="T283">
        <v>0</v>
      </c>
      <c r="U283">
        <v>5</v>
      </c>
      <c r="V283">
        <v>5</v>
      </c>
      <c r="W283">
        <f>Data!$R283*Data!$S283*(1-Data!$T283/100)*(1+Data!$U283/100)</f>
        <v>56.070000000000007</v>
      </c>
      <c r="X283">
        <f>Data!$R283*Data!$S283*50%</f>
        <v>26.700000000000003</v>
      </c>
      <c r="Y283">
        <f>Data!$W283-Data!$X283</f>
        <v>29.370000000000005</v>
      </c>
      <c r="Z283">
        <f>IF(COUNTIF($G$2:G283,G283)=1,1,0)</f>
        <v>0</v>
      </c>
    </row>
    <row r="284" spans="1:26" x14ac:dyDescent="0.3">
      <c r="A284" t="s">
        <v>591</v>
      </c>
      <c r="B284">
        <v>45882</v>
      </c>
      <c r="C284" t="s">
        <v>589</v>
      </c>
      <c r="D284" t="s">
        <v>557</v>
      </c>
      <c r="E284" t="s">
        <v>239</v>
      </c>
      <c r="F284" t="s">
        <v>53</v>
      </c>
      <c r="G284" t="s">
        <v>364</v>
      </c>
      <c r="H284" t="s">
        <v>43</v>
      </c>
      <c r="I284" t="s">
        <v>32</v>
      </c>
      <c r="J284" t="s">
        <v>33</v>
      </c>
      <c r="K284" t="s">
        <v>34</v>
      </c>
      <c r="L284" t="s">
        <v>35</v>
      </c>
      <c r="M284">
        <v>5</v>
      </c>
      <c r="N284" t="s">
        <v>47</v>
      </c>
      <c r="O284" t="s">
        <v>64</v>
      </c>
      <c r="P284" t="s">
        <v>38</v>
      </c>
      <c r="Q284" t="s">
        <v>130</v>
      </c>
      <c r="R284">
        <v>5</v>
      </c>
      <c r="S284">
        <v>10.14</v>
      </c>
      <c r="T284">
        <v>10</v>
      </c>
      <c r="U284">
        <v>5</v>
      </c>
      <c r="V284">
        <v>5</v>
      </c>
      <c r="W284">
        <f>Data!$R284*Data!$S284*(1-Data!$T284/100)*(1+Data!$U284/100)</f>
        <v>47.911500000000004</v>
      </c>
      <c r="X284">
        <f>Data!$R284*Data!$S284*50%</f>
        <v>25.35</v>
      </c>
      <c r="Y284">
        <f>Data!$W284-Data!$X284</f>
        <v>22.561500000000002</v>
      </c>
      <c r="Z284">
        <f>IF(COUNTIF($G$2:G284,G284)=1,1,0)</f>
        <v>0</v>
      </c>
    </row>
    <row r="285" spans="1:26" x14ac:dyDescent="0.3">
      <c r="A285" t="s">
        <v>592</v>
      </c>
      <c r="B285">
        <v>45882</v>
      </c>
      <c r="C285" t="s">
        <v>589</v>
      </c>
      <c r="D285" t="s">
        <v>557</v>
      </c>
      <c r="E285" t="s">
        <v>99</v>
      </c>
      <c r="F285" t="s">
        <v>74</v>
      </c>
      <c r="G285" t="s">
        <v>593</v>
      </c>
      <c r="H285" t="s">
        <v>43</v>
      </c>
      <c r="I285" t="s">
        <v>32</v>
      </c>
      <c r="J285" t="s">
        <v>101</v>
      </c>
      <c r="K285" t="s">
        <v>63</v>
      </c>
      <c r="L285" t="s">
        <v>55</v>
      </c>
      <c r="M285">
        <v>11</v>
      </c>
      <c r="N285" t="s">
        <v>47</v>
      </c>
      <c r="O285" t="s">
        <v>94</v>
      </c>
      <c r="P285" t="s">
        <v>76</v>
      </c>
      <c r="Q285" t="s">
        <v>127</v>
      </c>
      <c r="R285">
        <v>5</v>
      </c>
      <c r="S285">
        <v>6.92</v>
      </c>
      <c r="T285">
        <v>0</v>
      </c>
      <c r="U285">
        <v>5</v>
      </c>
      <c r="V285">
        <v>4</v>
      </c>
      <c r="W285">
        <f>Data!$R285*Data!$S285*(1-Data!$T285/100)*(1+Data!$U285/100)</f>
        <v>36.330000000000005</v>
      </c>
      <c r="X285">
        <f>Data!$R285*Data!$S285*50%</f>
        <v>17.3</v>
      </c>
      <c r="Y285">
        <f>Data!$W285-Data!$X285</f>
        <v>19.030000000000005</v>
      </c>
      <c r="Z285">
        <f>IF(COUNTIF($G$2:G285,G285)=1,1,0)</f>
        <v>1</v>
      </c>
    </row>
    <row r="286" spans="1:26" x14ac:dyDescent="0.3">
      <c r="A286" t="s">
        <v>594</v>
      </c>
      <c r="B286">
        <v>45885</v>
      </c>
      <c r="C286" t="s">
        <v>589</v>
      </c>
      <c r="D286" t="s">
        <v>557</v>
      </c>
      <c r="E286" t="s">
        <v>275</v>
      </c>
      <c r="F286" t="s">
        <v>74</v>
      </c>
      <c r="G286" t="s">
        <v>69</v>
      </c>
      <c r="H286" t="s">
        <v>43</v>
      </c>
      <c r="I286" t="s">
        <v>62</v>
      </c>
      <c r="J286" t="s">
        <v>33</v>
      </c>
      <c r="K286" t="s">
        <v>34</v>
      </c>
      <c r="L286" t="s">
        <v>93</v>
      </c>
      <c r="M286">
        <v>16</v>
      </c>
      <c r="N286" t="s">
        <v>47</v>
      </c>
      <c r="O286" t="s">
        <v>48</v>
      </c>
      <c r="P286" t="s">
        <v>38</v>
      </c>
      <c r="Q286" t="s">
        <v>318</v>
      </c>
      <c r="R286">
        <v>5</v>
      </c>
      <c r="S286">
        <v>9.7899999999999991</v>
      </c>
      <c r="T286">
        <v>5</v>
      </c>
      <c r="U286">
        <v>5</v>
      </c>
      <c r="V286">
        <v>5</v>
      </c>
      <c r="W286">
        <f>Data!$R286*Data!$S286*(1-Data!$T286/100)*(1+Data!$U286/100)</f>
        <v>48.827624999999991</v>
      </c>
      <c r="X286">
        <f>Data!$R286*Data!$S286*50%</f>
        <v>24.474999999999998</v>
      </c>
      <c r="Y286">
        <f>Data!$W286-Data!$X286</f>
        <v>24.352624999999993</v>
      </c>
      <c r="Z286">
        <f>IF(COUNTIF($G$2:G286,G286)=1,1,0)</f>
        <v>0</v>
      </c>
    </row>
    <row r="287" spans="1:26" x14ac:dyDescent="0.3">
      <c r="A287" t="s">
        <v>595</v>
      </c>
      <c r="B287">
        <v>45877</v>
      </c>
      <c r="C287" t="s">
        <v>589</v>
      </c>
      <c r="D287" t="s">
        <v>557</v>
      </c>
      <c r="E287" t="s">
        <v>335</v>
      </c>
      <c r="F287" t="s">
        <v>68</v>
      </c>
      <c r="G287" t="s">
        <v>271</v>
      </c>
      <c r="H287" t="s">
        <v>43</v>
      </c>
      <c r="I287" t="s">
        <v>62</v>
      </c>
      <c r="J287" t="s">
        <v>101</v>
      </c>
      <c r="K287" t="s">
        <v>106</v>
      </c>
      <c r="L287" t="s">
        <v>55</v>
      </c>
      <c r="M287">
        <v>13</v>
      </c>
      <c r="N287" t="s">
        <v>47</v>
      </c>
      <c r="O287" t="s">
        <v>37</v>
      </c>
      <c r="P287" t="s">
        <v>49</v>
      </c>
      <c r="Q287" t="s">
        <v>65</v>
      </c>
      <c r="R287">
        <v>5</v>
      </c>
      <c r="S287">
        <v>14.34</v>
      </c>
      <c r="T287">
        <v>10</v>
      </c>
      <c r="U287">
        <v>5</v>
      </c>
      <c r="V287">
        <v>4</v>
      </c>
      <c r="W287">
        <f>Data!$R287*Data!$S287*(1-Data!$T287/100)*(1+Data!$U287/100)</f>
        <v>67.756500000000003</v>
      </c>
      <c r="X287">
        <f>Data!$R287*Data!$S287*50%</f>
        <v>35.85</v>
      </c>
      <c r="Y287">
        <f>Data!$W287-Data!$X287</f>
        <v>31.906500000000001</v>
      </c>
      <c r="Z287">
        <f>IF(COUNTIF($G$2:G287,G287)=1,1,0)</f>
        <v>0</v>
      </c>
    </row>
    <row r="288" spans="1:26" x14ac:dyDescent="0.3">
      <c r="A288" t="s">
        <v>596</v>
      </c>
      <c r="B288">
        <v>45886</v>
      </c>
      <c r="C288" t="s">
        <v>589</v>
      </c>
      <c r="D288" t="s">
        <v>557</v>
      </c>
      <c r="E288" t="s">
        <v>411</v>
      </c>
      <c r="F288" t="s">
        <v>121</v>
      </c>
      <c r="G288" t="s">
        <v>351</v>
      </c>
      <c r="H288" t="s">
        <v>43</v>
      </c>
      <c r="I288" t="s">
        <v>62</v>
      </c>
      <c r="J288" t="s">
        <v>101</v>
      </c>
      <c r="K288" t="s">
        <v>87</v>
      </c>
      <c r="L288" t="s">
        <v>55</v>
      </c>
      <c r="M288">
        <v>25</v>
      </c>
      <c r="N288" t="s">
        <v>56</v>
      </c>
      <c r="O288" t="s">
        <v>37</v>
      </c>
      <c r="P288" t="s">
        <v>70</v>
      </c>
      <c r="Q288" t="s">
        <v>188</v>
      </c>
      <c r="R288">
        <v>5</v>
      </c>
      <c r="S288">
        <v>8.6199999999999992</v>
      </c>
      <c r="T288">
        <v>10</v>
      </c>
      <c r="U288">
        <v>5</v>
      </c>
      <c r="V288">
        <v>3</v>
      </c>
      <c r="W288">
        <f>Data!$R288*Data!$S288*(1-Data!$T288/100)*(1+Data!$U288/100)</f>
        <v>40.729500000000002</v>
      </c>
      <c r="X288">
        <f>Data!$R288*Data!$S288*50%</f>
        <v>21.549999999999997</v>
      </c>
      <c r="Y288">
        <f>Data!$W288-Data!$X288</f>
        <v>19.179500000000004</v>
      </c>
      <c r="Z288">
        <f>IF(COUNTIF($G$2:G288,G288)=1,1,0)</f>
        <v>0</v>
      </c>
    </row>
    <row r="289" spans="1:26" x14ac:dyDescent="0.3">
      <c r="A289" t="s">
        <v>597</v>
      </c>
      <c r="B289">
        <v>45872</v>
      </c>
      <c r="C289" t="s">
        <v>589</v>
      </c>
      <c r="D289" t="s">
        <v>557</v>
      </c>
      <c r="E289" t="s">
        <v>120</v>
      </c>
      <c r="F289" t="s">
        <v>29</v>
      </c>
      <c r="G289" t="s">
        <v>431</v>
      </c>
      <c r="H289" t="s">
        <v>303</v>
      </c>
      <c r="I289" t="s">
        <v>32</v>
      </c>
      <c r="J289" t="s">
        <v>44</v>
      </c>
      <c r="K289" t="s">
        <v>106</v>
      </c>
      <c r="L289" t="s">
        <v>35</v>
      </c>
      <c r="M289">
        <v>3</v>
      </c>
      <c r="N289" t="s">
        <v>47</v>
      </c>
      <c r="O289" t="s">
        <v>37</v>
      </c>
      <c r="P289" t="s">
        <v>38</v>
      </c>
      <c r="Q289" t="s">
        <v>110</v>
      </c>
      <c r="R289">
        <v>5</v>
      </c>
      <c r="S289">
        <v>8.8800000000000008</v>
      </c>
      <c r="T289">
        <v>10</v>
      </c>
      <c r="U289">
        <v>5</v>
      </c>
      <c r="V289">
        <v>4</v>
      </c>
      <c r="W289">
        <f>Data!$R289*Data!$S289*(1-Data!$T289/100)*(1+Data!$U289/100)</f>
        <v>41.958000000000013</v>
      </c>
      <c r="X289">
        <f>Data!$R289*Data!$S289*50%</f>
        <v>22.200000000000003</v>
      </c>
      <c r="Y289">
        <f>Data!$W289-Data!$X289</f>
        <v>19.75800000000001</v>
      </c>
      <c r="Z289">
        <f>IF(COUNTIF($G$2:G289,G289)=1,1,0)</f>
        <v>0</v>
      </c>
    </row>
    <row r="290" spans="1:26" x14ac:dyDescent="0.3">
      <c r="A290" t="s">
        <v>598</v>
      </c>
      <c r="B290">
        <v>45892</v>
      </c>
      <c r="C290" t="s">
        <v>589</v>
      </c>
      <c r="D290" t="s">
        <v>557</v>
      </c>
      <c r="E290" t="s">
        <v>73</v>
      </c>
      <c r="F290" t="s">
        <v>68</v>
      </c>
      <c r="G290" t="s">
        <v>364</v>
      </c>
      <c r="H290" t="s">
        <v>303</v>
      </c>
      <c r="I290" t="s">
        <v>62</v>
      </c>
      <c r="J290" t="s">
        <v>33</v>
      </c>
      <c r="K290" t="s">
        <v>106</v>
      </c>
      <c r="L290" t="s">
        <v>46</v>
      </c>
      <c r="M290">
        <v>16</v>
      </c>
      <c r="N290" t="s">
        <v>56</v>
      </c>
      <c r="O290" t="s">
        <v>48</v>
      </c>
      <c r="P290" t="s">
        <v>113</v>
      </c>
      <c r="Q290" t="s">
        <v>289</v>
      </c>
      <c r="R290">
        <v>5</v>
      </c>
      <c r="S290">
        <v>6.74</v>
      </c>
      <c r="T290">
        <v>0</v>
      </c>
      <c r="U290">
        <v>5</v>
      </c>
      <c r="V290">
        <v>4</v>
      </c>
      <c r="W290">
        <f>Data!$R290*Data!$S290*(1-Data!$T290/100)*(1+Data!$U290/100)</f>
        <v>35.385000000000005</v>
      </c>
      <c r="X290">
        <f>Data!$R290*Data!$S290*50%</f>
        <v>16.850000000000001</v>
      </c>
      <c r="Y290">
        <f>Data!$W290-Data!$X290</f>
        <v>18.535000000000004</v>
      </c>
      <c r="Z290">
        <f>IF(COUNTIF($G$2:G290,G290)=1,1,0)</f>
        <v>0</v>
      </c>
    </row>
    <row r="291" spans="1:26" x14ac:dyDescent="0.3">
      <c r="A291" t="s">
        <v>599</v>
      </c>
      <c r="B291">
        <v>45871</v>
      </c>
      <c r="C291" t="s">
        <v>589</v>
      </c>
      <c r="D291" t="s">
        <v>557</v>
      </c>
      <c r="E291" t="s">
        <v>422</v>
      </c>
      <c r="F291" t="s">
        <v>29</v>
      </c>
      <c r="G291" t="s">
        <v>329</v>
      </c>
      <c r="H291" t="s">
        <v>43</v>
      </c>
      <c r="I291" t="s">
        <v>32</v>
      </c>
      <c r="J291" t="s">
        <v>92</v>
      </c>
      <c r="K291" t="s">
        <v>106</v>
      </c>
      <c r="L291" t="s">
        <v>35</v>
      </c>
      <c r="M291">
        <v>24</v>
      </c>
      <c r="N291" t="s">
        <v>56</v>
      </c>
      <c r="O291" t="s">
        <v>94</v>
      </c>
      <c r="P291" t="s">
        <v>57</v>
      </c>
      <c r="Q291" t="s">
        <v>58</v>
      </c>
      <c r="R291">
        <v>5</v>
      </c>
      <c r="S291">
        <v>12.76</v>
      </c>
      <c r="T291">
        <v>0</v>
      </c>
      <c r="U291">
        <v>5</v>
      </c>
      <c r="V291">
        <v>4</v>
      </c>
      <c r="W291">
        <f>Data!$R291*Data!$S291*(1-Data!$T291/100)*(1+Data!$U291/100)</f>
        <v>66.989999999999995</v>
      </c>
      <c r="X291">
        <f>Data!$R291*Data!$S291*50%</f>
        <v>31.9</v>
      </c>
      <c r="Y291">
        <f>Data!$W291-Data!$X291</f>
        <v>35.089999999999996</v>
      </c>
      <c r="Z291">
        <f>IF(COUNTIF($G$2:G291,G291)=1,1,0)</f>
        <v>0</v>
      </c>
    </row>
    <row r="292" spans="1:26" x14ac:dyDescent="0.3">
      <c r="A292" t="s">
        <v>600</v>
      </c>
      <c r="B292">
        <v>45881</v>
      </c>
      <c r="C292" t="s">
        <v>589</v>
      </c>
      <c r="D292" t="s">
        <v>557</v>
      </c>
      <c r="E292" t="s">
        <v>335</v>
      </c>
      <c r="F292" t="s">
        <v>85</v>
      </c>
      <c r="G292" t="s">
        <v>601</v>
      </c>
      <c r="H292" t="s">
        <v>43</v>
      </c>
      <c r="I292" t="s">
        <v>32</v>
      </c>
      <c r="J292" t="s">
        <v>33</v>
      </c>
      <c r="K292" t="s">
        <v>87</v>
      </c>
      <c r="L292" t="s">
        <v>35</v>
      </c>
      <c r="M292">
        <v>11</v>
      </c>
      <c r="N292" t="s">
        <v>36</v>
      </c>
      <c r="O292" t="s">
        <v>37</v>
      </c>
      <c r="P292" t="s">
        <v>38</v>
      </c>
      <c r="Q292" t="s">
        <v>318</v>
      </c>
      <c r="R292">
        <v>5</v>
      </c>
      <c r="S292">
        <v>8.4700000000000006</v>
      </c>
      <c r="T292">
        <v>0</v>
      </c>
      <c r="U292">
        <v>5</v>
      </c>
      <c r="V292">
        <v>4</v>
      </c>
      <c r="W292">
        <f>Data!$R292*Data!$S292*(1-Data!$T292/100)*(1+Data!$U292/100)</f>
        <v>44.467500000000001</v>
      </c>
      <c r="X292">
        <f>Data!$R292*Data!$S292*50%</f>
        <v>21.175000000000001</v>
      </c>
      <c r="Y292">
        <f>Data!$W292-Data!$X292</f>
        <v>23.2925</v>
      </c>
      <c r="Z292">
        <f>IF(COUNTIF($G$2:G292,G292)=1,1,0)</f>
        <v>1</v>
      </c>
    </row>
    <row r="293" spans="1:26" x14ac:dyDescent="0.3">
      <c r="A293" t="s">
        <v>602</v>
      </c>
      <c r="B293">
        <v>45895</v>
      </c>
      <c r="C293" t="s">
        <v>589</v>
      </c>
      <c r="D293" t="s">
        <v>557</v>
      </c>
      <c r="E293" t="s">
        <v>170</v>
      </c>
      <c r="F293" t="s">
        <v>121</v>
      </c>
      <c r="G293" t="s">
        <v>356</v>
      </c>
      <c r="H293" t="s">
        <v>303</v>
      </c>
      <c r="I293" t="s">
        <v>62</v>
      </c>
      <c r="J293" t="s">
        <v>33</v>
      </c>
      <c r="K293" t="s">
        <v>63</v>
      </c>
      <c r="L293" t="s">
        <v>35</v>
      </c>
      <c r="M293">
        <v>23</v>
      </c>
      <c r="N293" t="s">
        <v>47</v>
      </c>
      <c r="O293" t="s">
        <v>37</v>
      </c>
      <c r="P293" t="s">
        <v>49</v>
      </c>
      <c r="Q293" t="s">
        <v>97</v>
      </c>
      <c r="R293">
        <v>5</v>
      </c>
      <c r="S293">
        <v>6.3</v>
      </c>
      <c r="T293">
        <v>5</v>
      </c>
      <c r="U293">
        <v>5</v>
      </c>
      <c r="V293">
        <v>3</v>
      </c>
      <c r="W293">
        <f>Data!$R293*Data!$S293*(1-Data!$T293/100)*(1+Data!$U293/100)</f>
        <v>31.421249999999997</v>
      </c>
      <c r="X293">
        <f>Data!$R293*Data!$S293*50%</f>
        <v>15.75</v>
      </c>
      <c r="Y293">
        <f>Data!$W293-Data!$X293</f>
        <v>15.671249999999997</v>
      </c>
      <c r="Z293">
        <f>IF(COUNTIF($G$2:G293,G293)=1,1,0)</f>
        <v>0</v>
      </c>
    </row>
    <row r="294" spans="1:26" x14ac:dyDescent="0.3">
      <c r="A294" t="s">
        <v>603</v>
      </c>
      <c r="B294">
        <v>45874</v>
      </c>
      <c r="C294" t="s">
        <v>589</v>
      </c>
      <c r="D294" t="s">
        <v>557</v>
      </c>
      <c r="E294" t="s">
        <v>217</v>
      </c>
      <c r="F294" t="s">
        <v>85</v>
      </c>
      <c r="G294" t="s">
        <v>162</v>
      </c>
      <c r="H294" t="s">
        <v>303</v>
      </c>
      <c r="I294" t="s">
        <v>62</v>
      </c>
      <c r="J294" t="s">
        <v>101</v>
      </c>
      <c r="K294" t="s">
        <v>106</v>
      </c>
      <c r="L294" t="s">
        <v>55</v>
      </c>
      <c r="M294">
        <v>20</v>
      </c>
      <c r="N294" t="s">
        <v>47</v>
      </c>
      <c r="O294" t="s">
        <v>37</v>
      </c>
      <c r="P294" t="s">
        <v>70</v>
      </c>
      <c r="Q294" t="s">
        <v>147</v>
      </c>
      <c r="R294">
        <v>5</v>
      </c>
      <c r="S294">
        <v>4.46</v>
      </c>
      <c r="T294">
        <v>0</v>
      </c>
      <c r="U294">
        <v>5</v>
      </c>
      <c r="V294">
        <v>3</v>
      </c>
      <c r="W294">
        <f>Data!$R294*Data!$S294*(1-Data!$T294/100)*(1+Data!$U294/100)</f>
        <v>23.415000000000003</v>
      </c>
      <c r="X294">
        <f>Data!$R294*Data!$S294*50%</f>
        <v>11.15</v>
      </c>
      <c r="Y294">
        <f>Data!$W294-Data!$X294</f>
        <v>12.265000000000002</v>
      </c>
      <c r="Z294">
        <f>IF(COUNTIF($G$2:G294,G294)=1,1,0)</f>
        <v>0</v>
      </c>
    </row>
    <row r="295" spans="1:26" x14ac:dyDescent="0.3">
      <c r="A295" t="s">
        <v>604</v>
      </c>
      <c r="B295">
        <v>45881</v>
      </c>
      <c r="C295" t="s">
        <v>589</v>
      </c>
      <c r="D295" t="s">
        <v>557</v>
      </c>
      <c r="E295" t="s">
        <v>90</v>
      </c>
      <c r="F295" t="s">
        <v>74</v>
      </c>
      <c r="G295" t="s">
        <v>605</v>
      </c>
      <c r="H295" t="s">
        <v>303</v>
      </c>
      <c r="I295" t="s">
        <v>62</v>
      </c>
      <c r="J295" t="s">
        <v>33</v>
      </c>
      <c r="K295" t="s">
        <v>106</v>
      </c>
      <c r="L295" t="s">
        <v>35</v>
      </c>
      <c r="M295">
        <v>8</v>
      </c>
      <c r="N295" t="s">
        <v>56</v>
      </c>
      <c r="O295" t="s">
        <v>37</v>
      </c>
      <c r="P295" t="s">
        <v>38</v>
      </c>
      <c r="Q295" t="s">
        <v>130</v>
      </c>
      <c r="R295">
        <v>5</v>
      </c>
      <c r="S295">
        <v>7.34</v>
      </c>
      <c r="T295">
        <v>10</v>
      </c>
      <c r="U295">
        <v>5</v>
      </c>
      <c r="V295">
        <v>4</v>
      </c>
      <c r="W295">
        <f>Data!$R295*Data!$S295*(1-Data!$T295/100)*(1+Data!$U295/100)</f>
        <v>34.6815</v>
      </c>
      <c r="X295">
        <f>Data!$R295*Data!$S295*50%</f>
        <v>18.350000000000001</v>
      </c>
      <c r="Y295">
        <f>Data!$W295-Data!$X295</f>
        <v>16.331499999999998</v>
      </c>
      <c r="Z295">
        <f>IF(COUNTIF($G$2:G295,G295)=1,1,0)</f>
        <v>1</v>
      </c>
    </row>
    <row r="296" spans="1:26" x14ac:dyDescent="0.3">
      <c r="A296" t="s">
        <v>606</v>
      </c>
      <c r="B296">
        <v>45889</v>
      </c>
      <c r="C296" t="s">
        <v>589</v>
      </c>
      <c r="D296" t="s">
        <v>557</v>
      </c>
      <c r="E296" t="s">
        <v>108</v>
      </c>
      <c r="F296" t="s">
        <v>121</v>
      </c>
      <c r="G296" t="s">
        <v>385</v>
      </c>
      <c r="H296" t="s">
        <v>303</v>
      </c>
      <c r="I296" t="s">
        <v>62</v>
      </c>
      <c r="J296" t="s">
        <v>44</v>
      </c>
      <c r="K296" t="s">
        <v>34</v>
      </c>
      <c r="L296" t="s">
        <v>35</v>
      </c>
      <c r="M296">
        <v>17</v>
      </c>
      <c r="N296" t="s">
        <v>56</v>
      </c>
      <c r="O296" t="s">
        <v>94</v>
      </c>
      <c r="P296" t="s">
        <v>76</v>
      </c>
      <c r="Q296" t="s">
        <v>157</v>
      </c>
      <c r="R296">
        <v>5</v>
      </c>
      <c r="S296">
        <v>15.35</v>
      </c>
      <c r="T296">
        <v>10</v>
      </c>
      <c r="U296">
        <v>5</v>
      </c>
      <c r="V296">
        <v>3</v>
      </c>
      <c r="W296">
        <f>Data!$R296*Data!$S296*(1-Data!$T296/100)*(1+Data!$U296/100)</f>
        <v>72.528750000000002</v>
      </c>
      <c r="X296">
        <f>Data!$R296*Data!$S296*50%</f>
        <v>38.375</v>
      </c>
      <c r="Y296">
        <f>Data!$W296-Data!$X296</f>
        <v>34.153750000000002</v>
      </c>
      <c r="Z296">
        <f>IF(COUNTIF($G$2:G296,G296)=1,1,0)</f>
        <v>0</v>
      </c>
    </row>
    <row r="297" spans="1:26" x14ac:dyDescent="0.3">
      <c r="A297" t="s">
        <v>607</v>
      </c>
      <c r="B297">
        <v>45877</v>
      </c>
      <c r="C297" t="s">
        <v>589</v>
      </c>
      <c r="D297" t="s">
        <v>557</v>
      </c>
      <c r="E297" t="s">
        <v>60</v>
      </c>
      <c r="F297" t="s">
        <v>121</v>
      </c>
      <c r="G297" t="s">
        <v>338</v>
      </c>
      <c r="H297" t="s">
        <v>43</v>
      </c>
      <c r="I297" t="s">
        <v>32</v>
      </c>
      <c r="J297" t="s">
        <v>33</v>
      </c>
      <c r="K297" t="s">
        <v>106</v>
      </c>
      <c r="L297" t="s">
        <v>35</v>
      </c>
      <c r="M297">
        <v>8</v>
      </c>
      <c r="N297" t="s">
        <v>36</v>
      </c>
      <c r="O297" t="s">
        <v>64</v>
      </c>
      <c r="P297" t="s">
        <v>57</v>
      </c>
      <c r="Q297" t="s">
        <v>185</v>
      </c>
      <c r="R297">
        <v>5</v>
      </c>
      <c r="S297">
        <v>6.79</v>
      </c>
      <c r="T297">
        <v>5</v>
      </c>
      <c r="U297">
        <v>5</v>
      </c>
      <c r="V297">
        <v>3</v>
      </c>
      <c r="W297">
        <f>Data!$R297*Data!$S297*(1-Data!$T297/100)*(1+Data!$U297/100)</f>
        <v>33.865124999999999</v>
      </c>
      <c r="X297">
        <f>Data!$R297*Data!$S297*50%</f>
        <v>16.975000000000001</v>
      </c>
      <c r="Y297">
        <f>Data!$W297-Data!$X297</f>
        <v>16.890124999999998</v>
      </c>
      <c r="Z297">
        <f>IF(COUNTIF($G$2:G297,G297)=1,1,0)</f>
        <v>0</v>
      </c>
    </row>
    <row r="298" spans="1:26" x14ac:dyDescent="0.3">
      <c r="A298" t="s">
        <v>608</v>
      </c>
      <c r="B298">
        <v>45871</v>
      </c>
      <c r="C298" t="s">
        <v>589</v>
      </c>
      <c r="D298" t="s">
        <v>557</v>
      </c>
      <c r="E298" t="s">
        <v>116</v>
      </c>
      <c r="F298" t="s">
        <v>80</v>
      </c>
      <c r="G298" t="s">
        <v>351</v>
      </c>
      <c r="H298" t="s">
        <v>43</v>
      </c>
      <c r="I298" t="s">
        <v>62</v>
      </c>
      <c r="J298" t="s">
        <v>44</v>
      </c>
      <c r="K298" t="s">
        <v>87</v>
      </c>
      <c r="L298" t="s">
        <v>46</v>
      </c>
      <c r="M298">
        <v>11</v>
      </c>
      <c r="N298" t="s">
        <v>47</v>
      </c>
      <c r="O298" t="s">
        <v>64</v>
      </c>
      <c r="P298" t="s">
        <v>76</v>
      </c>
      <c r="Q298" t="s">
        <v>243</v>
      </c>
      <c r="R298">
        <v>6</v>
      </c>
      <c r="S298">
        <v>7.33</v>
      </c>
      <c r="T298">
        <v>10</v>
      </c>
      <c r="U298">
        <v>5</v>
      </c>
      <c r="V298">
        <v>5</v>
      </c>
      <c r="W298">
        <f>Data!$R298*Data!$S298*(1-Data!$T298/100)*(1+Data!$U298/100)</f>
        <v>41.56110000000001</v>
      </c>
      <c r="X298">
        <f>Data!$R298*Data!$S298*50%</f>
        <v>21.990000000000002</v>
      </c>
      <c r="Y298">
        <f>Data!$W298-Data!$X298</f>
        <v>19.571100000000008</v>
      </c>
      <c r="Z298">
        <f>IF(COUNTIF($G$2:G298,G298)=1,1,0)</f>
        <v>0</v>
      </c>
    </row>
    <row r="299" spans="1:26" x14ac:dyDescent="0.3">
      <c r="A299" t="s">
        <v>609</v>
      </c>
      <c r="B299">
        <v>45878</v>
      </c>
      <c r="C299" t="s">
        <v>589</v>
      </c>
      <c r="D299" t="s">
        <v>557</v>
      </c>
      <c r="E299" t="s">
        <v>220</v>
      </c>
      <c r="F299" t="s">
        <v>80</v>
      </c>
      <c r="G299" t="s">
        <v>610</v>
      </c>
      <c r="H299" t="s">
        <v>43</v>
      </c>
      <c r="I299" t="s">
        <v>62</v>
      </c>
      <c r="J299" t="s">
        <v>92</v>
      </c>
      <c r="K299" t="s">
        <v>45</v>
      </c>
      <c r="L299" t="s">
        <v>93</v>
      </c>
      <c r="M299">
        <v>21</v>
      </c>
      <c r="N299" t="s">
        <v>56</v>
      </c>
      <c r="O299" t="s">
        <v>37</v>
      </c>
      <c r="P299" t="s">
        <v>113</v>
      </c>
      <c r="Q299" t="s">
        <v>228</v>
      </c>
      <c r="R299">
        <v>5</v>
      </c>
      <c r="S299">
        <v>9.6300000000000008</v>
      </c>
      <c r="T299">
        <v>10</v>
      </c>
      <c r="U299">
        <v>5</v>
      </c>
      <c r="V299">
        <v>4</v>
      </c>
      <c r="W299">
        <f>Data!$R299*Data!$S299*(1-Data!$T299/100)*(1+Data!$U299/100)</f>
        <v>45.501750000000008</v>
      </c>
      <c r="X299">
        <f>Data!$R299*Data!$S299*50%</f>
        <v>24.075000000000003</v>
      </c>
      <c r="Y299">
        <f>Data!$W299-Data!$X299</f>
        <v>21.426750000000006</v>
      </c>
      <c r="Z299">
        <f>IF(COUNTIF($G$2:G299,G299)=1,1,0)</f>
        <v>1</v>
      </c>
    </row>
    <row r="300" spans="1:26" x14ac:dyDescent="0.3">
      <c r="A300" t="s">
        <v>611</v>
      </c>
      <c r="B300">
        <v>45881</v>
      </c>
      <c r="C300" t="s">
        <v>589</v>
      </c>
      <c r="D300" t="s">
        <v>557</v>
      </c>
      <c r="E300" t="s">
        <v>152</v>
      </c>
      <c r="F300" t="s">
        <v>80</v>
      </c>
      <c r="G300" t="s">
        <v>336</v>
      </c>
      <c r="H300" t="s">
        <v>43</v>
      </c>
      <c r="I300" t="s">
        <v>62</v>
      </c>
      <c r="J300" t="s">
        <v>101</v>
      </c>
      <c r="K300" t="s">
        <v>34</v>
      </c>
      <c r="L300" t="s">
        <v>46</v>
      </c>
      <c r="M300">
        <v>2</v>
      </c>
      <c r="N300" t="s">
        <v>47</v>
      </c>
      <c r="O300" t="s">
        <v>64</v>
      </c>
      <c r="P300" t="s">
        <v>38</v>
      </c>
      <c r="Q300" t="s">
        <v>110</v>
      </c>
      <c r="R300">
        <v>5</v>
      </c>
      <c r="S300">
        <v>3.18</v>
      </c>
      <c r="T300">
        <v>0</v>
      </c>
      <c r="U300">
        <v>5</v>
      </c>
      <c r="V300">
        <v>4</v>
      </c>
      <c r="W300">
        <f>Data!$R300*Data!$S300*(1-Data!$T300/100)*(1+Data!$U300/100)</f>
        <v>16.695</v>
      </c>
      <c r="X300">
        <f>Data!$R300*Data!$S300*50%</f>
        <v>7.95</v>
      </c>
      <c r="Y300">
        <f>Data!$W300-Data!$X300</f>
        <v>8.745000000000001</v>
      </c>
      <c r="Z300">
        <f>IF(COUNTIF($G$2:G300,G300)=1,1,0)</f>
        <v>0</v>
      </c>
    </row>
    <row r="301" spans="1:26" x14ac:dyDescent="0.3">
      <c r="A301" t="s">
        <v>612</v>
      </c>
      <c r="B301">
        <v>45870</v>
      </c>
      <c r="C301" t="s">
        <v>589</v>
      </c>
      <c r="D301" t="s">
        <v>557</v>
      </c>
      <c r="E301" t="s">
        <v>325</v>
      </c>
      <c r="F301" t="s">
        <v>53</v>
      </c>
      <c r="G301" t="s">
        <v>242</v>
      </c>
      <c r="H301" t="s">
        <v>43</v>
      </c>
      <c r="I301" t="s">
        <v>32</v>
      </c>
      <c r="J301" t="s">
        <v>44</v>
      </c>
      <c r="K301" t="s">
        <v>45</v>
      </c>
      <c r="L301" t="s">
        <v>93</v>
      </c>
      <c r="M301">
        <v>17</v>
      </c>
      <c r="N301" t="s">
        <v>36</v>
      </c>
      <c r="O301" t="s">
        <v>94</v>
      </c>
      <c r="P301" t="s">
        <v>76</v>
      </c>
      <c r="Q301" t="s">
        <v>127</v>
      </c>
      <c r="R301">
        <v>6</v>
      </c>
      <c r="S301">
        <v>6.71</v>
      </c>
      <c r="T301">
        <v>0</v>
      </c>
      <c r="U301">
        <v>5</v>
      </c>
      <c r="V301">
        <v>5</v>
      </c>
      <c r="W301">
        <f>Data!$R301*Data!$S301*(1-Data!$T301/100)*(1+Data!$U301/100)</f>
        <v>42.273000000000003</v>
      </c>
      <c r="X301">
        <f>Data!$R301*Data!$S301*50%</f>
        <v>20.13</v>
      </c>
      <c r="Y301">
        <f>Data!$W301-Data!$X301</f>
        <v>22.143000000000004</v>
      </c>
      <c r="Z301">
        <f>IF(COUNTIF($G$2:G301,G301)=1,1,0)</f>
        <v>0</v>
      </c>
    </row>
    <row r="302" spans="1:26" x14ac:dyDescent="0.3">
      <c r="A302" t="s">
        <v>613</v>
      </c>
      <c r="B302">
        <v>45878</v>
      </c>
      <c r="C302" t="s">
        <v>589</v>
      </c>
      <c r="D302" t="s">
        <v>557</v>
      </c>
      <c r="E302" t="s">
        <v>245</v>
      </c>
      <c r="F302" t="s">
        <v>80</v>
      </c>
      <c r="G302" t="s">
        <v>406</v>
      </c>
      <c r="H302" t="s">
        <v>43</v>
      </c>
      <c r="I302" t="s">
        <v>62</v>
      </c>
      <c r="J302" t="s">
        <v>33</v>
      </c>
      <c r="K302" t="s">
        <v>45</v>
      </c>
      <c r="L302" t="s">
        <v>93</v>
      </c>
      <c r="M302">
        <v>19</v>
      </c>
      <c r="N302" t="s">
        <v>47</v>
      </c>
      <c r="O302" t="s">
        <v>37</v>
      </c>
      <c r="P302" t="s">
        <v>57</v>
      </c>
      <c r="Q302" t="s">
        <v>136</v>
      </c>
      <c r="R302">
        <v>5</v>
      </c>
      <c r="S302">
        <v>18.760000000000002</v>
      </c>
      <c r="T302">
        <v>0</v>
      </c>
      <c r="U302">
        <v>5</v>
      </c>
      <c r="V302">
        <v>3</v>
      </c>
      <c r="W302">
        <f>Data!$R302*Data!$S302*(1-Data!$T302/100)*(1+Data!$U302/100)</f>
        <v>98.490000000000009</v>
      </c>
      <c r="X302">
        <f>Data!$R302*Data!$S302*50%</f>
        <v>46.900000000000006</v>
      </c>
      <c r="Y302">
        <f>Data!$W302-Data!$X302</f>
        <v>51.59</v>
      </c>
      <c r="Z302">
        <f>IF(COUNTIF($G$2:G302,G302)=1,1,0)</f>
        <v>0</v>
      </c>
    </row>
    <row r="303" spans="1:26" x14ac:dyDescent="0.3">
      <c r="A303" t="s">
        <v>614</v>
      </c>
      <c r="B303">
        <v>45887</v>
      </c>
      <c r="C303" t="s">
        <v>589</v>
      </c>
      <c r="D303" t="s">
        <v>557</v>
      </c>
      <c r="E303" t="s">
        <v>192</v>
      </c>
      <c r="F303" t="s">
        <v>68</v>
      </c>
      <c r="G303" t="s">
        <v>332</v>
      </c>
      <c r="H303" t="s">
        <v>303</v>
      </c>
      <c r="I303" t="s">
        <v>32</v>
      </c>
      <c r="J303" t="s">
        <v>92</v>
      </c>
      <c r="K303" t="s">
        <v>87</v>
      </c>
      <c r="L303" t="s">
        <v>93</v>
      </c>
      <c r="M303">
        <v>5</v>
      </c>
      <c r="N303" t="s">
        <v>47</v>
      </c>
      <c r="O303" t="s">
        <v>48</v>
      </c>
      <c r="P303" t="s">
        <v>113</v>
      </c>
      <c r="Q303" t="s">
        <v>140</v>
      </c>
      <c r="R303">
        <v>5</v>
      </c>
      <c r="S303">
        <v>12.04</v>
      </c>
      <c r="T303">
        <v>5</v>
      </c>
      <c r="U303">
        <v>5</v>
      </c>
      <c r="V303">
        <v>4</v>
      </c>
      <c r="W303">
        <f>Data!$R303*Data!$S303*(1-Data!$T303/100)*(1+Data!$U303/100)</f>
        <v>60.049499999999995</v>
      </c>
      <c r="X303">
        <f>Data!$R303*Data!$S303*50%</f>
        <v>30.099999999999998</v>
      </c>
      <c r="Y303">
        <f>Data!$W303-Data!$X303</f>
        <v>29.949499999999997</v>
      </c>
      <c r="Z303">
        <f>IF(COUNTIF($G$2:G303,G303)=1,1,0)</f>
        <v>0</v>
      </c>
    </row>
    <row r="304" spans="1:26" x14ac:dyDescent="0.3">
      <c r="A304" t="s">
        <v>615</v>
      </c>
      <c r="B304">
        <v>45894</v>
      </c>
      <c r="C304" t="s">
        <v>589</v>
      </c>
      <c r="D304" t="s">
        <v>557</v>
      </c>
      <c r="E304" t="s">
        <v>99</v>
      </c>
      <c r="F304" t="s">
        <v>29</v>
      </c>
      <c r="G304" t="s">
        <v>100</v>
      </c>
      <c r="H304" t="s">
        <v>43</v>
      </c>
      <c r="I304" t="s">
        <v>62</v>
      </c>
      <c r="J304" t="s">
        <v>92</v>
      </c>
      <c r="K304" t="s">
        <v>63</v>
      </c>
      <c r="L304" t="s">
        <v>35</v>
      </c>
      <c r="M304">
        <v>22</v>
      </c>
      <c r="N304" t="s">
        <v>56</v>
      </c>
      <c r="O304" t="s">
        <v>94</v>
      </c>
      <c r="P304" t="s">
        <v>38</v>
      </c>
      <c r="Q304" t="s">
        <v>39</v>
      </c>
      <c r="R304">
        <v>5</v>
      </c>
      <c r="S304">
        <v>13.3</v>
      </c>
      <c r="T304">
        <v>0</v>
      </c>
      <c r="U304">
        <v>5</v>
      </c>
      <c r="V304">
        <v>3</v>
      </c>
      <c r="W304">
        <f>Data!$R304*Data!$S304*(1-Data!$T304/100)*(1+Data!$U304/100)</f>
        <v>69.825000000000003</v>
      </c>
      <c r="X304">
        <f>Data!$R304*Data!$S304*50%</f>
        <v>33.25</v>
      </c>
      <c r="Y304">
        <f>Data!$W304-Data!$X304</f>
        <v>36.575000000000003</v>
      </c>
      <c r="Z304">
        <f>IF(COUNTIF($G$2:G304,G304)=1,1,0)</f>
        <v>0</v>
      </c>
    </row>
    <row r="305" spans="1:26" x14ac:dyDescent="0.3">
      <c r="A305" t="s">
        <v>616</v>
      </c>
      <c r="B305">
        <v>45880</v>
      </c>
      <c r="C305" t="s">
        <v>589</v>
      </c>
      <c r="D305" t="s">
        <v>557</v>
      </c>
      <c r="E305" t="s">
        <v>142</v>
      </c>
      <c r="F305" t="s">
        <v>80</v>
      </c>
      <c r="G305" t="s">
        <v>75</v>
      </c>
      <c r="H305" t="s">
        <v>43</v>
      </c>
      <c r="I305" t="s">
        <v>32</v>
      </c>
      <c r="J305" t="s">
        <v>33</v>
      </c>
      <c r="K305" t="s">
        <v>106</v>
      </c>
      <c r="L305" t="s">
        <v>46</v>
      </c>
      <c r="M305">
        <v>17</v>
      </c>
      <c r="N305" t="s">
        <v>47</v>
      </c>
      <c r="O305" t="s">
        <v>64</v>
      </c>
      <c r="P305" t="s">
        <v>76</v>
      </c>
      <c r="Q305" t="s">
        <v>157</v>
      </c>
      <c r="R305">
        <v>5</v>
      </c>
      <c r="S305">
        <v>10.87</v>
      </c>
      <c r="T305">
        <v>5</v>
      </c>
      <c r="U305">
        <v>5</v>
      </c>
      <c r="V305">
        <v>3</v>
      </c>
      <c r="W305">
        <f>Data!$R305*Data!$S305*(1-Data!$T305/100)*(1+Data!$U305/100)</f>
        <v>54.214124999999996</v>
      </c>
      <c r="X305">
        <f>Data!$R305*Data!$S305*50%</f>
        <v>27.174999999999997</v>
      </c>
      <c r="Y305">
        <f>Data!$W305-Data!$X305</f>
        <v>27.039124999999999</v>
      </c>
      <c r="Z305">
        <f>IF(COUNTIF($G$2:G305,G305)=1,1,0)</f>
        <v>0</v>
      </c>
    </row>
    <row r="306" spans="1:26" x14ac:dyDescent="0.3">
      <c r="A306" t="s">
        <v>617</v>
      </c>
      <c r="B306">
        <v>45890</v>
      </c>
      <c r="C306" t="s">
        <v>589</v>
      </c>
      <c r="D306" t="s">
        <v>557</v>
      </c>
      <c r="E306" t="s">
        <v>281</v>
      </c>
      <c r="F306" t="s">
        <v>68</v>
      </c>
      <c r="G306" t="s">
        <v>321</v>
      </c>
      <c r="H306" t="s">
        <v>303</v>
      </c>
      <c r="I306" t="s">
        <v>62</v>
      </c>
      <c r="J306" t="s">
        <v>92</v>
      </c>
      <c r="K306" t="s">
        <v>34</v>
      </c>
      <c r="L306" t="s">
        <v>46</v>
      </c>
      <c r="M306">
        <v>9</v>
      </c>
      <c r="N306" t="s">
        <v>47</v>
      </c>
      <c r="O306" t="s">
        <v>94</v>
      </c>
      <c r="P306" t="s">
        <v>113</v>
      </c>
      <c r="Q306" t="s">
        <v>177</v>
      </c>
      <c r="R306">
        <v>5</v>
      </c>
      <c r="S306">
        <v>9.01</v>
      </c>
      <c r="T306">
        <v>0</v>
      </c>
      <c r="U306">
        <v>5</v>
      </c>
      <c r="V306">
        <v>4</v>
      </c>
      <c r="W306">
        <f>Data!$R306*Data!$S306*(1-Data!$T306/100)*(1+Data!$U306/100)</f>
        <v>47.302500000000002</v>
      </c>
      <c r="X306">
        <f>Data!$R306*Data!$S306*50%</f>
        <v>22.524999999999999</v>
      </c>
      <c r="Y306">
        <f>Data!$W306-Data!$X306</f>
        <v>24.777500000000003</v>
      </c>
      <c r="Z306">
        <f>IF(COUNTIF($G$2:G306,G306)=1,1,0)</f>
        <v>0</v>
      </c>
    </row>
    <row r="307" spans="1:26" x14ac:dyDescent="0.3">
      <c r="A307" t="s">
        <v>618</v>
      </c>
      <c r="B307">
        <v>45884</v>
      </c>
      <c r="C307" t="s">
        <v>589</v>
      </c>
      <c r="D307" t="s">
        <v>557</v>
      </c>
      <c r="E307" t="s">
        <v>366</v>
      </c>
      <c r="F307" t="s">
        <v>74</v>
      </c>
      <c r="G307" t="s">
        <v>523</v>
      </c>
      <c r="H307" t="s">
        <v>303</v>
      </c>
      <c r="I307" t="s">
        <v>32</v>
      </c>
      <c r="J307" t="s">
        <v>92</v>
      </c>
      <c r="K307" t="s">
        <v>63</v>
      </c>
      <c r="L307" t="s">
        <v>46</v>
      </c>
      <c r="M307">
        <v>1</v>
      </c>
      <c r="N307" t="s">
        <v>47</v>
      </c>
      <c r="O307" t="s">
        <v>94</v>
      </c>
      <c r="P307" t="s">
        <v>113</v>
      </c>
      <c r="Q307" t="s">
        <v>140</v>
      </c>
      <c r="R307">
        <v>5</v>
      </c>
      <c r="S307">
        <v>6.78</v>
      </c>
      <c r="T307">
        <v>5</v>
      </c>
      <c r="U307">
        <v>5</v>
      </c>
      <c r="V307">
        <v>5</v>
      </c>
      <c r="W307">
        <f>Data!$R307*Data!$S307*(1-Data!$T307/100)*(1+Data!$U307/100)</f>
        <v>33.815249999999999</v>
      </c>
      <c r="X307">
        <f>Data!$R307*Data!$S307*50%</f>
        <v>16.95</v>
      </c>
      <c r="Y307">
        <f>Data!$W307-Data!$X307</f>
        <v>16.86525</v>
      </c>
      <c r="Z307">
        <f>IF(COUNTIF($G$2:G307,G307)=1,1,0)</f>
        <v>0</v>
      </c>
    </row>
    <row r="308" spans="1:26" x14ac:dyDescent="0.3">
      <c r="A308" t="s">
        <v>619</v>
      </c>
      <c r="B308">
        <v>45878</v>
      </c>
      <c r="C308" t="s">
        <v>589</v>
      </c>
      <c r="D308" t="s">
        <v>557</v>
      </c>
      <c r="E308" t="s">
        <v>41</v>
      </c>
      <c r="F308" t="s">
        <v>74</v>
      </c>
      <c r="G308" t="s">
        <v>620</v>
      </c>
      <c r="H308" t="s">
        <v>303</v>
      </c>
      <c r="I308" t="s">
        <v>32</v>
      </c>
      <c r="J308" t="s">
        <v>92</v>
      </c>
      <c r="K308" t="s">
        <v>106</v>
      </c>
      <c r="L308" t="s">
        <v>55</v>
      </c>
      <c r="M308">
        <v>11</v>
      </c>
      <c r="N308" t="s">
        <v>36</v>
      </c>
      <c r="O308" t="s">
        <v>64</v>
      </c>
      <c r="P308" t="s">
        <v>38</v>
      </c>
      <c r="Q308" t="s">
        <v>130</v>
      </c>
      <c r="R308">
        <v>5</v>
      </c>
      <c r="S308">
        <v>4.6900000000000004</v>
      </c>
      <c r="T308">
        <v>10</v>
      </c>
      <c r="U308">
        <v>5</v>
      </c>
      <c r="V308">
        <v>3</v>
      </c>
      <c r="W308">
        <f>Data!$R308*Data!$S308*(1-Data!$T308/100)*(1+Data!$U308/100)</f>
        <v>22.160250000000005</v>
      </c>
      <c r="X308">
        <f>Data!$R308*Data!$S308*50%</f>
        <v>11.725000000000001</v>
      </c>
      <c r="Y308">
        <f>Data!$W308-Data!$X308</f>
        <v>10.435250000000003</v>
      </c>
      <c r="Z308">
        <f>IF(COUNTIF($G$2:G308,G308)=1,1,0)</f>
        <v>1</v>
      </c>
    </row>
    <row r="309" spans="1:26" x14ac:dyDescent="0.3">
      <c r="A309" t="s">
        <v>621</v>
      </c>
      <c r="B309">
        <v>45885</v>
      </c>
      <c r="C309" t="s">
        <v>589</v>
      </c>
      <c r="D309" t="s">
        <v>557</v>
      </c>
      <c r="E309" t="s">
        <v>28</v>
      </c>
      <c r="F309" t="s">
        <v>80</v>
      </c>
      <c r="G309" t="s">
        <v>105</v>
      </c>
      <c r="H309" t="s">
        <v>43</v>
      </c>
      <c r="I309" t="s">
        <v>62</v>
      </c>
      <c r="J309" t="s">
        <v>101</v>
      </c>
      <c r="K309" t="s">
        <v>34</v>
      </c>
      <c r="L309" t="s">
        <v>35</v>
      </c>
      <c r="M309">
        <v>17</v>
      </c>
      <c r="N309" t="s">
        <v>47</v>
      </c>
      <c r="O309" t="s">
        <v>48</v>
      </c>
      <c r="P309" t="s">
        <v>49</v>
      </c>
      <c r="Q309" t="s">
        <v>97</v>
      </c>
      <c r="R309">
        <v>6</v>
      </c>
      <c r="S309">
        <v>6.11</v>
      </c>
      <c r="T309">
        <v>10</v>
      </c>
      <c r="U309">
        <v>5</v>
      </c>
      <c r="V309">
        <v>5</v>
      </c>
      <c r="W309">
        <f>Data!$R309*Data!$S309*(1-Data!$T309/100)*(1+Data!$U309/100)</f>
        <v>34.64370000000001</v>
      </c>
      <c r="X309">
        <f>Data!$R309*Data!$S309*50%</f>
        <v>18.330000000000002</v>
      </c>
      <c r="Y309">
        <f>Data!$W309-Data!$X309</f>
        <v>16.313700000000008</v>
      </c>
      <c r="Z309">
        <f>IF(COUNTIF($G$2:G309,G309)=1,1,0)</f>
        <v>0</v>
      </c>
    </row>
    <row r="310" spans="1:26" x14ac:dyDescent="0.3">
      <c r="A310" t="s">
        <v>622</v>
      </c>
      <c r="B310">
        <v>45888</v>
      </c>
      <c r="C310" t="s">
        <v>589</v>
      </c>
      <c r="D310" t="s">
        <v>557</v>
      </c>
      <c r="E310" t="s">
        <v>199</v>
      </c>
      <c r="F310" t="s">
        <v>74</v>
      </c>
      <c r="G310" t="s">
        <v>623</v>
      </c>
      <c r="H310" t="s">
        <v>43</v>
      </c>
      <c r="I310" t="s">
        <v>62</v>
      </c>
      <c r="J310" t="s">
        <v>33</v>
      </c>
      <c r="K310" t="s">
        <v>87</v>
      </c>
      <c r="L310" t="s">
        <v>55</v>
      </c>
      <c r="M310">
        <v>16</v>
      </c>
      <c r="N310" t="s">
        <v>56</v>
      </c>
      <c r="O310" t="s">
        <v>48</v>
      </c>
      <c r="P310" t="s">
        <v>76</v>
      </c>
      <c r="Q310" t="s">
        <v>123</v>
      </c>
      <c r="R310">
        <v>6</v>
      </c>
      <c r="S310">
        <v>8.06</v>
      </c>
      <c r="T310">
        <v>10</v>
      </c>
      <c r="U310">
        <v>5</v>
      </c>
      <c r="V310">
        <v>4</v>
      </c>
      <c r="W310">
        <f>Data!$R310*Data!$S310*(1-Data!$T310/100)*(1+Data!$U310/100)</f>
        <v>45.700200000000002</v>
      </c>
      <c r="X310">
        <f>Data!$R310*Data!$S310*50%</f>
        <v>24.18</v>
      </c>
      <c r="Y310">
        <f>Data!$W310-Data!$X310</f>
        <v>21.520200000000003</v>
      </c>
      <c r="Z310">
        <f>IF(COUNTIF($G$2:G310,G310)=1,1,0)</f>
        <v>1</v>
      </c>
    </row>
    <row r="311" spans="1:26" x14ac:dyDescent="0.3">
      <c r="A311" t="s">
        <v>624</v>
      </c>
      <c r="B311">
        <v>45897</v>
      </c>
      <c r="C311" t="s">
        <v>589</v>
      </c>
      <c r="D311" t="s">
        <v>557</v>
      </c>
      <c r="E311" t="s">
        <v>196</v>
      </c>
      <c r="F311" t="s">
        <v>74</v>
      </c>
      <c r="G311" t="s">
        <v>302</v>
      </c>
      <c r="H311" t="s">
        <v>43</v>
      </c>
      <c r="I311" t="s">
        <v>32</v>
      </c>
      <c r="J311" t="s">
        <v>33</v>
      </c>
      <c r="K311" t="s">
        <v>45</v>
      </c>
      <c r="L311" t="s">
        <v>55</v>
      </c>
      <c r="M311">
        <v>10</v>
      </c>
      <c r="N311" t="s">
        <v>56</v>
      </c>
      <c r="O311" t="s">
        <v>37</v>
      </c>
      <c r="P311" t="s">
        <v>76</v>
      </c>
      <c r="Q311" t="s">
        <v>157</v>
      </c>
      <c r="R311">
        <v>5</v>
      </c>
      <c r="S311">
        <v>4.58</v>
      </c>
      <c r="T311">
        <v>5</v>
      </c>
      <c r="U311">
        <v>5</v>
      </c>
      <c r="V311">
        <v>5</v>
      </c>
      <c r="W311">
        <f>Data!$R311*Data!$S311*(1-Data!$T311/100)*(1+Data!$U311/100)</f>
        <v>22.842749999999999</v>
      </c>
      <c r="X311">
        <f>Data!$R311*Data!$S311*50%</f>
        <v>11.45</v>
      </c>
      <c r="Y311">
        <f>Data!$W311-Data!$X311</f>
        <v>11.392749999999999</v>
      </c>
      <c r="Z311">
        <f>IF(COUNTIF($G$2:G311,G311)=1,1,0)</f>
        <v>0</v>
      </c>
    </row>
    <row r="312" spans="1:26" x14ac:dyDescent="0.3">
      <c r="A312" t="s">
        <v>625</v>
      </c>
      <c r="B312">
        <v>45896</v>
      </c>
      <c r="C312" t="s">
        <v>589</v>
      </c>
      <c r="D312" t="s">
        <v>557</v>
      </c>
      <c r="E312" t="s">
        <v>196</v>
      </c>
      <c r="F312" t="s">
        <v>121</v>
      </c>
      <c r="G312" t="s">
        <v>626</v>
      </c>
      <c r="H312" t="s">
        <v>303</v>
      </c>
      <c r="I312" t="s">
        <v>62</v>
      </c>
      <c r="J312" t="s">
        <v>44</v>
      </c>
      <c r="K312" t="s">
        <v>106</v>
      </c>
      <c r="L312" t="s">
        <v>93</v>
      </c>
      <c r="M312">
        <v>19</v>
      </c>
      <c r="N312" t="s">
        <v>56</v>
      </c>
      <c r="O312" t="s">
        <v>64</v>
      </c>
      <c r="P312" t="s">
        <v>49</v>
      </c>
      <c r="Q312" t="s">
        <v>65</v>
      </c>
      <c r="R312">
        <v>5</v>
      </c>
      <c r="S312">
        <v>10.220000000000001</v>
      </c>
      <c r="T312">
        <v>5</v>
      </c>
      <c r="U312">
        <v>5</v>
      </c>
      <c r="V312">
        <v>5</v>
      </c>
      <c r="W312">
        <f>Data!$R312*Data!$S312*(1-Data!$T312/100)*(1+Data!$U312/100)</f>
        <v>50.972250000000003</v>
      </c>
      <c r="X312">
        <f>Data!$R312*Data!$S312*50%</f>
        <v>25.55</v>
      </c>
      <c r="Y312">
        <f>Data!$W312-Data!$X312</f>
        <v>25.422250000000002</v>
      </c>
      <c r="Z312">
        <f>IF(COUNTIF($G$2:G312,G312)=1,1,0)</f>
        <v>1</v>
      </c>
    </row>
    <row r="313" spans="1:26" x14ac:dyDescent="0.3">
      <c r="A313" t="s">
        <v>627</v>
      </c>
      <c r="B313">
        <v>45896</v>
      </c>
      <c r="C313" t="s">
        <v>589</v>
      </c>
      <c r="D313" t="s">
        <v>557</v>
      </c>
      <c r="E313" t="s">
        <v>205</v>
      </c>
      <c r="F313" t="s">
        <v>74</v>
      </c>
      <c r="G313" t="s">
        <v>267</v>
      </c>
      <c r="H313" t="s">
        <v>303</v>
      </c>
      <c r="I313" t="s">
        <v>32</v>
      </c>
      <c r="J313" t="s">
        <v>33</v>
      </c>
      <c r="K313" t="s">
        <v>45</v>
      </c>
      <c r="L313" t="s">
        <v>35</v>
      </c>
      <c r="M313">
        <v>10</v>
      </c>
      <c r="N313" t="s">
        <v>56</v>
      </c>
      <c r="O313" t="s">
        <v>37</v>
      </c>
      <c r="P313" t="s">
        <v>49</v>
      </c>
      <c r="Q313" t="s">
        <v>65</v>
      </c>
      <c r="R313">
        <v>5</v>
      </c>
      <c r="S313">
        <v>5.46</v>
      </c>
      <c r="T313">
        <v>10</v>
      </c>
      <c r="U313">
        <v>5</v>
      </c>
      <c r="V313">
        <v>5</v>
      </c>
      <c r="W313">
        <f>Data!$R313*Data!$S313*(1-Data!$T313/100)*(1+Data!$U313/100)</f>
        <v>25.798500000000001</v>
      </c>
      <c r="X313">
        <f>Data!$R313*Data!$S313*50%</f>
        <v>13.65</v>
      </c>
      <c r="Y313">
        <f>Data!$W313-Data!$X313</f>
        <v>12.1485</v>
      </c>
      <c r="Z313">
        <f>IF(COUNTIF($G$2:G313,G313)=1,1,0)</f>
        <v>0</v>
      </c>
    </row>
    <row r="314" spans="1:26" x14ac:dyDescent="0.3">
      <c r="A314" t="s">
        <v>628</v>
      </c>
      <c r="B314">
        <v>45883</v>
      </c>
      <c r="C314" t="s">
        <v>589</v>
      </c>
      <c r="D314" t="s">
        <v>557</v>
      </c>
      <c r="E314" t="s">
        <v>340</v>
      </c>
      <c r="F314" t="s">
        <v>74</v>
      </c>
      <c r="G314" t="s">
        <v>486</v>
      </c>
      <c r="H314" t="s">
        <v>303</v>
      </c>
      <c r="I314" t="s">
        <v>62</v>
      </c>
      <c r="J314" t="s">
        <v>101</v>
      </c>
      <c r="K314" t="s">
        <v>87</v>
      </c>
      <c r="L314" t="s">
        <v>55</v>
      </c>
      <c r="M314">
        <v>10</v>
      </c>
      <c r="N314" t="s">
        <v>47</v>
      </c>
      <c r="O314" t="s">
        <v>94</v>
      </c>
      <c r="P314" t="s">
        <v>38</v>
      </c>
      <c r="Q314" t="s">
        <v>39</v>
      </c>
      <c r="R314">
        <v>6</v>
      </c>
      <c r="S314">
        <v>10.74</v>
      </c>
      <c r="T314">
        <v>0</v>
      </c>
      <c r="U314">
        <v>5</v>
      </c>
      <c r="V314">
        <v>3</v>
      </c>
      <c r="W314">
        <f>Data!$R314*Data!$S314*(1-Data!$T314/100)*(1+Data!$U314/100)</f>
        <v>67.662000000000006</v>
      </c>
      <c r="X314">
        <f>Data!$R314*Data!$S314*50%</f>
        <v>32.22</v>
      </c>
      <c r="Y314">
        <f>Data!$W314-Data!$X314</f>
        <v>35.442000000000007</v>
      </c>
      <c r="Z314">
        <f>IF(COUNTIF($G$2:G314,G314)=1,1,0)</f>
        <v>0</v>
      </c>
    </row>
    <row r="315" spans="1:26" x14ac:dyDescent="0.3">
      <c r="A315" t="s">
        <v>629</v>
      </c>
      <c r="B315">
        <v>45887</v>
      </c>
      <c r="C315" t="s">
        <v>589</v>
      </c>
      <c r="D315" t="s">
        <v>557</v>
      </c>
      <c r="E315" t="s">
        <v>239</v>
      </c>
      <c r="F315" t="s">
        <v>68</v>
      </c>
      <c r="G315" t="s">
        <v>389</v>
      </c>
      <c r="H315" t="s">
        <v>43</v>
      </c>
      <c r="I315" t="s">
        <v>32</v>
      </c>
      <c r="J315" t="s">
        <v>101</v>
      </c>
      <c r="K315" t="s">
        <v>45</v>
      </c>
      <c r="L315" t="s">
        <v>35</v>
      </c>
      <c r="M315">
        <v>2</v>
      </c>
      <c r="N315" t="s">
        <v>36</v>
      </c>
      <c r="O315" t="s">
        <v>37</v>
      </c>
      <c r="P315" t="s">
        <v>76</v>
      </c>
      <c r="Q315" t="s">
        <v>77</v>
      </c>
      <c r="R315">
        <v>6</v>
      </c>
      <c r="S315">
        <v>2.2799999999999998</v>
      </c>
      <c r="T315">
        <v>5</v>
      </c>
      <c r="U315">
        <v>5</v>
      </c>
      <c r="V315">
        <v>5</v>
      </c>
      <c r="W315">
        <f>Data!$R315*Data!$S315*(1-Data!$T315/100)*(1+Data!$U315/100)</f>
        <v>13.645799999999999</v>
      </c>
      <c r="X315">
        <f>Data!$R315*Data!$S315*50%</f>
        <v>6.84</v>
      </c>
      <c r="Y315">
        <f>Data!$W315-Data!$X315</f>
        <v>6.8057999999999996</v>
      </c>
      <c r="Z315">
        <f>IF(COUNTIF($G$2:G315,G315)=1,1,0)</f>
        <v>0</v>
      </c>
    </row>
    <row r="316" spans="1:26" x14ac:dyDescent="0.3">
      <c r="A316" t="s">
        <v>630</v>
      </c>
      <c r="B316">
        <v>45888</v>
      </c>
      <c r="C316" t="s">
        <v>589</v>
      </c>
      <c r="D316" t="s">
        <v>557</v>
      </c>
      <c r="E316" t="s">
        <v>281</v>
      </c>
      <c r="F316" t="s">
        <v>68</v>
      </c>
      <c r="G316" t="s">
        <v>631</v>
      </c>
      <c r="H316" t="s">
        <v>303</v>
      </c>
      <c r="I316" t="s">
        <v>32</v>
      </c>
      <c r="J316" t="s">
        <v>44</v>
      </c>
      <c r="K316" t="s">
        <v>106</v>
      </c>
      <c r="L316" t="s">
        <v>35</v>
      </c>
      <c r="M316">
        <v>13</v>
      </c>
      <c r="N316" t="s">
        <v>47</v>
      </c>
      <c r="O316" t="s">
        <v>64</v>
      </c>
      <c r="P316" t="s">
        <v>76</v>
      </c>
      <c r="Q316" t="s">
        <v>127</v>
      </c>
      <c r="R316">
        <v>6</v>
      </c>
      <c r="S316">
        <v>12.96</v>
      </c>
      <c r="T316">
        <v>0</v>
      </c>
      <c r="U316">
        <v>5</v>
      </c>
      <c r="V316">
        <v>3</v>
      </c>
      <c r="W316">
        <f>Data!$R316*Data!$S316*(1-Data!$T316/100)*(1+Data!$U316/100)</f>
        <v>81.64800000000001</v>
      </c>
      <c r="X316">
        <f>Data!$R316*Data!$S316*50%</f>
        <v>38.880000000000003</v>
      </c>
      <c r="Y316">
        <f>Data!$W316-Data!$X316</f>
        <v>42.768000000000008</v>
      </c>
      <c r="Z316">
        <f>IF(COUNTIF($G$2:G316,G316)=1,1,0)</f>
        <v>1</v>
      </c>
    </row>
    <row r="317" spans="1:26" x14ac:dyDescent="0.3">
      <c r="A317" t="s">
        <v>632</v>
      </c>
      <c r="B317">
        <v>45885</v>
      </c>
      <c r="C317" t="s">
        <v>589</v>
      </c>
      <c r="D317" t="s">
        <v>557</v>
      </c>
      <c r="E317" t="s">
        <v>422</v>
      </c>
      <c r="F317" t="s">
        <v>74</v>
      </c>
      <c r="G317" t="s">
        <v>378</v>
      </c>
      <c r="H317" t="s">
        <v>43</v>
      </c>
      <c r="I317" t="s">
        <v>62</v>
      </c>
      <c r="J317" t="s">
        <v>44</v>
      </c>
      <c r="K317" t="s">
        <v>106</v>
      </c>
      <c r="L317" t="s">
        <v>55</v>
      </c>
      <c r="M317">
        <v>3</v>
      </c>
      <c r="N317" t="s">
        <v>47</v>
      </c>
      <c r="O317" t="s">
        <v>48</v>
      </c>
      <c r="P317" t="s">
        <v>70</v>
      </c>
      <c r="Q317" t="s">
        <v>71</v>
      </c>
      <c r="R317">
        <v>6</v>
      </c>
      <c r="S317">
        <v>8.4700000000000006</v>
      </c>
      <c r="T317">
        <v>5</v>
      </c>
      <c r="U317">
        <v>5</v>
      </c>
      <c r="V317">
        <v>5</v>
      </c>
      <c r="W317">
        <f>Data!$R317*Data!$S317*(1-Data!$T317/100)*(1+Data!$U317/100)</f>
        <v>50.692950000000003</v>
      </c>
      <c r="X317">
        <f>Data!$R317*Data!$S317*50%</f>
        <v>25.410000000000004</v>
      </c>
      <c r="Y317">
        <f>Data!$W317-Data!$X317</f>
        <v>25.28295</v>
      </c>
      <c r="Z317">
        <f>IF(COUNTIF($G$2:G317,G317)=1,1,0)</f>
        <v>0</v>
      </c>
    </row>
    <row r="318" spans="1:26" x14ac:dyDescent="0.3">
      <c r="A318" t="s">
        <v>633</v>
      </c>
      <c r="B318">
        <v>45895</v>
      </c>
      <c r="C318" t="s">
        <v>589</v>
      </c>
      <c r="D318" t="s">
        <v>557</v>
      </c>
      <c r="E318" t="s">
        <v>90</v>
      </c>
      <c r="F318" t="s">
        <v>121</v>
      </c>
      <c r="G318" t="s">
        <v>610</v>
      </c>
      <c r="H318" t="s">
        <v>43</v>
      </c>
      <c r="I318" t="s">
        <v>62</v>
      </c>
      <c r="J318" t="s">
        <v>101</v>
      </c>
      <c r="K318" t="s">
        <v>87</v>
      </c>
      <c r="L318" t="s">
        <v>93</v>
      </c>
      <c r="M318">
        <v>3</v>
      </c>
      <c r="N318" t="s">
        <v>56</v>
      </c>
      <c r="O318" t="s">
        <v>48</v>
      </c>
      <c r="P318" t="s">
        <v>70</v>
      </c>
      <c r="Q318" t="s">
        <v>188</v>
      </c>
      <c r="R318">
        <v>6</v>
      </c>
      <c r="S318">
        <v>3.25</v>
      </c>
      <c r="T318">
        <v>0</v>
      </c>
      <c r="U318">
        <v>5</v>
      </c>
      <c r="V318">
        <v>3</v>
      </c>
      <c r="W318">
        <f>Data!$R318*Data!$S318*(1-Data!$T318/100)*(1+Data!$U318/100)</f>
        <v>20.475000000000001</v>
      </c>
      <c r="X318">
        <f>Data!$R318*Data!$S318*50%</f>
        <v>9.75</v>
      </c>
      <c r="Y318">
        <f>Data!$W318-Data!$X318</f>
        <v>10.725000000000001</v>
      </c>
      <c r="Z318">
        <f>IF(COUNTIF($G$2:G318,G318)=1,1,0)</f>
        <v>0</v>
      </c>
    </row>
    <row r="319" spans="1:26" x14ac:dyDescent="0.3">
      <c r="A319" t="s">
        <v>634</v>
      </c>
      <c r="B319">
        <v>45873</v>
      </c>
      <c r="C319" t="s">
        <v>589</v>
      </c>
      <c r="D319" t="s">
        <v>557</v>
      </c>
      <c r="E319" t="s">
        <v>233</v>
      </c>
      <c r="F319" t="s">
        <v>80</v>
      </c>
      <c r="G319" t="s">
        <v>538</v>
      </c>
      <c r="H319" t="s">
        <v>303</v>
      </c>
      <c r="I319" t="s">
        <v>32</v>
      </c>
      <c r="J319" t="s">
        <v>92</v>
      </c>
      <c r="K319" t="s">
        <v>34</v>
      </c>
      <c r="L319" t="s">
        <v>35</v>
      </c>
      <c r="M319">
        <v>22</v>
      </c>
      <c r="N319" t="s">
        <v>56</v>
      </c>
      <c r="O319" t="s">
        <v>48</v>
      </c>
      <c r="P319" t="s">
        <v>38</v>
      </c>
      <c r="Q319" t="s">
        <v>39</v>
      </c>
      <c r="R319">
        <v>6</v>
      </c>
      <c r="S319">
        <v>6.1</v>
      </c>
      <c r="T319">
        <v>0</v>
      </c>
      <c r="U319">
        <v>5</v>
      </c>
      <c r="V319">
        <v>4</v>
      </c>
      <c r="W319">
        <f>Data!$R319*Data!$S319*(1-Data!$T319/100)*(1+Data!$U319/100)</f>
        <v>38.429999999999993</v>
      </c>
      <c r="X319">
        <f>Data!$R319*Data!$S319*50%</f>
        <v>18.299999999999997</v>
      </c>
      <c r="Y319">
        <f>Data!$W319-Data!$X319</f>
        <v>20.129999999999995</v>
      </c>
      <c r="Z319">
        <f>IF(COUNTIF($G$2:G319,G319)=1,1,0)</f>
        <v>0</v>
      </c>
    </row>
    <row r="320" spans="1:26" x14ac:dyDescent="0.3">
      <c r="A320" t="s">
        <v>635</v>
      </c>
      <c r="B320">
        <v>45885</v>
      </c>
      <c r="C320" t="s">
        <v>589</v>
      </c>
      <c r="D320" t="s">
        <v>557</v>
      </c>
      <c r="E320" t="s">
        <v>220</v>
      </c>
      <c r="F320" t="s">
        <v>80</v>
      </c>
      <c r="G320" t="s">
        <v>502</v>
      </c>
      <c r="H320" t="s">
        <v>43</v>
      </c>
      <c r="I320" t="s">
        <v>32</v>
      </c>
      <c r="J320" t="s">
        <v>101</v>
      </c>
      <c r="K320" t="s">
        <v>45</v>
      </c>
      <c r="L320" t="s">
        <v>55</v>
      </c>
      <c r="M320">
        <v>15</v>
      </c>
      <c r="N320" t="s">
        <v>56</v>
      </c>
      <c r="O320" t="s">
        <v>37</v>
      </c>
      <c r="P320" t="s">
        <v>76</v>
      </c>
      <c r="Q320" t="s">
        <v>243</v>
      </c>
      <c r="R320">
        <v>6</v>
      </c>
      <c r="S320">
        <v>5.62</v>
      </c>
      <c r="T320">
        <v>10</v>
      </c>
      <c r="U320">
        <v>5</v>
      </c>
      <c r="V320">
        <v>4</v>
      </c>
      <c r="W320">
        <f>Data!$R320*Data!$S320*(1-Data!$T320/100)*(1+Data!$U320/100)</f>
        <v>31.865400000000001</v>
      </c>
      <c r="X320">
        <f>Data!$R320*Data!$S320*50%</f>
        <v>16.86</v>
      </c>
      <c r="Y320">
        <f>Data!$W320-Data!$X320</f>
        <v>15.005400000000002</v>
      </c>
      <c r="Z320">
        <f>IF(COUNTIF($G$2:G320,G320)=1,1,0)</f>
        <v>0</v>
      </c>
    </row>
    <row r="321" spans="1:26" x14ac:dyDescent="0.3">
      <c r="A321" t="s">
        <v>636</v>
      </c>
      <c r="B321">
        <v>45884</v>
      </c>
      <c r="C321" t="s">
        <v>589</v>
      </c>
      <c r="D321" t="s">
        <v>557</v>
      </c>
      <c r="E321" t="s">
        <v>196</v>
      </c>
      <c r="F321" t="s">
        <v>74</v>
      </c>
      <c r="G321" t="s">
        <v>211</v>
      </c>
      <c r="H321" t="s">
        <v>43</v>
      </c>
      <c r="I321" t="s">
        <v>62</v>
      </c>
      <c r="J321" t="s">
        <v>92</v>
      </c>
      <c r="K321" t="s">
        <v>87</v>
      </c>
      <c r="L321" t="s">
        <v>93</v>
      </c>
      <c r="M321">
        <v>25</v>
      </c>
      <c r="N321" t="s">
        <v>36</v>
      </c>
      <c r="O321" t="s">
        <v>37</v>
      </c>
      <c r="P321" t="s">
        <v>113</v>
      </c>
      <c r="Q321" t="s">
        <v>228</v>
      </c>
      <c r="R321">
        <v>7</v>
      </c>
      <c r="S321">
        <v>7.79</v>
      </c>
      <c r="T321">
        <v>10</v>
      </c>
      <c r="U321">
        <v>5</v>
      </c>
      <c r="V321">
        <v>5</v>
      </c>
      <c r="W321">
        <f>Data!$R321*Data!$S321*(1-Data!$T321/100)*(1+Data!$U321/100)</f>
        <v>51.530850000000008</v>
      </c>
      <c r="X321">
        <f>Data!$R321*Data!$S321*50%</f>
        <v>27.265000000000001</v>
      </c>
      <c r="Y321">
        <f>Data!$W321-Data!$X321</f>
        <v>24.265850000000007</v>
      </c>
      <c r="Z321">
        <f>IF(COUNTIF($G$2:G321,G321)=1,1,0)</f>
        <v>0</v>
      </c>
    </row>
    <row r="322" spans="1:26" x14ac:dyDescent="0.3">
      <c r="A322" t="s">
        <v>637</v>
      </c>
      <c r="B322">
        <v>45893</v>
      </c>
      <c r="C322" t="s">
        <v>589</v>
      </c>
      <c r="D322" t="s">
        <v>557</v>
      </c>
      <c r="E322" t="s">
        <v>230</v>
      </c>
      <c r="F322" t="s">
        <v>80</v>
      </c>
      <c r="G322" t="s">
        <v>122</v>
      </c>
      <c r="H322" t="s">
        <v>303</v>
      </c>
      <c r="I322" t="s">
        <v>62</v>
      </c>
      <c r="J322" t="s">
        <v>101</v>
      </c>
      <c r="K322" t="s">
        <v>34</v>
      </c>
      <c r="L322" t="s">
        <v>35</v>
      </c>
      <c r="M322">
        <v>18</v>
      </c>
      <c r="N322" t="s">
        <v>36</v>
      </c>
      <c r="O322" t="s">
        <v>64</v>
      </c>
      <c r="P322" t="s">
        <v>38</v>
      </c>
      <c r="Q322" t="s">
        <v>130</v>
      </c>
      <c r="R322">
        <v>6</v>
      </c>
      <c r="S322">
        <v>5.97</v>
      </c>
      <c r="T322">
        <v>5</v>
      </c>
      <c r="U322">
        <v>5</v>
      </c>
      <c r="V322">
        <v>5</v>
      </c>
      <c r="W322">
        <f>Data!$R322*Data!$S322*(1-Data!$T322/100)*(1+Data!$U322/100)</f>
        <v>35.730449999999998</v>
      </c>
      <c r="X322">
        <f>Data!$R322*Data!$S322*50%</f>
        <v>17.91</v>
      </c>
      <c r="Y322">
        <f>Data!$W322-Data!$X322</f>
        <v>17.820449999999997</v>
      </c>
      <c r="Z322">
        <f>IF(COUNTIF($G$2:G322,G322)=1,1,0)</f>
        <v>0</v>
      </c>
    </row>
    <row r="323" spans="1:26" x14ac:dyDescent="0.3">
      <c r="A323" t="s">
        <v>638</v>
      </c>
      <c r="B323">
        <v>45904</v>
      </c>
      <c r="C323" t="s">
        <v>639</v>
      </c>
      <c r="D323" t="s">
        <v>557</v>
      </c>
      <c r="E323" t="s">
        <v>99</v>
      </c>
      <c r="F323" t="s">
        <v>53</v>
      </c>
      <c r="G323" t="s">
        <v>265</v>
      </c>
      <c r="H323" t="s">
        <v>43</v>
      </c>
      <c r="I323" t="s">
        <v>32</v>
      </c>
      <c r="J323" t="s">
        <v>92</v>
      </c>
      <c r="K323" t="s">
        <v>87</v>
      </c>
      <c r="L323" t="s">
        <v>93</v>
      </c>
      <c r="M323">
        <v>3</v>
      </c>
      <c r="N323" t="s">
        <v>47</v>
      </c>
      <c r="O323" t="s">
        <v>64</v>
      </c>
      <c r="P323" t="s">
        <v>38</v>
      </c>
      <c r="Q323" t="s">
        <v>318</v>
      </c>
      <c r="R323">
        <v>7</v>
      </c>
      <c r="S323">
        <v>4.2699999999999996</v>
      </c>
      <c r="T323">
        <v>5</v>
      </c>
      <c r="U323">
        <v>5</v>
      </c>
      <c r="V323">
        <v>3</v>
      </c>
      <c r="W323">
        <f>Data!$R323*Data!$S323*(1-Data!$T323/100)*(1+Data!$U323/100)</f>
        <v>29.815274999999996</v>
      </c>
      <c r="X323">
        <f>Data!$R323*Data!$S323*50%</f>
        <v>14.944999999999999</v>
      </c>
      <c r="Y323">
        <f>Data!$W323-Data!$X323</f>
        <v>14.870274999999998</v>
      </c>
      <c r="Z323">
        <f>IF(COUNTIF($G$2:G323,G323)=1,1,0)</f>
        <v>0</v>
      </c>
    </row>
    <row r="324" spans="1:26" x14ac:dyDescent="0.3">
      <c r="A324" t="s">
        <v>640</v>
      </c>
      <c r="B324">
        <v>45926</v>
      </c>
      <c r="C324" t="s">
        <v>639</v>
      </c>
      <c r="D324" t="s">
        <v>557</v>
      </c>
      <c r="E324" t="s">
        <v>173</v>
      </c>
      <c r="F324" t="s">
        <v>68</v>
      </c>
      <c r="G324" t="s">
        <v>448</v>
      </c>
      <c r="H324" t="s">
        <v>43</v>
      </c>
      <c r="I324" t="s">
        <v>32</v>
      </c>
      <c r="J324" t="s">
        <v>101</v>
      </c>
      <c r="K324" t="s">
        <v>106</v>
      </c>
      <c r="L324" t="s">
        <v>93</v>
      </c>
      <c r="M324">
        <v>24</v>
      </c>
      <c r="N324" t="s">
        <v>36</v>
      </c>
      <c r="O324" t="s">
        <v>94</v>
      </c>
      <c r="P324" t="s">
        <v>76</v>
      </c>
      <c r="Q324" t="s">
        <v>123</v>
      </c>
      <c r="R324">
        <v>6</v>
      </c>
      <c r="S324">
        <v>6.76</v>
      </c>
      <c r="T324">
        <v>5</v>
      </c>
      <c r="U324">
        <v>5</v>
      </c>
      <c r="V324">
        <v>5</v>
      </c>
      <c r="W324">
        <f>Data!$R324*Data!$S324*(1-Data!$T324/100)*(1+Data!$U324/100)</f>
        <v>40.458600000000004</v>
      </c>
      <c r="X324">
        <f>Data!$R324*Data!$S324*50%</f>
        <v>20.28</v>
      </c>
      <c r="Y324">
        <f>Data!$W324-Data!$X324</f>
        <v>20.178600000000003</v>
      </c>
      <c r="Z324">
        <f>IF(COUNTIF($G$2:G324,G324)=1,1,0)</f>
        <v>0</v>
      </c>
    </row>
    <row r="325" spans="1:26" x14ac:dyDescent="0.3">
      <c r="A325" t="s">
        <v>641</v>
      </c>
      <c r="B325">
        <v>45928</v>
      </c>
      <c r="C325" t="s">
        <v>639</v>
      </c>
      <c r="D325" t="s">
        <v>557</v>
      </c>
      <c r="E325" t="s">
        <v>125</v>
      </c>
      <c r="F325" t="s">
        <v>53</v>
      </c>
      <c r="G325" t="s">
        <v>642</v>
      </c>
      <c r="H325" t="s">
        <v>43</v>
      </c>
      <c r="I325" t="s">
        <v>62</v>
      </c>
      <c r="J325" t="s">
        <v>44</v>
      </c>
      <c r="K325" t="s">
        <v>45</v>
      </c>
      <c r="L325" t="s">
        <v>55</v>
      </c>
      <c r="M325">
        <v>14</v>
      </c>
      <c r="N325" t="s">
        <v>47</v>
      </c>
      <c r="O325" t="s">
        <v>48</v>
      </c>
      <c r="P325" t="s">
        <v>76</v>
      </c>
      <c r="Q325" t="s">
        <v>243</v>
      </c>
      <c r="R325">
        <v>6</v>
      </c>
      <c r="S325">
        <v>14.36</v>
      </c>
      <c r="T325">
        <v>5</v>
      </c>
      <c r="U325">
        <v>5</v>
      </c>
      <c r="V325">
        <v>5</v>
      </c>
      <c r="W325">
        <f>Data!$R325*Data!$S325*(1-Data!$T325/100)*(1+Data!$U325/100)</f>
        <v>85.944599999999994</v>
      </c>
      <c r="X325">
        <f>Data!$R325*Data!$S325*50%</f>
        <v>43.08</v>
      </c>
      <c r="Y325">
        <f>Data!$W325-Data!$X325</f>
        <v>42.864599999999996</v>
      </c>
      <c r="Z325">
        <f>IF(COUNTIF($G$2:G325,G325)=1,1,0)</f>
        <v>1</v>
      </c>
    </row>
    <row r="326" spans="1:26" x14ac:dyDescent="0.3">
      <c r="A326" t="s">
        <v>643</v>
      </c>
      <c r="B326">
        <v>45910</v>
      </c>
      <c r="C326" t="s">
        <v>639</v>
      </c>
      <c r="D326" t="s">
        <v>557</v>
      </c>
      <c r="E326" t="s">
        <v>239</v>
      </c>
      <c r="F326" t="s">
        <v>85</v>
      </c>
      <c r="G326" t="s">
        <v>548</v>
      </c>
      <c r="H326" t="s">
        <v>43</v>
      </c>
      <c r="I326" t="s">
        <v>32</v>
      </c>
      <c r="J326" t="s">
        <v>92</v>
      </c>
      <c r="K326" t="s">
        <v>87</v>
      </c>
      <c r="L326" t="s">
        <v>46</v>
      </c>
      <c r="M326">
        <v>1</v>
      </c>
      <c r="N326" t="s">
        <v>36</v>
      </c>
      <c r="O326" t="s">
        <v>64</v>
      </c>
      <c r="P326" t="s">
        <v>76</v>
      </c>
      <c r="Q326" t="s">
        <v>123</v>
      </c>
      <c r="R326">
        <v>6</v>
      </c>
      <c r="S326">
        <v>5.12</v>
      </c>
      <c r="T326">
        <v>5</v>
      </c>
      <c r="U326">
        <v>5</v>
      </c>
      <c r="V326">
        <v>3</v>
      </c>
      <c r="W326">
        <f>Data!$R326*Data!$S326*(1-Data!$T326/100)*(1+Data!$U326/100)</f>
        <v>30.6432</v>
      </c>
      <c r="X326">
        <f>Data!$R326*Data!$S326*50%</f>
        <v>15.36</v>
      </c>
      <c r="Y326">
        <f>Data!$W326-Data!$X326</f>
        <v>15.283200000000001</v>
      </c>
      <c r="Z326">
        <f>IF(COUNTIF($G$2:G326,G326)=1,1,0)</f>
        <v>0</v>
      </c>
    </row>
    <row r="327" spans="1:26" x14ac:dyDescent="0.3">
      <c r="A327" t="s">
        <v>644</v>
      </c>
      <c r="B327">
        <v>45912</v>
      </c>
      <c r="C327" t="s">
        <v>639</v>
      </c>
      <c r="D327" t="s">
        <v>557</v>
      </c>
      <c r="E327" t="s">
        <v>335</v>
      </c>
      <c r="F327" t="s">
        <v>74</v>
      </c>
      <c r="G327" t="s">
        <v>276</v>
      </c>
      <c r="H327" t="s">
        <v>303</v>
      </c>
      <c r="I327" t="s">
        <v>32</v>
      </c>
      <c r="J327" t="s">
        <v>92</v>
      </c>
      <c r="K327" t="s">
        <v>34</v>
      </c>
      <c r="L327" t="s">
        <v>35</v>
      </c>
      <c r="M327">
        <v>16</v>
      </c>
      <c r="N327" t="s">
        <v>36</v>
      </c>
      <c r="O327" t="s">
        <v>48</v>
      </c>
      <c r="P327" t="s">
        <v>49</v>
      </c>
      <c r="Q327" t="s">
        <v>97</v>
      </c>
      <c r="R327">
        <v>6</v>
      </c>
      <c r="S327">
        <v>9.08</v>
      </c>
      <c r="T327">
        <v>5</v>
      </c>
      <c r="U327">
        <v>5</v>
      </c>
      <c r="V327">
        <v>4</v>
      </c>
      <c r="W327">
        <f>Data!$R327*Data!$S327*(1-Data!$T327/100)*(1+Data!$U327/100)</f>
        <v>54.343800000000002</v>
      </c>
      <c r="X327">
        <f>Data!$R327*Data!$S327*50%</f>
        <v>27.240000000000002</v>
      </c>
      <c r="Y327">
        <f>Data!$W327-Data!$X327</f>
        <v>27.1038</v>
      </c>
      <c r="Z327">
        <f>IF(COUNTIF($G$2:G327,G327)=1,1,0)</f>
        <v>0</v>
      </c>
    </row>
    <row r="328" spans="1:26" x14ac:dyDescent="0.3">
      <c r="A328" t="s">
        <v>645</v>
      </c>
      <c r="B328">
        <v>45928</v>
      </c>
      <c r="C328" t="s">
        <v>639</v>
      </c>
      <c r="D328" t="s">
        <v>557</v>
      </c>
      <c r="E328" t="s">
        <v>422</v>
      </c>
      <c r="F328" t="s">
        <v>29</v>
      </c>
      <c r="G328" t="s">
        <v>184</v>
      </c>
      <c r="H328" t="s">
        <v>303</v>
      </c>
      <c r="I328" t="s">
        <v>32</v>
      </c>
      <c r="J328" t="s">
        <v>44</v>
      </c>
      <c r="K328" t="s">
        <v>45</v>
      </c>
      <c r="L328" t="s">
        <v>93</v>
      </c>
      <c r="M328">
        <v>13</v>
      </c>
      <c r="N328" t="s">
        <v>56</v>
      </c>
      <c r="O328" t="s">
        <v>94</v>
      </c>
      <c r="P328" t="s">
        <v>76</v>
      </c>
      <c r="Q328" t="s">
        <v>157</v>
      </c>
      <c r="R328">
        <v>6</v>
      </c>
      <c r="S328">
        <v>5.83</v>
      </c>
      <c r="T328">
        <v>5</v>
      </c>
      <c r="U328">
        <v>5</v>
      </c>
      <c r="V328">
        <v>4</v>
      </c>
      <c r="W328">
        <f>Data!$R328*Data!$S328*(1-Data!$T328/100)*(1+Data!$U328/100)</f>
        <v>34.89255</v>
      </c>
      <c r="X328">
        <f>Data!$R328*Data!$S328*50%</f>
        <v>17.490000000000002</v>
      </c>
      <c r="Y328">
        <f>Data!$W328-Data!$X328</f>
        <v>17.402549999999998</v>
      </c>
      <c r="Z328">
        <f>IF(COUNTIF($G$2:G328,G328)=1,1,0)</f>
        <v>0</v>
      </c>
    </row>
    <row r="329" spans="1:26" x14ac:dyDescent="0.3">
      <c r="A329" t="s">
        <v>646</v>
      </c>
      <c r="B329">
        <v>45912</v>
      </c>
      <c r="C329" t="s">
        <v>639</v>
      </c>
      <c r="D329" t="s">
        <v>557</v>
      </c>
      <c r="E329" t="s">
        <v>84</v>
      </c>
      <c r="F329" t="s">
        <v>80</v>
      </c>
      <c r="G329" t="s">
        <v>227</v>
      </c>
      <c r="H329" t="s">
        <v>303</v>
      </c>
      <c r="I329" t="s">
        <v>62</v>
      </c>
      <c r="J329" t="s">
        <v>44</v>
      </c>
      <c r="K329" t="s">
        <v>34</v>
      </c>
      <c r="L329" t="s">
        <v>93</v>
      </c>
      <c r="M329">
        <v>19</v>
      </c>
      <c r="N329" t="s">
        <v>56</v>
      </c>
      <c r="O329" t="s">
        <v>37</v>
      </c>
      <c r="P329" t="s">
        <v>57</v>
      </c>
      <c r="Q329" t="s">
        <v>185</v>
      </c>
      <c r="R329">
        <v>6</v>
      </c>
      <c r="S329">
        <v>9.5399999999999991</v>
      </c>
      <c r="T329">
        <v>5</v>
      </c>
      <c r="U329">
        <v>5</v>
      </c>
      <c r="V329">
        <v>5</v>
      </c>
      <c r="W329">
        <f>Data!$R329*Data!$S329*(1-Data!$T329/100)*(1+Data!$U329/100)</f>
        <v>57.096899999999998</v>
      </c>
      <c r="X329">
        <f>Data!$R329*Data!$S329*50%</f>
        <v>28.619999999999997</v>
      </c>
      <c r="Y329">
        <f>Data!$W329-Data!$X329</f>
        <v>28.476900000000001</v>
      </c>
      <c r="Z329">
        <f>IF(COUNTIF($G$2:G329,G329)=1,1,0)</f>
        <v>0</v>
      </c>
    </row>
    <row r="330" spans="1:26" x14ac:dyDescent="0.3">
      <c r="A330" t="s">
        <v>647</v>
      </c>
      <c r="B330">
        <v>45923</v>
      </c>
      <c r="C330" t="s">
        <v>639</v>
      </c>
      <c r="D330" t="s">
        <v>557</v>
      </c>
      <c r="E330" t="s">
        <v>301</v>
      </c>
      <c r="F330" t="s">
        <v>29</v>
      </c>
      <c r="G330" t="s">
        <v>321</v>
      </c>
      <c r="H330" t="s">
        <v>43</v>
      </c>
      <c r="I330" t="s">
        <v>32</v>
      </c>
      <c r="J330" t="s">
        <v>92</v>
      </c>
      <c r="K330" t="s">
        <v>87</v>
      </c>
      <c r="L330" t="s">
        <v>93</v>
      </c>
      <c r="M330">
        <v>19</v>
      </c>
      <c r="N330" t="s">
        <v>56</v>
      </c>
      <c r="O330" t="s">
        <v>94</v>
      </c>
      <c r="P330" t="s">
        <v>70</v>
      </c>
      <c r="Q330" t="s">
        <v>188</v>
      </c>
      <c r="R330">
        <v>6</v>
      </c>
      <c r="S330">
        <v>7.41</v>
      </c>
      <c r="T330">
        <v>10</v>
      </c>
      <c r="U330">
        <v>5</v>
      </c>
      <c r="V330">
        <v>5</v>
      </c>
      <c r="W330">
        <f>Data!$R330*Data!$S330*(1-Data!$T330/100)*(1+Data!$U330/100)</f>
        <v>42.014700000000005</v>
      </c>
      <c r="X330">
        <f>Data!$R330*Data!$S330*50%</f>
        <v>22.23</v>
      </c>
      <c r="Y330">
        <f>Data!$W330-Data!$X330</f>
        <v>19.784700000000004</v>
      </c>
      <c r="Z330">
        <f>IF(COUNTIF($G$2:G330,G330)=1,1,0)</f>
        <v>0</v>
      </c>
    </row>
    <row r="331" spans="1:26" x14ac:dyDescent="0.3">
      <c r="A331" t="s">
        <v>648</v>
      </c>
      <c r="B331">
        <v>45925</v>
      </c>
      <c r="C331" t="s">
        <v>639</v>
      </c>
      <c r="D331" t="s">
        <v>557</v>
      </c>
      <c r="E331" t="s">
        <v>422</v>
      </c>
      <c r="F331" t="s">
        <v>85</v>
      </c>
      <c r="G331" t="s">
        <v>649</v>
      </c>
      <c r="H331" t="s">
        <v>303</v>
      </c>
      <c r="I331" t="s">
        <v>62</v>
      </c>
      <c r="J331" t="s">
        <v>92</v>
      </c>
      <c r="K331" t="s">
        <v>63</v>
      </c>
      <c r="L331" t="s">
        <v>46</v>
      </c>
      <c r="M331">
        <v>4</v>
      </c>
      <c r="N331" t="s">
        <v>47</v>
      </c>
      <c r="O331" t="s">
        <v>48</v>
      </c>
      <c r="P331" t="s">
        <v>76</v>
      </c>
      <c r="Q331" t="s">
        <v>243</v>
      </c>
      <c r="R331">
        <v>6</v>
      </c>
      <c r="S331">
        <v>7.28</v>
      </c>
      <c r="T331">
        <v>5</v>
      </c>
      <c r="U331">
        <v>5</v>
      </c>
      <c r="V331">
        <v>5</v>
      </c>
      <c r="W331">
        <f>Data!$R331*Data!$S331*(1-Data!$T331/100)*(1+Data!$U331/100)</f>
        <v>43.570799999999998</v>
      </c>
      <c r="X331">
        <f>Data!$R331*Data!$S331*50%</f>
        <v>21.84</v>
      </c>
      <c r="Y331">
        <f>Data!$W331-Data!$X331</f>
        <v>21.730799999999999</v>
      </c>
      <c r="Z331">
        <f>IF(COUNTIF($G$2:G331,G331)=1,1,0)</f>
        <v>1</v>
      </c>
    </row>
    <row r="332" spans="1:26" x14ac:dyDescent="0.3">
      <c r="A332" t="s">
        <v>650</v>
      </c>
      <c r="B332">
        <v>45920</v>
      </c>
      <c r="C332" t="s">
        <v>639</v>
      </c>
      <c r="D332" t="s">
        <v>557</v>
      </c>
      <c r="E332" t="s">
        <v>79</v>
      </c>
      <c r="F332" t="s">
        <v>68</v>
      </c>
      <c r="G332" t="s">
        <v>389</v>
      </c>
      <c r="H332" t="s">
        <v>303</v>
      </c>
      <c r="I332" t="s">
        <v>32</v>
      </c>
      <c r="J332" t="s">
        <v>92</v>
      </c>
      <c r="K332" t="s">
        <v>45</v>
      </c>
      <c r="L332" t="s">
        <v>46</v>
      </c>
      <c r="M332">
        <v>14</v>
      </c>
      <c r="N332" t="s">
        <v>36</v>
      </c>
      <c r="O332" t="s">
        <v>37</v>
      </c>
      <c r="P332" t="s">
        <v>57</v>
      </c>
      <c r="Q332" t="s">
        <v>58</v>
      </c>
      <c r="R332">
        <v>6</v>
      </c>
      <c r="S332">
        <v>12.96</v>
      </c>
      <c r="T332">
        <v>10</v>
      </c>
      <c r="U332">
        <v>5</v>
      </c>
      <c r="V332">
        <v>5</v>
      </c>
      <c r="W332">
        <f>Data!$R332*Data!$S332*(1-Data!$T332/100)*(1+Data!$U332/100)</f>
        <v>73.483200000000011</v>
      </c>
      <c r="X332">
        <f>Data!$R332*Data!$S332*50%</f>
        <v>38.880000000000003</v>
      </c>
      <c r="Y332">
        <f>Data!$W332-Data!$X332</f>
        <v>34.603200000000008</v>
      </c>
      <c r="Z332">
        <f>IF(COUNTIF($G$2:G332,G332)=1,1,0)</f>
        <v>0</v>
      </c>
    </row>
    <row r="333" spans="1:26" x14ac:dyDescent="0.3">
      <c r="A333" t="s">
        <v>651</v>
      </c>
      <c r="B333">
        <v>45928</v>
      </c>
      <c r="C333" t="s">
        <v>639</v>
      </c>
      <c r="D333" t="s">
        <v>557</v>
      </c>
      <c r="E333" t="s">
        <v>196</v>
      </c>
      <c r="F333" t="s">
        <v>53</v>
      </c>
      <c r="G333" t="s">
        <v>153</v>
      </c>
      <c r="H333" t="s">
        <v>43</v>
      </c>
      <c r="I333" t="s">
        <v>62</v>
      </c>
      <c r="J333" t="s">
        <v>101</v>
      </c>
      <c r="K333" t="s">
        <v>106</v>
      </c>
      <c r="L333" t="s">
        <v>55</v>
      </c>
      <c r="M333">
        <v>11</v>
      </c>
      <c r="N333" t="s">
        <v>36</v>
      </c>
      <c r="O333" t="s">
        <v>64</v>
      </c>
      <c r="P333" t="s">
        <v>49</v>
      </c>
      <c r="Q333" t="s">
        <v>168</v>
      </c>
      <c r="R333">
        <v>6</v>
      </c>
      <c r="S333">
        <v>6.49</v>
      </c>
      <c r="T333">
        <v>0</v>
      </c>
      <c r="U333">
        <v>5</v>
      </c>
      <c r="V333">
        <v>5</v>
      </c>
      <c r="W333">
        <f>Data!$R333*Data!$S333*(1-Data!$T333/100)*(1+Data!$U333/100)</f>
        <v>40.887</v>
      </c>
      <c r="X333">
        <f>Data!$R333*Data!$S333*50%</f>
        <v>19.47</v>
      </c>
      <c r="Y333">
        <f>Data!$W333-Data!$X333</f>
        <v>21.417000000000002</v>
      </c>
      <c r="Z333">
        <f>IF(COUNTIF($G$2:G333,G333)=1,1,0)</f>
        <v>0</v>
      </c>
    </row>
    <row r="334" spans="1:26" x14ac:dyDescent="0.3">
      <c r="A334" t="s">
        <v>652</v>
      </c>
      <c r="B334">
        <v>45924</v>
      </c>
      <c r="C334" t="s">
        <v>639</v>
      </c>
      <c r="D334" t="s">
        <v>557</v>
      </c>
      <c r="E334" t="s">
        <v>422</v>
      </c>
      <c r="F334" t="s">
        <v>85</v>
      </c>
      <c r="G334" t="s">
        <v>187</v>
      </c>
      <c r="H334" t="s">
        <v>43</v>
      </c>
      <c r="I334" t="s">
        <v>62</v>
      </c>
      <c r="J334" t="s">
        <v>33</v>
      </c>
      <c r="K334" t="s">
        <v>106</v>
      </c>
      <c r="L334" t="s">
        <v>46</v>
      </c>
      <c r="M334">
        <v>25</v>
      </c>
      <c r="N334" t="s">
        <v>47</v>
      </c>
      <c r="O334" t="s">
        <v>37</v>
      </c>
      <c r="P334" t="s">
        <v>70</v>
      </c>
      <c r="Q334" t="s">
        <v>102</v>
      </c>
      <c r="R334">
        <v>7</v>
      </c>
      <c r="S334">
        <v>7.44</v>
      </c>
      <c r="T334">
        <v>10</v>
      </c>
      <c r="U334">
        <v>5</v>
      </c>
      <c r="V334">
        <v>5</v>
      </c>
      <c r="W334">
        <f>Data!$R334*Data!$S334*(1-Data!$T334/100)*(1+Data!$U334/100)</f>
        <v>49.215600000000009</v>
      </c>
      <c r="X334">
        <f>Data!$R334*Data!$S334*50%</f>
        <v>26.040000000000003</v>
      </c>
      <c r="Y334">
        <f>Data!$W334-Data!$X334</f>
        <v>23.175600000000006</v>
      </c>
      <c r="Z334">
        <f>IF(COUNTIF($G$2:G334,G334)=1,1,0)</f>
        <v>0</v>
      </c>
    </row>
    <row r="335" spans="1:26" x14ac:dyDescent="0.3">
      <c r="A335" t="s">
        <v>653</v>
      </c>
      <c r="B335">
        <v>45903</v>
      </c>
      <c r="C335" t="s">
        <v>639</v>
      </c>
      <c r="D335" t="s">
        <v>557</v>
      </c>
      <c r="E335" t="s">
        <v>142</v>
      </c>
      <c r="F335" t="s">
        <v>29</v>
      </c>
      <c r="G335" t="s">
        <v>654</v>
      </c>
      <c r="H335" t="s">
        <v>43</v>
      </c>
      <c r="I335" t="s">
        <v>62</v>
      </c>
      <c r="J335" t="s">
        <v>44</v>
      </c>
      <c r="K335" t="s">
        <v>87</v>
      </c>
      <c r="L335" t="s">
        <v>55</v>
      </c>
      <c r="M335">
        <v>12</v>
      </c>
      <c r="N335" t="s">
        <v>47</v>
      </c>
      <c r="O335" t="s">
        <v>64</v>
      </c>
      <c r="P335" t="s">
        <v>38</v>
      </c>
      <c r="Q335" t="s">
        <v>318</v>
      </c>
      <c r="R335">
        <v>6</v>
      </c>
      <c r="S335">
        <v>8.82</v>
      </c>
      <c r="T335">
        <v>5</v>
      </c>
      <c r="U335">
        <v>5</v>
      </c>
      <c r="V335">
        <v>4</v>
      </c>
      <c r="W335">
        <f>Data!$R335*Data!$S335*(1-Data!$T335/100)*(1+Data!$U335/100)</f>
        <v>52.787700000000001</v>
      </c>
      <c r="X335">
        <f>Data!$R335*Data!$S335*50%</f>
        <v>26.46</v>
      </c>
      <c r="Y335">
        <f>Data!$W335-Data!$X335</f>
        <v>26.3277</v>
      </c>
      <c r="Z335">
        <f>IF(COUNTIF($G$2:G335,G335)=1,1,0)</f>
        <v>1</v>
      </c>
    </row>
    <row r="336" spans="1:26" x14ac:dyDescent="0.3">
      <c r="A336" t="s">
        <v>655</v>
      </c>
      <c r="B336">
        <v>45925</v>
      </c>
      <c r="C336" t="s">
        <v>639</v>
      </c>
      <c r="D336" t="s">
        <v>557</v>
      </c>
      <c r="E336" t="s">
        <v>305</v>
      </c>
      <c r="F336" t="s">
        <v>68</v>
      </c>
      <c r="G336" t="s">
        <v>568</v>
      </c>
      <c r="H336" t="s">
        <v>43</v>
      </c>
      <c r="I336" t="s">
        <v>32</v>
      </c>
      <c r="J336" t="s">
        <v>44</v>
      </c>
      <c r="K336" t="s">
        <v>63</v>
      </c>
      <c r="L336" t="s">
        <v>93</v>
      </c>
      <c r="M336">
        <v>3</v>
      </c>
      <c r="N336" t="s">
        <v>36</v>
      </c>
      <c r="O336" t="s">
        <v>48</v>
      </c>
      <c r="P336" t="s">
        <v>76</v>
      </c>
      <c r="Q336" t="s">
        <v>77</v>
      </c>
      <c r="R336">
        <v>6</v>
      </c>
      <c r="S336">
        <v>5.97</v>
      </c>
      <c r="T336">
        <v>0</v>
      </c>
      <c r="U336">
        <v>5</v>
      </c>
      <c r="V336">
        <v>4</v>
      </c>
      <c r="W336">
        <f>Data!$R336*Data!$S336*(1-Data!$T336/100)*(1+Data!$U336/100)</f>
        <v>37.611000000000004</v>
      </c>
      <c r="X336">
        <f>Data!$R336*Data!$S336*50%</f>
        <v>17.91</v>
      </c>
      <c r="Y336">
        <f>Data!$W336-Data!$X336</f>
        <v>19.701000000000004</v>
      </c>
      <c r="Z336">
        <f>IF(COUNTIF($G$2:G336,G336)=1,1,0)</f>
        <v>0</v>
      </c>
    </row>
    <row r="337" spans="1:26" x14ac:dyDescent="0.3">
      <c r="A337" t="s">
        <v>656</v>
      </c>
      <c r="B337">
        <v>45927</v>
      </c>
      <c r="C337" t="s">
        <v>639</v>
      </c>
      <c r="D337" t="s">
        <v>557</v>
      </c>
      <c r="E337" t="s">
        <v>73</v>
      </c>
      <c r="F337" t="s">
        <v>85</v>
      </c>
      <c r="G337" t="s">
        <v>368</v>
      </c>
      <c r="H337" t="s">
        <v>303</v>
      </c>
      <c r="I337" t="s">
        <v>32</v>
      </c>
      <c r="J337" t="s">
        <v>101</v>
      </c>
      <c r="K337" t="s">
        <v>87</v>
      </c>
      <c r="L337" t="s">
        <v>35</v>
      </c>
      <c r="M337">
        <v>24</v>
      </c>
      <c r="N337" t="s">
        <v>47</v>
      </c>
      <c r="O337" t="s">
        <v>64</v>
      </c>
      <c r="P337" t="s">
        <v>49</v>
      </c>
      <c r="Q337" t="s">
        <v>65</v>
      </c>
      <c r="R337">
        <v>6</v>
      </c>
      <c r="S337">
        <v>6.54</v>
      </c>
      <c r="T337">
        <v>5</v>
      </c>
      <c r="U337">
        <v>5</v>
      </c>
      <c r="V337">
        <v>4</v>
      </c>
      <c r="W337">
        <f>Data!$R337*Data!$S337*(1-Data!$T337/100)*(1+Data!$U337/100)</f>
        <v>39.1419</v>
      </c>
      <c r="X337">
        <f>Data!$R337*Data!$S337*50%</f>
        <v>19.62</v>
      </c>
      <c r="Y337">
        <f>Data!$W337-Data!$X337</f>
        <v>19.521899999999999</v>
      </c>
      <c r="Z337">
        <f>IF(COUNTIF($G$2:G337,G337)=1,1,0)</f>
        <v>0</v>
      </c>
    </row>
    <row r="338" spans="1:26" x14ac:dyDescent="0.3">
      <c r="A338" t="s">
        <v>657</v>
      </c>
      <c r="B338">
        <v>45917</v>
      </c>
      <c r="C338" t="s">
        <v>639</v>
      </c>
      <c r="D338" t="s">
        <v>557</v>
      </c>
      <c r="E338" t="s">
        <v>199</v>
      </c>
      <c r="F338" t="s">
        <v>53</v>
      </c>
      <c r="G338" t="s">
        <v>658</v>
      </c>
      <c r="H338" t="s">
        <v>43</v>
      </c>
      <c r="I338" t="s">
        <v>62</v>
      </c>
      <c r="J338" t="s">
        <v>92</v>
      </c>
      <c r="K338" t="s">
        <v>34</v>
      </c>
      <c r="L338" t="s">
        <v>46</v>
      </c>
      <c r="M338">
        <v>2</v>
      </c>
      <c r="N338" t="s">
        <v>36</v>
      </c>
      <c r="O338" t="s">
        <v>48</v>
      </c>
      <c r="P338" t="s">
        <v>49</v>
      </c>
      <c r="Q338" t="s">
        <v>97</v>
      </c>
      <c r="R338">
        <v>6</v>
      </c>
      <c r="S338">
        <v>22.95</v>
      </c>
      <c r="T338">
        <v>5</v>
      </c>
      <c r="U338">
        <v>5</v>
      </c>
      <c r="V338">
        <v>5</v>
      </c>
      <c r="W338">
        <f>Data!$R338*Data!$S338*(1-Data!$T338/100)*(1+Data!$U338/100)</f>
        <v>137.35574999999997</v>
      </c>
      <c r="X338">
        <f>Data!$R338*Data!$S338*50%</f>
        <v>68.849999999999994</v>
      </c>
      <c r="Y338">
        <f>Data!$W338-Data!$X338</f>
        <v>68.505749999999978</v>
      </c>
      <c r="Z338">
        <f>IF(COUNTIF($G$2:G338,G338)=1,1,0)</f>
        <v>1</v>
      </c>
    </row>
    <row r="339" spans="1:26" x14ac:dyDescent="0.3">
      <c r="A339" t="s">
        <v>659</v>
      </c>
      <c r="B339">
        <v>45917</v>
      </c>
      <c r="C339" t="s">
        <v>639</v>
      </c>
      <c r="D339" t="s">
        <v>557</v>
      </c>
      <c r="E339" t="s">
        <v>138</v>
      </c>
      <c r="F339" t="s">
        <v>29</v>
      </c>
      <c r="G339" t="s">
        <v>261</v>
      </c>
      <c r="H339" t="s">
        <v>43</v>
      </c>
      <c r="I339" t="s">
        <v>62</v>
      </c>
      <c r="J339" t="s">
        <v>33</v>
      </c>
      <c r="K339" t="s">
        <v>63</v>
      </c>
      <c r="L339" t="s">
        <v>55</v>
      </c>
      <c r="M339">
        <v>8</v>
      </c>
      <c r="N339" t="s">
        <v>56</v>
      </c>
      <c r="O339" t="s">
        <v>64</v>
      </c>
      <c r="P339" t="s">
        <v>70</v>
      </c>
      <c r="Q339" t="s">
        <v>188</v>
      </c>
      <c r="R339">
        <v>7</v>
      </c>
      <c r="S339">
        <v>6.16</v>
      </c>
      <c r="T339">
        <v>5</v>
      </c>
      <c r="U339">
        <v>5</v>
      </c>
      <c r="V339">
        <v>3</v>
      </c>
      <c r="W339">
        <f>Data!$R339*Data!$S339*(1-Data!$T339/100)*(1+Data!$U339/100)</f>
        <v>43.012200000000007</v>
      </c>
      <c r="X339">
        <f>Data!$R339*Data!$S339*50%</f>
        <v>21.560000000000002</v>
      </c>
      <c r="Y339">
        <f>Data!$W339-Data!$X339</f>
        <v>21.452200000000005</v>
      </c>
      <c r="Z339">
        <f>IF(COUNTIF($G$2:G339,G339)=1,1,0)</f>
        <v>0</v>
      </c>
    </row>
    <row r="340" spans="1:26" x14ac:dyDescent="0.3">
      <c r="A340" t="s">
        <v>660</v>
      </c>
      <c r="B340">
        <v>45901</v>
      </c>
      <c r="C340" t="s">
        <v>639</v>
      </c>
      <c r="D340" t="s">
        <v>557</v>
      </c>
      <c r="E340" t="s">
        <v>159</v>
      </c>
      <c r="F340" t="s">
        <v>53</v>
      </c>
      <c r="G340" t="s">
        <v>551</v>
      </c>
      <c r="H340" t="s">
        <v>43</v>
      </c>
      <c r="I340" t="s">
        <v>62</v>
      </c>
      <c r="J340" t="s">
        <v>44</v>
      </c>
      <c r="K340" t="s">
        <v>63</v>
      </c>
      <c r="L340" t="s">
        <v>35</v>
      </c>
      <c r="M340">
        <v>11</v>
      </c>
      <c r="N340" t="s">
        <v>56</v>
      </c>
      <c r="O340" t="s">
        <v>37</v>
      </c>
      <c r="P340" t="s">
        <v>57</v>
      </c>
      <c r="Q340" t="s">
        <v>250</v>
      </c>
      <c r="R340">
        <v>6</v>
      </c>
      <c r="S340">
        <v>9.49</v>
      </c>
      <c r="T340">
        <v>5</v>
      </c>
      <c r="U340">
        <v>5</v>
      </c>
      <c r="V340">
        <v>4</v>
      </c>
      <c r="W340">
        <f>Data!$R340*Data!$S340*(1-Data!$T340/100)*(1+Data!$U340/100)</f>
        <v>56.797649999999997</v>
      </c>
      <c r="X340">
        <f>Data!$R340*Data!$S340*50%</f>
        <v>28.47</v>
      </c>
      <c r="Y340">
        <f>Data!$W340-Data!$X340</f>
        <v>28.327649999999998</v>
      </c>
      <c r="Z340">
        <f>IF(COUNTIF($G$2:G340,G340)=1,1,0)</f>
        <v>0</v>
      </c>
    </row>
    <row r="341" spans="1:26" x14ac:dyDescent="0.3">
      <c r="A341" t="s">
        <v>661</v>
      </c>
      <c r="B341">
        <v>45927</v>
      </c>
      <c r="C341" t="s">
        <v>639</v>
      </c>
      <c r="D341" t="s">
        <v>557</v>
      </c>
      <c r="E341" t="s">
        <v>301</v>
      </c>
      <c r="F341" t="s">
        <v>85</v>
      </c>
      <c r="G341" t="s">
        <v>532</v>
      </c>
      <c r="H341" t="s">
        <v>43</v>
      </c>
      <c r="I341" t="s">
        <v>32</v>
      </c>
      <c r="J341" t="s">
        <v>92</v>
      </c>
      <c r="K341" t="s">
        <v>45</v>
      </c>
      <c r="L341" t="s">
        <v>46</v>
      </c>
      <c r="M341">
        <v>21</v>
      </c>
      <c r="N341" t="s">
        <v>47</v>
      </c>
      <c r="O341" t="s">
        <v>48</v>
      </c>
      <c r="P341" t="s">
        <v>113</v>
      </c>
      <c r="Q341" t="s">
        <v>177</v>
      </c>
      <c r="R341">
        <v>6</v>
      </c>
      <c r="S341">
        <v>8.77</v>
      </c>
      <c r="T341">
        <v>5</v>
      </c>
      <c r="U341">
        <v>5</v>
      </c>
      <c r="V341">
        <v>3</v>
      </c>
      <c r="W341">
        <f>Data!$R341*Data!$S341*(1-Data!$T341/100)*(1+Data!$U341/100)</f>
        <v>52.48845</v>
      </c>
      <c r="X341">
        <f>Data!$R341*Data!$S341*50%</f>
        <v>26.31</v>
      </c>
      <c r="Y341">
        <f>Data!$W341-Data!$X341</f>
        <v>26.178450000000002</v>
      </c>
      <c r="Z341">
        <f>IF(COUNTIF($G$2:G341,G341)=1,1,0)</f>
        <v>0</v>
      </c>
    </row>
    <row r="342" spans="1:26" x14ac:dyDescent="0.3">
      <c r="A342" t="s">
        <v>662</v>
      </c>
      <c r="B342">
        <v>45923</v>
      </c>
      <c r="C342" t="s">
        <v>639</v>
      </c>
      <c r="D342" t="s">
        <v>557</v>
      </c>
      <c r="E342" t="s">
        <v>84</v>
      </c>
      <c r="F342" t="s">
        <v>53</v>
      </c>
      <c r="G342" t="s">
        <v>332</v>
      </c>
      <c r="H342" t="s">
        <v>43</v>
      </c>
      <c r="I342" t="s">
        <v>32</v>
      </c>
      <c r="J342" t="s">
        <v>44</v>
      </c>
      <c r="K342" t="s">
        <v>63</v>
      </c>
      <c r="L342" t="s">
        <v>55</v>
      </c>
      <c r="M342">
        <v>21</v>
      </c>
      <c r="N342" t="s">
        <v>56</v>
      </c>
      <c r="O342" t="s">
        <v>48</v>
      </c>
      <c r="P342" t="s">
        <v>38</v>
      </c>
      <c r="Q342" t="s">
        <v>110</v>
      </c>
      <c r="R342">
        <v>6</v>
      </c>
      <c r="S342">
        <v>12.34</v>
      </c>
      <c r="T342">
        <v>0</v>
      </c>
      <c r="U342">
        <v>5</v>
      </c>
      <c r="V342">
        <v>5</v>
      </c>
      <c r="W342">
        <f>Data!$R342*Data!$S342*(1-Data!$T342/100)*(1+Data!$U342/100)</f>
        <v>77.74199999999999</v>
      </c>
      <c r="X342">
        <f>Data!$R342*Data!$S342*50%</f>
        <v>37.019999999999996</v>
      </c>
      <c r="Y342">
        <f>Data!$W342-Data!$X342</f>
        <v>40.721999999999994</v>
      </c>
      <c r="Z342">
        <f>IF(COUNTIF($G$2:G342,G342)=1,1,0)</f>
        <v>0</v>
      </c>
    </row>
    <row r="343" spans="1:26" x14ac:dyDescent="0.3">
      <c r="A343" t="s">
        <v>663</v>
      </c>
      <c r="B343">
        <v>45912</v>
      </c>
      <c r="C343" t="s">
        <v>639</v>
      </c>
      <c r="D343" t="s">
        <v>557</v>
      </c>
      <c r="E343" t="s">
        <v>438</v>
      </c>
      <c r="F343" t="s">
        <v>68</v>
      </c>
      <c r="G343" t="s">
        <v>513</v>
      </c>
      <c r="H343" t="s">
        <v>303</v>
      </c>
      <c r="I343" t="s">
        <v>32</v>
      </c>
      <c r="J343" t="s">
        <v>33</v>
      </c>
      <c r="K343" t="s">
        <v>34</v>
      </c>
      <c r="L343" t="s">
        <v>35</v>
      </c>
      <c r="M343">
        <v>13</v>
      </c>
      <c r="N343" t="s">
        <v>47</v>
      </c>
      <c r="O343" t="s">
        <v>48</v>
      </c>
      <c r="P343" t="s">
        <v>57</v>
      </c>
      <c r="Q343" t="s">
        <v>250</v>
      </c>
      <c r="R343">
        <v>6</v>
      </c>
      <c r="S343">
        <v>9.44</v>
      </c>
      <c r="T343">
        <v>0</v>
      </c>
      <c r="U343">
        <v>5</v>
      </c>
      <c r="V343">
        <v>4</v>
      </c>
      <c r="W343">
        <f>Data!$R343*Data!$S343*(1-Data!$T343/100)*(1+Data!$U343/100)</f>
        <v>59.472000000000001</v>
      </c>
      <c r="X343">
        <f>Data!$R343*Data!$S343*50%</f>
        <v>28.32</v>
      </c>
      <c r="Y343">
        <f>Data!$W343-Data!$X343</f>
        <v>31.152000000000001</v>
      </c>
      <c r="Z343">
        <f>IF(COUNTIF($G$2:G343,G343)=1,1,0)</f>
        <v>0</v>
      </c>
    </row>
    <row r="344" spans="1:26" x14ac:dyDescent="0.3">
      <c r="A344" t="s">
        <v>664</v>
      </c>
      <c r="B344">
        <v>45914</v>
      </c>
      <c r="C344" t="s">
        <v>639</v>
      </c>
      <c r="D344" t="s">
        <v>557</v>
      </c>
      <c r="E344" t="s">
        <v>281</v>
      </c>
      <c r="F344" t="s">
        <v>29</v>
      </c>
      <c r="G344" t="s">
        <v>665</v>
      </c>
      <c r="H344" t="s">
        <v>43</v>
      </c>
      <c r="I344" t="s">
        <v>62</v>
      </c>
      <c r="J344" t="s">
        <v>44</v>
      </c>
      <c r="K344" t="s">
        <v>87</v>
      </c>
      <c r="L344" t="s">
        <v>35</v>
      </c>
      <c r="M344">
        <v>7</v>
      </c>
      <c r="N344" t="s">
        <v>47</v>
      </c>
      <c r="O344" t="s">
        <v>94</v>
      </c>
      <c r="P344" t="s">
        <v>49</v>
      </c>
      <c r="Q344" t="s">
        <v>97</v>
      </c>
      <c r="R344">
        <v>6</v>
      </c>
      <c r="S344">
        <v>6.36</v>
      </c>
      <c r="T344">
        <v>5</v>
      </c>
      <c r="U344">
        <v>5</v>
      </c>
      <c r="V344">
        <v>3</v>
      </c>
      <c r="W344">
        <f>Data!$R344*Data!$S344*(1-Data!$T344/100)*(1+Data!$U344/100)</f>
        <v>38.064600000000006</v>
      </c>
      <c r="X344">
        <f>Data!$R344*Data!$S344*50%</f>
        <v>19.080000000000002</v>
      </c>
      <c r="Y344">
        <f>Data!$W344-Data!$X344</f>
        <v>18.984600000000004</v>
      </c>
      <c r="Z344">
        <f>IF(COUNTIF($G$2:G344,G344)=1,1,0)</f>
        <v>1</v>
      </c>
    </row>
    <row r="345" spans="1:26" x14ac:dyDescent="0.3">
      <c r="A345" t="s">
        <v>666</v>
      </c>
      <c r="B345">
        <v>45916</v>
      </c>
      <c r="C345" t="s">
        <v>639</v>
      </c>
      <c r="D345" t="s">
        <v>557</v>
      </c>
      <c r="E345" t="s">
        <v>391</v>
      </c>
      <c r="F345" t="s">
        <v>68</v>
      </c>
      <c r="G345" t="s">
        <v>329</v>
      </c>
      <c r="H345" t="s">
        <v>303</v>
      </c>
      <c r="I345" t="s">
        <v>32</v>
      </c>
      <c r="J345" t="s">
        <v>33</v>
      </c>
      <c r="K345" t="s">
        <v>106</v>
      </c>
      <c r="L345" t="s">
        <v>35</v>
      </c>
      <c r="M345">
        <v>12</v>
      </c>
      <c r="N345" t="s">
        <v>47</v>
      </c>
      <c r="O345" t="s">
        <v>48</v>
      </c>
      <c r="P345" t="s">
        <v>113</v>
      </c>
      <c r="Q345" t="s">
        <v>289</v>
      </c>
      <c r="R345">
        <v>7</v>
      </c>
      <c r="S345">
        <v>7.4</v>
      </c>
      <c r="T345">
        <v>5</v>
      </c>
      <c r="U345">
        <v>5</v>
      </c>
      <c r="V345">
        <v>5</v>
      </c>
      <c r="W345">
        <f>Data!$R345*Data!$S345*(1-Data!$T345/100)*(1+Data!$U345/100)</f>
        <v>51.670500000000004</v>
      </c>
      <c r="X345">
        <f>Data!$R345*Data!$S345*50%</f>
        <v>25.900000000000002</v>
      </c>
      <c r="Y345">
        <f>Data!$W345-Data!$X345</f>
        <v>25.770500000000002</v>
      </c>
      <c r="Z345">
        <f>IF(COUNTIF($G$2:G345,G345)=1,1,0)</f>
        <v>0</v>
      </c>
    </row>
    <row r="346" spans="1:26" x14ac:dyDescent="0.3">
      <c r="A346" t="s">
        <v>667</v>
      </c>
      <c r="B346">
        <v>45915</v>
      </c>
      <c r="C346" t="s">
        <v>639</v>
      </c>
      <c r="D346" t="s">
        <v>557</v>
      </c>
      <c r="E346" t="s">
        <v>275</v>
      </c>
      <c r="F346" t="s">
        <v>53</v>
      </c>
      <c r="G346" t="s">
        <v>368</v>
      </c>
      <c r="H346" t="s">
        <v>43</v>
      </c>
      <c r="I346" t="s">
        <v>32</v>
      </c>
      <c r="J346" t="s">
        <v>101</v>
      </c>
      <c r="K346" t="s">
        <v>34</v>
      </c>
      <c r="L346" t="s">
        <v>35</v>
      </c>
      <c r="M346">
        <v>9</v>
      </c>
      <c r="N346" t="s">
        <v>36</v>
      </c>
      <c r="O346" t="s">
        <v>37</v>
      </c>
      <c r="P346" t="s">
        <v>70</v>
      </c>
      <c r="Q346" t="s">
        <v>147</v>
      </c>
      <c r="R346">
        <v>6</v>
      </c>
      <c r="S346">
        <v>5.93</v>
      </c>
      <c r="T346">
        <v>5</v>
      </c>
      <c r="U346">
        <v>5</v>
      </c>
      <c r="V346">
        <v>5</v>
      </c>
      <c r="W346">
        <f>Data!$R346*Data!$S346*(1-Data!$T346/100)*(1+Data!$U346/100)</f>
        <v>35.491049999999994</v>
      </c>
      <c r="X346">
        <f>Data!$R346*Data!$S346*50%</f>
        <v>17.79</v>
      </c>
      <c r="Y346">
        <f>Data!$W346-Data!$X346</f>
        <v>17.701049999999995</v>
      </c>
      <c r="Z346">
        <f>IF(COUNTIF($G$2:G346,G346)=1,1,0)</f>
        <v>0</v>
      </c>
    </row>
    <row r="347" spans="1:26" x14ac:dyDescent="0.3">
      <c r="A347" t="s">
        <v>668</v>
      </c>
      <c r="B347">
        <v>45901</v>
      </c>
      <c r="C347" t="s">
        <v>639</v>
      </c>
      <c r="D347" t="s">
        <v>557</v>
      </c>
      <c r="E347" t="s">
        <v>492</v>
      </c>
      <c r="F347" t="s">
        <v>68</v>
      </c>
      <c r="G347" t="s">
        <v>649</v>
      </c>
      <c r="H347" t="s">
        <v>303</v>
      </c>
      <c r="I347" t="s">
        <v>32</v>
      </c>
      <c r="J347" t="s">
        <v>44</v>
      </c>
      <c r="K347" t="s">
        <v>63</v>
      </c>
      <c r="L347" t="s">
        <v>35</v>
      </c>
      <c r="M347">
        <v>16</v>
      </c>
      <c r="N347" t="s">
        <v>36</v>
      </c>
      <c r="O347" t="s">
        <v>94</v>
      </c>
      <c r="P347" t="s">
        <v>70</v>
      </c>
      <c r="Q347" t="s">
        <v>102</v>
      </c>
      <c r="R347">
        <v>6</v>
      </c>
      <c r="S347">
        <v>16.45</v>
      </c>
      <c r="T347">
        <v>0</v>
      </c>
      <c r="U347">
        <v>5</v>
      </c>
      <c r="V347">
        <v>3</v>
      </c>
      <c r="W347">
        <f>Data!$R347*Data!$S347*(1-Data!$T347/100)*(1+Data!$U347/100)</f>
        <v>103.63499999999999</v>
      </c>
      <c r="X347">
        <f>Data!$R347*Data!$S347*50%</f>
        <v>49.349999999999994</v>
      </c>
      <c r="Y347">
        <f>Data!$W347-Data!$X347</f>
        <v>54.284999999999997</v>
      </c>
      <c r="Z347">
        <f>IF(COUNTIF($G$2:G347,G347)=1,1,0)</f>
        <v>0</v>
      </c>
    </row>
    <row r="348" spans="1:26" x14ac:dyDescent="0.3">
      <c r="A348" t="s">
        <v>669</v>
      </c>
      <c r="B348">
        <v>45926</v>
      </c>
      <c r="C348" t="s">
        <v>639</v>
      </c>
      <c r="D348" t="s">
        <v>557</v>
      </c>
      <c r="E348" t="s">
        <v>196</v>
      </c>
      <c r="F348" t="s">
        <v>68</v>
      </c>
      <c r="G348" t="s">
        <v>279</v>
      </c>
      <c r="H348" t="s">
        <v>303</v>
      </c>
      <c r="I348" t="s">
        <v>62</v>
      </c>
      <c r="J348" t="s">
        <v>44</v>
      </c>
      <c r="K348" t="s">
        <v>63</v>
      </c>
      <c r="L348" t="s">
        <v>46</v>
      </c>
      <c r="M348">
        <v>10</v>
      </c>
      <c r="N348" t="s">
        <v>47</v>
      </c>
      <c r="O348" t="s">
        <v>64</v>
      </c>
      <c r="P348" t="s">
        <v>76</v>
      </c>
      <c r="Q348" t="s">
        <v>77</v>
      </c>
      <c r="R348">
        <v>7</v>
      </c>
      <c r="S348">
        <v>13.56</v>
      </c>
      <c r="T348">
        <v>10</v>
      </c>
      <c r="U348">
        <v>5</v>
      </c>
      <c r="V348">
        <v>5</v>
      </c>
      <c r="W348">
        <f>Data!$R348*Data!$S348*(1-Data!$T348/100)*(1+Data!$U348/100)</f>
        <v>89.699399999999997</v>
      </c>
      <c r="X348">
        <f>Data!$R348*Data!$S348*50%</f>
        <v>47.46</v>
      </c>
      <c r="Y348">
        <f>Data!$W348-Data!$X348</f>
        <v>42.239399999999996</v>
      </c>
      <c r="Z348">
        <f>IF(COUNTIF($G$2:G348,G348)=1,1,0)</f>
        <v>0</v>
      </c>
    </row>
    <row r="349" spans="1:26" x14ac:dyDescent="0.3">
      <c r="A349" t="s">
        <v>670</v>
      </c>
      <c r="B349">
        <v>45907</v>
      </c>
      <c r="C349" t="s">
        <v>639</v>
      </c>
      <c r="D349" t="s">
        <v>557</v>
      </c>
      <c r="E349" t="s">
        <v>391</v>
      </c>
      <c r="F349" t="s">
        <v>80</v>
      </c>
      <c r="G349" t="s">
        <v>534</v>
      </c>
      <c r="H349" t="s">
        <v>43</v>
      </c>
      <c r="I349" t="s">
        <v>62</v>
      </c>
      <c r="J349" t="s">
        <v>101</v>
      </c>
      <c r="K349" t="s">
        <v>106</v>
      </c>
      <c r="L349" t="s">
        <v>35</v>
      </c>
      <c r="M349">
        <v>11</v>
      </c>
      <c r="N349" t="s">
        <v>56</v>
      </c>
      <c r="O349" t="s">
        <v>37</v>
      </c>
      <c r="P349" t="s">
        <v>38</v>
      </c>
      <c r="Q349" t="s">
        <v>318</v>
      </c>
      <c r="R349">
        <v>6</v>
      </c>
      <c r="S349">
        <v>7.94</v>
      </c>
      <c r="T349">
        <v>0</v>
      </c>
      <c r="U349">
        <v>5</v>
      </c>
      <c r="V349">
        <v>5</v>
      </c>
      <c r="W349">
        <f>Data!$R349*Data!$S349*(1-Data!$T349/100)*(1+Data!$U349/100)</f>
        <v>50.022000000000006</v>
      </c>
      <c r="X349">
        <f>Data!$R349*Data!$S349*50%</f>
        <v>23.82</v>
      </c>
      <c r="Y349">
        <f>Data!$W349-Data!$X349</f>
        <v>26.202000000000005</v>
      </c>
      <c r="Z349">
        <f>IF(COUNTIF($G$2:G349,G349)=1,1,0)</f>
        <v>0</v>
      </c>
    </row>
    <row r="350" spans="1:26" x14ac:dyDescent="0.3">
      <c r="A350" t="s">
        <v>671</v>
      </c>
      <c r="B350">
        <v>45920</v>
      </c>
      <c r="C350" t="s">
        <v>639</v>
      </c>
      <c r="D350" t="s">
        <v>557</v>
      </c>
      <c r="E350" t="s">
        <v>275</v>
      </c>
      <c r="F350" t="s">
        <v>74</v>
      </c>
      <c r="G350" t="s">
        <v>511</v>
      </c>
      <c r="H350" t="s">
        <v>43</v>
      </c>
      <c r="I350" t="s">
        <v>32</v>
      </c>
      <c r="J350" t="s">
        <v>33</v>
      </c>
      <c r="K350" t="s">
        <v>63</v>
      </c>
      <c r="L350" t="s">
        <v>35</v>
      </c>
      <c r="M350">
        <v>6</v>
      </c>
      <c r="N350" t="s">
        <v>47</v>
      </c>
      <c r="O350" t="s">
        <v>94</v>
      </c>
      <c r="P350" t="s">
        <v>49</v>
      </c>
      <c r="Q350" t="s">
        <v>65</v>
      </c>
      <c r="R350">
        <v>7</v>
      </c>
      <c r="S350">
        <v>10.73</v>
      </c>
      <c r="T350">
        <v>5</v>
      </c>
      <c r="U350">
        <v>5</v>
      </c>
      <c r="V350">
        <v>5</v>
      </c>
      <c r="W350">
        <f>Data!$R350*Data!$S350*(1-Data!$T350/100)*(1+Data!$U350/100)</f>
        <v>74.922225000000012</v>
      </c>
      <c r="X350">
        <f>Data!$R350*Data!$S350*50%</f>
        <v>37.555</v>
      </c>
      <c r="Y350">
        <f>Data!$W350-Data!$X350</f>
        <v>37.367225000000012</v>
      </c>
      <c r="Z350">
        <f>IF(COUNTIF($G$2:G350,G350)=1,1,0)</f>
        <v>0</v>
      </c>
    </row>
    <row r="351" spans="1:26" x14ac:dyDescent="0.3">
      <c r="A351" t="s">
        <v>672</v>
      </c>
      <c r="B351">
        <v>45902</v>
      </c>
      <c r="C351" t="s">
        <v>639</v>
      </c>
      <c r="D351" t="s">
        <v>557</v>
      </c>
      <c r="E351" t="s">
        <v>138</v>
      </c>
      <c r="F351" t="s">
        <v>121</v>
      </c>
      <c r="G351" t="s">
        <v>378</v>
      </c>
      <c r="H351" t="s">
        <v>303</v>
      </c>
      <c r="I351" t="s">
        <v>62</v>
      </c>
      <c r="J351" t="s">
        <v>92</v>
      </c>
      <c r="K351" t="s">
        <v>45</v>
      </c>
      <c r="L351" t="s">
        <v>35</v>
      </c>
      <c r="M351">
        <v>21</v>
      </c>
      <c r="N351" t="s">
        <v>56</v>
      </c>
      <c r="O351" t="s">
        <v>64</v>
      </c>
      <c r="P351" t="s">
        <v>57</v>
      </c>
      <c r="Q351" t="s">
        <v>250</v>
      </c>
      <c r="R351">
        <v>6</v>
      </c>
      <c r="S351">
        <v>6.12</v>
      </c>
      <c r="T351">
        <v>5</v>
      </c>
      <c r="U351">
        <v>5</v>
      </c>
      <c r="V351">
        <v>3</v>
      </c>
      <c r="W351">
        <f>Data!$R351*Data!$S351*(1-Data!$T351/100)*(1+Data!$U351/100)</f>
        <v>36.6282</v>
      </c>
      <c r="X351">
        <f>Data!$R351*Data!$S351*50%</f>
        <v>18.36</v>
      </c>
      <c r="Y351">
        <f>Data!$W351-Data!$X351</f>
        <v>18.2682</v>
      </c>
      <c r="Z351">
        <f>IF(COUNTIF($G$2:G351,G351)=1,1,0)</f>
        <v>0</v>
      </c>
    </row>
    <row r="352" spans="1:26" x14ac:dyDescent="0.3">
      <c r="A352" t="s">
        <v>673</v>
      </c>
      <c r="B352">
        <v>45925</v>
      </c>
      <c r="C352" t="s">
        <v>639</v>
      </c>
      <c r="D352" t="s">
        <v>557</v>
      </c>
      <c r="E352" t="s">
        <v>214</v>
      </c>
      <c r="F352" t="s">
        <v>29</v>
      </c>
      <c r="G352" t="s">
        <v>353</v>
      </c>
      <c r="H352" t="s">
        <v>303</v>
      </c>
      <c r="I352" t="s">
        <v>62</v>
      </c>
      <c r="J352" t="s">
        <v>44</v>
      </c>
      <c r="K352" t="s">
        <v>34</v>
      </c>
      <c r="L352" t="s">
        <v>55</v>
      </c>
      <c r="M352">
        <v>16</v>
      </c>
      <c r="N352" t="s">
        <v>36</v>
      </c>
      <c r="O352" t="s">
        <v>94</v>
      </c>
      <c r="P352" t="s">
        <v>57</v>
      </c>
      <c r="Q352" t="s">
        <v>136</v>
      </c>
      <c r="R352">
        <v>7</v>
      </c>
      <c r="S352">
        <v>6.45</v>
      </c>
      <c r="T352">
        <v>5</v>
      </c>
      <c r="U352">
        <v>5</v>
      </c>
      <c r="V352">
        <v>5</v>
      </c>
      <c r="W352">
        <f>Data!$R352*Data!$S352*(1-Data!$T352/100)*(1+Data!$U352/100)</f>
        <v>45.037125000000003</v>
      </c>
      <c r="X352">
        <f>Data!$R352*Data!$S352*50%</f>
        <v>22.574999999999999</v>
      </c>
      <c r="Y352">
        <f>Data!$W352-Data!$X352</f>
        <v>22.462125000000004</v>
      </c>
      <c r="Z352">
        <f>IF(COUNTIF($G$2:G352,G352)=1,1,0)</f>
        <v>0</v>
      </c>
    </row>
    <row r="353" spans="1:26" x14ac:dyDescent="0.3">
      <c r="A353" t="s">
        <v>674</v>
      </c>
      <c r="B353">
        <v>45928</v>
      </c>
      <c r="C353" t="s">
        <v>639</v>
      </c>
      <c r="D353" t="s">
        <v>557</v>
      </c>
      <c r="E353" t="s">
        <v>245</v>
      </c>
      <c r="F353" t="s">
        <v>80</v>
      </c>
      <c r="G353" t="s">
        <v>478</v>
      </c>
      <c r="H353" t="s">
        <v>43</v>
      </c>
      <c r="I353" t="s">
        <v>62</v>
      </c>
      <c r="J353" t="s">
        <v>44</v>
      </c>
      <c r="K353" t="s">
        <v>63</v>
      </c>
      <c r="L353" t="s">
        <v>55</v>
      </c>
      <c r="M353">
        <v>14</v>
      </c>
      <c r="N353" t="s">
        <v>56</v>
      </c>
      <c r="O353" t="s">
        <v>48</v>
      </c>
      <c r="P353" t="s">
        <v>38</v>
      </c>
      <c r="Q353" t="s">
        <v>110</v>
      </c>
      <c r="R353">
        <v>7</v>
      </c>
      <c r="S353">
        <v>6.37</v>
      </c>
      <c r="T353">
        <v>5</v>
      </c>
      <c r="U353">
        <v>5</v>
      </c>
      <c r="V353">
        <v>5</v>
      </c>
      <c r="W353">
        <f>Data!$R353*Data!$S353*(1-Data!$T353/100)*(1+Data!$U353/100)</f>
        <v>44.478525000000005</v>
      </c>
      <c r="X353">
        <f>Data!$R353*Data!$S353*50%</f>
        <v>22.295000000000002</v>
      </c>
      <c r="Y353">
        <f>Data!$W353-Data!$X353</f>
        <v>22.183525000000003</v>
      </c>
      <c r="Z353">
        <f>IF(COUNTIF($G$2:G353,G353)=1,1,0)</f>
        <v>0</v>
      </c>
    </row>
    <row r="354" spans="1:26" x14ac:dyDescent="0.3">
      <c r="A354" t="s">
        <v>675</v>
      </c>
      <c r="B354">
        <v>45924</v>
      </c>
      <c r="C354" t="s">
        <v>639</v>
      </c>
      <c r="D354" t="s">
        <v>557</v>
      </c>
      <c r="E354" t="s">
        <v>230</v>
      </c>
      <c r="F354" t="s">
        <v>85</v>
      </c>
      <c r="G354" t="s">
        <v>265</v>
      </c>
      <c r="H354" t="s">
        <v>43</v>
      </c>
      <c r="I354" t="s">
        <v>32</v>
      </c>
      <c r="J354" t="s">
        <v>44</v>
      </c>
      <c r="K354" t="s">
        <v>106</v>
      </c>
      <c r="L354" t="s">
        <v>35</v>
      </c>
      <c r="M354">
        <v>9</v>
      </c>
      <c r="N354" t="s">
        <v>56</v>
      </c>
      <c r="O354" t="s">
        <v>37</v>
      </c>
      <c r="P354" t="s">
        <v>57</v>
      </c>
      <c r="Q354" t="s">
        <v>136</v>
      </c>
      <c r="R354">
        <v>7</v>
      </c>
      <c r="S354">
        <v>5.76</v>
      </c>
      <c r="T354">
        <v>5</v>
      </c>
      <c r="U354">
        <v>5</v>
      </c>
      <c r="V354">
        <v>5</v>
      </c>
      <c r="W354">
        <f>Data!$R354*Data!$S354*(1-Data!$T354/100)*(1+Data!$U354/100)</f>
        <v>40.219199999999994</v>
      </c>
      <c r="X354">
        <f>Data!$R354*Data!$S354*50%</f>
        <v>20.16</v>
      </c>
      <c r="Y354">
        <f>Data!$W354-Data!$X354</f>
        <v>20.059199999999993</v>
      </c>
      <c r="Z354">
        <f>IF(COUNTIF($G$2:G354,G354)=1,1,0)</f>
        <v>0</v>
      </c>
    </row>
    <row r="355" spans="1:26" x14ac:dyDescent="0.3">
      <c r="A355" t="s">
        <v>676</v>
      </c>
      <c r="B355">
        <v>45907</v>
      </c>
      <c r="C355" t="s">
        <v>639</v>
      </c>
      <c r="D355" t="s">
        <v>557</v>
      </c>
      <c r="E355" t="s">
        <v>192</v>
      </c>
      <c r="F355" t="s">
        <v>68</v>
      </c>
      <c r="G355" t="s">
        <v>312</v>
      </c>
      <c r="H355" t="s">
        <v>43</v>
      </c>
      <c r="I355" t="s">
        <v>32</v>
      </c>
      <c r="J355" t="s">
        <v>101</v>
      </c>
      <c r="K355" t="s">
        <v>106</v>
      </c>
      <c r="L355" t="s">
        <v>35</v>
      </c>
      <c r="M355">
        <v>25</v>
      </c>
      <c r="N355" t="s">
        <v>47</v>
      </c>
      <c r="O355" t="s">
        <v>64</v>
      </c>
      <c r="P355" t="s">
        <v>57</v>
      </c>
      <c r="Q355" t="s">
        <v>136</v>
      </c>
      <c r="R355">
        <v>6</v>
      </c>
      <c r="S355">
        <v>9.99</v>
      </c>
      <c r="T355">
        <v>10</v>
      </c>
      <c r="U355">
        <v>5</v>
      </c>
      <c r="V355">
        <v>4</v>
      </c>
      <c r="W355">
        <f>Data!$R355*Data!$S355*(1-Data!$T355/100)*(1+Data!$U355/100)</f>
        <v>56.643300000000004</v>
      </c>
      <c r="X355">
        <f>Data!$R355*Data!$S355*50%</f>
        <v>29.97</v>
      </c>
      <c r="Y355">
        <f>Data!$W355-Data!$X355</f>
        <v>26.673300000000005</v>
      </c>
      <c r="Z355">
        <f>IF(COUNTIF($G$2:G355,G355)=1,1,0)</f>
        <v>0</v>
      </c>
    </row>
    <row r="356" spans="1:26" x14ac:dyDescent="0.3">
      <c r="A356" t="s">
        <v>677</v>
      </c>
      <c r="B356">
        <v>45907</v>
      </c>
      <c r="C356" t="s">
        <v>639</v>
      </c>
      <c r="D356" t="s">
        <v>557</v>
      </c>
      <c r="E356" t="s">
        <v>456</v>
      </c>
      <c r="F356" t="s">
        <v>85</v>
      </c>
      <c r="G356" t="s">
        <v>425</v>
      </c>
      <c r="H356" t="s">
        <v>43</v>
      </c>
      <c r="I356" t="s">
        <v>62</v>
      </c>
      <c r="J356" t="s">
        <v>101</v>
      </c>
      <c r="K356" t="s">
        <v>106</v>
      </c>
      <c r="L356" t="s">
        <v>46</v>
      </c>
      <c r="M356">
        <v>15</v>
      </c>
      <c r="N356" t="s">
        <v>56</v>
      </c>
      <c r="O356" t="s">
        <v>37</v>
      </c>
      <c r="P356" t="s">
        <v>70</v>
      </c>
      <c r="Q356" t="s">
        <v>71</v>
      </c>
      <c r="R356">
        <v>6</v>
      </c>
      <c r="S356">
        <v>9.35</v>
      </c>
      <c r="T356">
        <v>5</v>
      </c>
      <c r="U356">
        <v>5</v>
      </c>
      <c r="V356">
        <v>4</v>
      </c>
      <c r="W356">
        <f>Data!$R356*Data!$S356*(1-Data!$T356/100)*(1+Data!$U356/100)</f>
        <v>55.95975</v>
      </c>
      <c r="X356">
        <f>Data!$R356*Data!$S356*50%</f>
        <v>28.049999999999997</v>
      </c>
      <c r="Y356">
        <f>Data!$W356-Data!$X356</f>
        <v>27.909750000000003</v>
      </c>
      <c r="Z356">
        <f>IF(COUNTIF($G$2:G356,G356)=1,1,0)</f>
        <v>0</v>
      </c>
    </row>
    <row r="357" spans="1:26" x14ac:dyDescent="0.3">
      <c r="A357" t="s">
        <v>678</v>
      </c>
      <c r="B357">
        <v>45913</v>
      </c>
      <c r="C357" t="s">
        <v>639</v>
      </c>
      <c r="D357" t="s">
        <v>557</v>
      </c>
      <c r="E357" t="s">
        <v>190</v>
      </c>
      <c r="F357" t="s">
        <v>74</v>
      </c>
      <c r="G357" t="s">
        <v>86</v>
      </c>
      <c r="H357" t="s">
        <v>43</v>
      </c>
      <c r="I357" t="s">
        <v>62</v>
      </c>
      <c r="J357" t="s">
        <v>92</v>
      </c>
      <c r="K357" t="s">
        <v>63</v>
      </c>
      <c r="L357" t="s">
        <v>35</v>
      </c>
      <c r="M357">
        <v>7</v>
      </c>
      <c r="N357" t="s">
        <v>36</v>
      </c>
      <c r="O357" t="s">
        <v>37</v>
      </c>
      <c r="P357" t="s">
        <v>70</v>
      </c>
      <c r="Q357" t="s">
        <v>209</v>
      </c>
      <c r="R357">
        <v>7</v>
      </c>
      <c r="S357">
        <v>9.74</v>
      </c>
      <c r="T357">
        <v>10</v>
      </c>
      <c r="U357">
        <v>5</v>
      </c>
      <c r="V357">
        <v>5</v>
      </c>
      <c r="W357">
        <f>Data!$R357*Data!$S357*(1-Data!$T357/100)*(1+Data!$U357/100)</f>
        <v>64.43010000000001</v>
      </c>
      <c r="X357">
        <f>Data!$R357*Data!$S357*50%</f>
        <v>34.090000000000003</v>
      </c>
      <c r="Y357">
        <f>Data!$W357-Data!$X357</f>
        <v>30.340100000000007</v>
      </c>
      <c r="Z357">
        <f>IF(COUNTIF($G$2:G357,G357)=1,1,0)</f>
        <v>0</v>
      </c>
    </row>
    <row r="358" spans="1:26" x14ac:dyDescent="0.3">
      <c r="A358" t="s">
        <v>679</v>
      </c>
      <c r="B358">
        <v>45921</v>
      </c>
      <c r="C358" t="s">
        <v>639</v>
      </c>
      <c r="D358" t="s">
        <v>557</v>
      </c>
      <c r="E358" t="s">
        <v>134</v>
      </c>
      <c r="F358" t="s">
        <v>53</v>
      </c>
      <c r="G358" t="s">
        <v>285</v>
      </c>
      <c r="H358" t="s">
        <v>43</v>
      </c>
      <c r="I358" t="s">
        <v>32</v>
      </c>
      <c r="J358" t="s">
        <v>101</v>
      </c>
      <c r="K358" t="s">
        <v>87</v>
      </c>
      <c r="L358" t="s">
        <v>93</v>
      </c>
      <c r="M358">
        <v>9</v>
      </c>
      <c r="N358" t="s">
        <v>36</v>
      </c>
      <c r="O358" t="s">
        <v>48</v>
      </c>
      <c r="P358" t="s">
        <v>57</v>
      </c>
      <c r="Q358" t="s">
        <v>82</v>
      </c>
      <c r="R358">
        <v>6</v>
      </c>
      <c r="S358">
        <v>10.28</v>
      </c>
      <c r="T358">
        <v>10</v>
      </c>
      <c r="U358">
        <v>5</v>
      </c>
      <c r="V358">
        <v>4</v>
      </c>
      <c r="W358">
        <f>Data!$R358*Data!$S358*(1-Data!$T358/100)*(1+Data!$U358/100)</f>
        <v>58.287599999999998</v>
      </c>
      <c r="X358">
        <f>Data!$R358*Data!$S358*50%</f>
        <v>30.839999999999996</v>
      </c>
      <c r="Y358">
        <f>Data!$W358-Data!$X358</f>
        <v>27.447600000000001</v>
      </c>
      <c r="Z358">
        <f>IF(COUNTIF($G$2:G358,G358)=1,1,0)</f>
        <v>0</v>
      </c>
    </row>
    <row r="359" spans="1:26" x14ac:dyDescent="0.3">
      <c r="A359" t="s">
        <v>680</v>
      </c>
      <c r="B359">
        <v>45926</v>
      </c>
      <c r="C359" t="s">
        <v>639</v>
      </c>
      <c r="D359" t="s">
        <v>557</v>
      </c>
      <c r="E359" t="s">
        <v>79</v>
      </c>
      <c r="F359" t="s">
        <v>74</v>
      </c>
      <c r="G359" t="s">
        <v>536</v>
      </c>
      <c r="H359" t="s">
        <v>303</v>
      </c>
      <c r="I359" t="s">
        <v>32</v>
      </c>
      <c r="J359" t="s">
        <v>92</v>
      </c>
      <c r="K359" t="s">
        <v>63</v>
      </c>
      <c r="L359" t="s">
        <v>46</v>
      </c>
      <c r="M359">
        <v>1</v>
      </c>
      <c r="N359" t="s">
        <v>47</v>
      </c>
      <c r="O359" t="s">
        <v>37</v>
      </c>
      <c r="P359" t="s">
        <v>57</v>
      </c>
      <c r="Q359" t="s">
        <v>136</v>
      </c>
      <c r="R359">
        <v>6</v>
      </c>
      <c r="S359">
        <v>7.19</v>
      </c>
      <c r="T359">
        <v>0</v>
      </c>
      <c r="U359">
        <v>5</v>
      </c>
      <c r="V359">
        <v>4</v>
      </c>
      <c r="W359">
        <f>Data!$R359*Data!$S359*(1-Data!$T359/100)*(1+Data!$U359/100)</f>
        <v>45.297000000000004</v>
      </c>
      <c r="X359">
        <f>Data!$R359*Data!$S359*50%</f>
        <v>21.57</v>
      </c>
      <c r="Y359">
        <f>Data!$W359-Data!$X359</f>
        <v>23.727000000000004</v>
      </c>
      <c r="Z359">
        <f>IF(COUNTIF($G$2:G359,G359)=1,1,0)</f>
        <v>0</v>
      </c>
    </row>
    <row r="360" spans="1:26" x14ac:dyDescent="0.3">
      <c r="A360" t="s">
        <v>681</v>
      </c>
      <c r="B360">
        <v>45906</v>
      </c>
      <c r="C360" t="s">
        <v>639</v>
      </c>
      <c r="D360" t="s">
        <v>557</v>
      </c>
      <c r="E360" t="s">
        <v>305</v>
      </c>
      <c r="F360" t="s">
        <v>68</v>
      </c>
      <c r="G360" t="s">
        <v>218</v>
      </c>
      <c r="H360" t="s">
        <v>303</v>
      </c>
      <c r="I360" t="s">
        <v>32</v>
      </c>
      <c r="J360" t="s">
        <v>92</v>
      </c>
      <c r="K360" t="s">
        <v>45</v>
      </c>
      <c r="L360" t="s">
        <v>55</v>
      </c>
      <c r="M360">
        <v>19</v>
      </c>
      <c r="N360" t="s">
        <v>47</v>
      </c>
      <c r="O360" t="s">
        <v>48</v>
      </c>
      <c r="P360" t="s">
        <v>49</v>
      </c>
      <c r="Q360" t="s">
        <v>50</v>
      </c>
      <c r="R360">
        <v>6</v>
      </c>
      <c r="S360">
        <v>8</v>
      </c>
      <c r="T360">
        <v>5</v>
      </c>
      <c r="U360">
        <v>5</v>
      </c>
      <c r="V360">
        <v>4</v>
      </c>
      <c r="W360">
        <f>Data!$R360*Data!$S360*(1-Data!$T360/100)*(1+Data!$U360/100)</f>
        <v>47.879999999999995</v>
      </c>
      <c r="X360">
        <f>Data!$R360*Data!$S360*50%</f>
        <v>24</v>
      </c>
      <c r="Y360">
        <f>Data!$W360-Data!$X360</f>
        <v>23.879999999999995</v>
      </c>
      <c r="Z360">
        <f>IF(COUNTIF($G$2:G360,G360)=1,1,0)</f>
        <v>0</v>
      </c>
    </row>
    <row r="361" spans="1:26" x14ac:dyDescent="0.3">
      <c r="A361" t="s">
        <v>682</v>
      </c>
      <c r="B361">
        <v>45904</v>
      </c>
      <c r="C361" t="s">
        <v>639</v>
      </c>
      <c r="D361" t="s">
        <v>557</v>
      </c>
      <c r="E361" t="s">
        <v>142</v>
      </c>
      <c r="F361" t="s">
        <v>53</v>
      </c>
      <c r="G361" t="s">
        <v>372</v>
      </c>
      <c r="H361" t="s">
        <v>43</v>
      </c>
      <c r="I361" t="s">
        <v>32</v>
      </c>
      <c r="J361" t="s">
        <v>33</v>
      </c>
      <c r="K361" t="s">
        <v>87</v>
      </c>
      <c r="L361" t="s">
        <v>55</v>
      </c>
      <c r="M361">
        <v>10</v>
      </c>
      <c r="N361" t="s">
        <v>36</v>
      </c>
      <c r="O361" t="s">
        <v>64</v>
      </c>
      <c r="P361" t="s">
        <v>49</v>
      </c>
      <c r="Q361" t="s">
        <v>65</v>
      </c>
      <c r="R361">
        <v>7</v>
      </c>
      <c r="S361">
        <v>5.45</v>
      </c>
      <c r="T361">
        <v>5</v>
      </c>
      <c r="U361">
        <v>5</v>
      </c>
      <c r="V361">
        <v>3</v>
      </c>
      <c r="W361">
        <f>Data!$R361*Data!$S361*(1-Data!$T361/100)*(1+Data!$U361/100)</f>
        <v>38.054625000000001</v>
      </c>
      <c r="X361">
        <f>Data!$R361*Data!$S361*50%</f>
        <v>19.074999999999999</v>
      </c>
      <c r="Y361">
        <f>Data!$W361-Data!$X361</f>
        <v>18.979625000000002</v>
      </c>
      <c r="Z361">
        <f>IF(COUNTIF($G$2:G361,G361)=1,1,0)</f>
        <v>0</v>
      </c>
    </row>
    <row r="362" spans="1:26" x14ac:dyDescent="0.3">
      <c r="A362" t="s">
        <v>683</v>
      </c>
      <c r="B362">
        <v>45922</v>
      </c>
      <c r="C362" t="s">
        <v>639</v>
      </c>
      <c r="D362" t="s">
        <v>557</v>
      </c>
      <c r="E362" t="s">
        <v>438</v>
      </c>
      <c r="F362" t="s">
        <v>121</v>
      </c>
      <c r="G362" t="s">
        <v>338</v>
      </c>
      <c r="H362" t="s">
        <v>303</v>
      </c>
      <c r="I362" t="s">
        <v>62</v>
      </c>
      <c r="J362" t="s">
        <v>101</v>
      </c>
      <c r="K362" t="s">
        <v>45</v>
      </c>
      <c r="L362" t="s">
        <v>46</v>
      </c>
      <c r="M362">
        <v>16</v>
      </c>
      <c r="N362" t="s">
        <v>47</v>
      </c>
      <c r="O362" t="s">
        <v>64</v>
      </c>
      <c r="P362" t="s">
        <v>38</v>
      </c>
      <c r="Q362" t="s">
        <v>130</v>
      </c>
      <c r="R362">
        <v>6</v>
      </c>
      <c r="S362">
        <v>7.04</v>
      </c>
      <c r="T362">
        <v>5</v>
      </c>
      <c r="U362">
        <v>5</v>
      </c>
      <c r="V362">
        <v>5</v>
      </c>
      <c r="W362">
        <f>Data!$R362*Data!$S362*(1-Data!$T362/100)*(1+Data!$U362/100)</f>
        <v>42.134399999999999</v>
      </c>
      <c r="X362">
        <f>Data!$R362*Data!$S362*50%</f>
        <v>21.12</v>
      </c>
      <c r="Y362">
        <f>Data!$W362-Data!$X362</f>
        <v>21.014399999999998</v>
      </c>
      <c r="Z362">
        <f>IF(COUNTIF($G$2:G362,G362)=1,1,0)</f>
        <v>0</v>
      </c>
    </row>
    <row r="363" spans="1:26" x14ac:dyDescent="0.3">
      <c r="A363" t="s">
        <v>684</v>
      </c>
      <c r="B363">
        <v>45925</v>
      </c>
      <c r="C363" t="s">
        <v>639</v>
      </c>
      <c r="D363" t="s">
        <v>557</v>
      </c>
      <c r="E363" t="s">
        <v>230</v>
      </c>
      <c r="F363" t="s">
        <v>68</v>
      </c>
      <c r="G363" t="s">
        <v>685</v>
      </c>
      <c r="H363" t="s">
        <v>43</v>
      </c>
      <c r="I363" t="s">
        <v>32</v>
      </c>
      <c r="J363" t="s">
        <v>33</v>
      </c>
      <c r="K363" t="s">
        <v>45</v>
      </c>
      <c r="L363" t="s">
        <v>55</v>
      </c>
      <c r="M363">
        <v>20</v>
      </c>
      <c r="N363" t="s">
        <v>56</v>
      </c>
      <c r="O363" t="s">
        <v>64</v>
      </c>
      <c r="P363" t="s">
        <v>38</v>
      </c>
      <c r="Q363" t="s">
        <v>318</v>
      </c>
      <c r="R363">
        <v>7</v>
      </c>
      <c r="S363">
        <v>7.63</v>
      </c>
      <c r="T363">
        <v>5</v>
      </c>
      <c r="U363">
        <v>5</v>
      </c>
      <c r="V363">
        <v>4</v>
      </c>
      <c r="W363">
        <f>Data!$R363*Data!$S363*(1-Data!$T363/100)*(1+Data!$U363/100)</f>
        <v>53.276474999999998</v>
      </c>
      <c r="X363">
        <f>Data!$R363*Data!$S363*50%</f>
        <v>26.704999999999998</v>
      </c>
      <c r="Y363">
        <f>Data!$W363-Data!$X363</f>
        <v>26.571475</v>
      </c>
      <c r="Z363">
        <f>IF(COUNTIF($G$2:G363,G363)=1,1,0)</f>
        <v>1</v>
      </c>
    </row>
    <row r="364" spans="1:26" x14ac:dyDescent="0.3">
      <c r="A364" t="s">
        <v>686</v>
      </c>
      <c r="B364">
        <v>45926</v>
      </c>
      <c r="C364" t="s">
        <v>639</v>
      </c>
      <c r="D364" t="s">
        <v>557</v>
      </c>
      <c r="E364" t="s">
        <v>159</v>
      </c>
      <c r="F364" t="s">
        <v>85</v>
      </c>
      <c r="G364" t="s">
        <v>211</v>
      </c>
      <c r="H364" t="s">
        <v>43</v>
      </c>
      <c r="I364" t="s">
        <v>62</v>
      </c>
      <c r="J364" t="s">
        <v>92</v>
      </c>
      <c r="K364" t="s">
        <v>63</v>
      </c>
      <c r="L364" t="s">
        <v>35</v>
      </c>
      <c r="M364">
        <v>2</v>
      </c>
      <c r="N364" t="s">
        <v>36</v>
      </c>
      <c r="O364" t="s">
        <v>48</v>
      </c>
      <c r="P364" t="s">
        <v>76</v>
      </c>
      <c r="Q364" t="s">
        <v>157</v>
      </c>
      <c r="R364">
        <v>6</v>
      </c>
      <c r="S364">
        <v>5.97</v>
      </c>
      <c r="T364">
        <v>5</v>
      </c>
      <c r="U364">
        <v>5</v>
      </c>
      <c r="V364">
        <v>3</v>
      </c>
      <c r="W364">
        <f>Data!$R364*Data!$S364*(1-Data!$T364/100)*(1+Data!$U364/100)</f>
        <v>35.730449999999998</v>
      </c>
      <c r="X364">
        <f>Data!$R364*Data!$S364*50%</f>
        <v>17.91</v>
      </c>
      <c r="Y364">
        <f>Data!$W364-Data!$X364</f>
        <v>17.820449999999997</v>
      </c>
      <c r="Z364">
        <f>IF(COUNTIF($G$2:G364,G364)=1,1,0)</f>
        <v>0</v>
      </c>
    </row>
    <row r="365" spans="1:26" x14ac:dyDescent="0.3">
      <c r="A365" t="s">
        <v>687</v>
      </c>
      <c r="B365">
        <v>45946</v>
      </c>
      <c r="C365" t="s">
        <v>688</v>
      </c>
      <c r="D365" t="s">
        <v>689</v>
      </c>
      <c r="E365" t="s">
        <v>301</v>
      </c>
      <c r="F365" t="s">
        <v>80</v>
      </c>
      <c r="G365" t="s">
        <v>385</v>
      </c>
      <c r="H365" t="s">
        <v>303</v>
      </c>
      <c r="I365" t="s">
        <v>32</v>
      </c>
      <c r="J365" t="s">
        <v>33</v>
      </c>
      <c r="K365" t="s">
        <v>45</v>
      </c>
      <c r="L365" t="s">
        <v>55</v>
      </c>
      <c r="M365">
        <v>16</v>
      </c>
      <c r="N365" t="s">
        <v>47</v>
      </c>
      <c r="O365" t="s">
        <v>64</v>
      </c>
      <c r="P365" t="s">
        <v>76</v>
      </c>
      <c r="Q365" t="s">
        <v>123</v>
      </c>
      <c r="R365">
        <v>6</v>
      </c>
      <c r="S365">
        <v>7.96</v>
      </c>
      <c r="T365">
        <v>5</v>
      </c>
      <c r="U365">
        <v>5</v>
      </c>
      <c r="V365">
        <v>5</v>
      </c>
      <c r="W365">
        <f>Data!$R365*Data!$S365*(1-Data!$T365/100)*(1+Data!$U365/100)</f>
        <v>47.640599999999992</v>
      </c>
      <c r="X365">
        <f>Data!$R365*Data!$S365*50%</f>
        <v>23.88</v>
      </c>
      <c r="Y365">
        <f>Data!$W365-Data!$X365</f>
        <v>23.760599999999993</v>
      </c>
      <c r="Z365">
        <f>IF(COUNTIF($G$2:G365,G365)=1,1,0)</f>
        <v>0</v>
      </c>
    </row>
    <row r="366" spans="1:26" x14ac:dyDescent="0.3">
      <c r="A366" t="s">
        <v>690</v>
      </c>
      <c r="B366">
        <v>45932</v>
      </c>
      <c r="C366" t="s">
        <v>688</v>
      </c>
      <c r="D366" t="s">
        <v>689</v>
      </c>
      <c r="E366" t="s">
        <v>99</v>
      </c>
      <c r="F366" t="s">
        <v>29</v>
      </c>
      <c r="G366" t="s">
        <v>488</v>
      </c>
      <c r="H366" t="s">
        <v>43</v>
      </c>
      <c r="I366" t="s">
        <v>62</v>
      </c>
      <c r="J366" t="s">
        <v>92</v>
      </c>
      <c r="K366" t="s">
        <v>87</v>
      </c>
      <c r="L366" t="s">
        <v>35</v>
      </c>
      <c r="M366">
        <v>21</v>
      </c>
      <c r="N366" t="s">
        <v>36</v>
      </c>
      <c r="O366" t="s">
        <v>37</v>
      </c>
      <c r="P366" t="s">
        <v>76</v>
      </c>
      <c r="Q366" t="s">
        <v>123</v>
      </c>
      <c r="R366">
        <v>6</v>
      </c>
      <c r="S366">
        <v>7.57</v>
      </c>
      <c r="T366">
        <v>10</v>
      </c>
      <c r="U366">
        <v>5</v>
      </c>
      <c r="V366">
        <v>4</v>
      </c>
      <c r="W366">
        <f>Data!$R366*Data!$S366*(1-Data!$T366/100)*(1+Data!$U366/100)</f>
        <v>42.921900000000001</v>
      </c>
      <c r="X366">
        <f>Data!$R366*Data!$S366*50%</f>
        <v>22.71</v>
      </c>
      <c r="Y366">
        <f>Data!$W366-Data!$X366</f>
        <v>20.2119</v>
      </c>
      <c r="Z366">
        <f>IF(COUNTIF($G$2:G366,G366)=1,1,0)</f>
        <v>0</v>
      </c>
    </row>
    <row r="367" spans="1:26" x14ac:dyDescent="0.3">
      <c r="A367" t="s">
        <v>691</v>
      </c>
      <c r="B367">
        <v>45937</v>
      </c>
      <c r="C367" t="s">
        <v>688</v>
      </c>
      <c r="D367" t="s">
        <v>689</v>
      </c>
      <c r="E367" t="s">
        <v>301</v>
      </c>
      <c r="F367" t="s">
        <v>29</v>
      </c>
      <c r="G367" t="s">
        <v>276</v>
      </c>
      <c r="H367" t="s">
        <v>303</v>
      </c>
      <c r="I367" t="s">
        <v>62</v>
      </c>
      <c r="J367" t="s">
        <v>101</v>
      </c>
      <c r="K367" t="s">
        <v>106</v>
      </c>
      <c r="L367" t="s">
        <v>55</v>
      </c>
      <c r="M367">
        <v>10</v>
      </c>
      <c r="N367" t="s">
        <v>47</v>
      </c>
      <c r="O367" t="s">
        <v>48</v>
      </c>
      <c r="P367" t="s">
        <v>70</v>
      </c>
      <c r="Q367" t="s">
        <v>102</v>
      </c>
      <c r="R367">
        <v>7</v>
      </c>
      <c r="S367">
        <v>5.95</v>
      </c>
      <c r="T367">
        <v>5</v>
      </c>
      <c r="U367">
        <v>5</v>
      </c>
      <c r="V367">
        <v>3</v>
      </c>
      <c r="W367">
        <f>Data!$R367*Data!$S367*(1-Data!$T367/100)*(1+Data!$U367/100)</f>
        <v>41.545874999999995</v>
      </c>
      <c r="X367">
        <f>Data!$R367*Data!$S367*50%</f>
        <v>20.824999999999999</v>
      </c>
      <c r="Y367">
        <f>Data!$W367-Data!$X367</f>
        <v>20.720874999999996</v>
      </c>
      <c r="Z367">
        <f>IF(COUNTIF($G$2:G367,G367)=1,1,0)</f>
        <v>0</v>
      </c>
    </row>
    <row r="368" spans="1:26" x14ac:dyDescent="0.3">
      <c r="A368" t="s">
        <v>692</v>
      </c>
      <c r="B368">
        <v>45941</v>
      </c>
      <c r="C368" t="s">
        <v>688</v>
      </c>
      <c r="D368" t="s">
        <v>689</v>
      </c>
      <c r="E368" t="s">
        <v>499</v>
      </c>
      <c r="F368" t="s">
        <v>74</v>
      </c>
      <c r="G368" t="s">
        <v>483</v>
      </c>
      <c r="H368" t="s">
        <v>43</v>
      </c>
      <c r="I368" t="s">
        <v>62</v>
      </c>
      <c r="J368" t="s">
        <v>101</v>
      </c>
      <c r="K368" t="s">
        <v>45</v>
      </c>
      <c r="L368" t="s">
        <v>55</v>
      </c>
      <c r="M368">
        <v>19</v>
      </c>
      <c r="N368" t="s">
        <v>47</v>
      </c>
      <c r="O368" t="s">
        <v>48</v>
      </c>
      <c r="P368" t="s">
        <v>70</v>
      </c>
      <c r="Q368" t="s">
        <v>102</v>
      </c>
      <c r="R368">
        <v>6</v>
      </c>
      <c r="S368">
        <v>7.74</v>
      </c>
      <c r="T368">
        <v>10</v>
      </c>
      <c r="U368">
        <v>5</v>
      </c>
      <c r="V368">
        <v>4</v>
      </c>
      <c r="W368">
        <f>Data!$R368*Data!$S368*(1-Data!$T368/100)*(1+Data!$U368/100)</f>
        <v>43.885800000000003</v>
      </c>
      <c r="X368">
        <f>Data!$R368*Data!$S368*50%</f>
        <v>23.22</v>
      </c>
      <c r="Y368">
        <f>Data!$W368-Data!$X368</f>
        <v>20.665800000000004</v>
      </c>
      <c r="Z368">
        <f>IF(COUNTIF($G$2:G368,G368)=1,1,0)</f>
        <v>0</v>
      </c>
    </row>
    <row r="369" spans="1:26" x14ac:dyDescent="0.3">
      <c r="A369" t="s">
        <v>693</v>
      </c>
      <c r="B369">
        <v>45946</v>
      </c>
      <c r="C369" t="s">
        <v>688</v>
      </c>
      <c r="D369" t="s">
        <v>689</v>
      </c>
      <c r="E369" t="s">
        <v>275</v>
      </c>
      <c r="F369" t="s">
        <v>85</v>
      </c>
      <c r="G369" t="s">
        <v>235</v>
      </c>
      <c r="H369" t="s">
        <v>43</v>
      </c>
      <c r="I369" t="s">
        <v>62</v>
      </c>
      <c r="J369" t="s">
        <v>92</v>
      </c>
      <c r="K369" t="s">
        <v>45</v>
      </c>
      <c r="L369" t="s">
        <v>35</v>
      </c>
      <c r="M369">
        <v>9</v>
      </c>
      <c r="N369" t="s">
        <v>47</v>
      </c>
      <c r="O369" t="s">
        <v>37</v>
      </c>
      <c r="P369" t="s">
        <v>70</v>
      </c>
      <c r="Q369" t="s">
        <v>209</v>
      </c>
      <c r="R369">
        <v>6</v>
      </c>
      <c r="S369">
        <v>8.9700000000000006</v>
      </c>
      <c r="T369">
        <v>10</v>
      </c>
      <c r="U369">
        <v>5</v>
      </c>
      <c r="V369">
        <v>4</v>
      </c>
      <c r="W369">
        <f>Data!$R369*Data!$S369*(1-Data!$T369/100)*(1+Data!$U369/100)</f>
        <v>50.85990000000001</v>
      </c>
      <c r="X369">
        <f>Data!$R369*Data!$S369*50%</f>
        <v>26.910000000000004</v>
      </c>
      <c r="Y369">
        <f>Data!$W369-Data!$X369</f>
        <v>23.949900000000007</v>
      </c>
      <c r="Z369">
        <f>IF(COUNTIF($G$2:G369,G369)=1,1,0)</f>
        <v>0</v>
      </c>
    </row>
    <row r="370" spans="1:26" x14ac:dyDescent="0.3">
      <c r="A370" t="s">
        <v>694</v>
      </c>
      <c r="B370">
        <v>45950</v>
      </c>
      <c r="C370" t="s">
        <v>688</v>
      </c>
      <c r="D370" t="s">
        <v>689</v>
      </c>
      <c r="E370" t="s">
        <v>340</v>
      </c>
      <c r="F370" t="s">
        <v>68</v>
      </c>
      <c r="G370" t="s">
        <v>345</v>
      </c>
      <c r="H370" t="s">
        <v>303</v>
      </c>
      <c r="I370" t="s">
        <v>32</v>
      </c>
      <c r="J370" t="s">
        <v>44</v>
      </c>
      <c r="K370" t="s">
        <v>45</v>
      </c>
      <c r="L370" t="s">
        <v>93</v>
      </c>
      <c r="M370">
        <v>11</v>
      </c>
      <c r="N370" t="s">
        <v>56</v>
      </c>
      <c r="O370" t="s">
        <v>64</v>
      </c>
      <c r="P370" t="s">
        <v>57</v>
      </c>
      <c r="Q370" t="s">
        <v>250</v>
      </c>
      <c r="R370">
        <v>6</v>
      </c>
      <c r="S370">
        <v>6.49</v>
      </c>
      <c r="T370">
        <v>5</v>
      </c>
      <c r="U370">
        <v>5</v>
      </c>
      <c r="V370">
        <v>4</v>
      </c>
      <c r="W370">
        <f>Data!$R370*Data!$S370*(1-Data!$T370/100)*(1+Data!$U370/100)</f>
        <v>38.842649999999999</v>
      </c>
      <c r="X370">
        <f>Data!$R370*Data!$S370*50%</f>
        <v>19.47</v>
      </c>
      <c r="Y370">
        <f>Data!$W370-Data!$X370</f>
        <v>19.37265</v>
      </c>
      <c r="Z370">
        <f>IF(COUNTIF($G$2:G370,G370)=1,1,0)</f>
        <v>0</v>
      </c>
    </row>
    <row r="371" spans="1:26" x14ac:dyDescent="0.3">
      <c r="A371" t="s">
        <v>695</v>
      </c>
      <c r="B371">
        <v>45954</v>
      </c>
      <c r="C371" t="s">
        <v>688</v>
      </c>
      <c r="D371" t="s">
        <v>689</v>
      </c>
      <c r="E371" t="s">
        <v>230</v>
      </c>
      <c r="F371" t="s">
        <v>68</v>
      </c>
      <c r="G371" t="s">
        <v>649</v>
      </c>
      <c r="H371" t="s">
        <v>303</v>
      </c>
      <c r="I371" t="s">
        <v>32</v>
      </c>
      <c r="J371" t="s">
        <v>101</v>
      </c>
      <c r="K371" t="s">
        <v>45</v>
      </c>
      <c r="L371" t="s">
        <v>46</v>
      </c>
      <c r="M371">
        <v>7</v>
      </c>
      <c r="N371" t="s">
        <v>36</v>
      </c>
      <c r="O371" t="s">
        <v>64</v>
      </c>
      <c r="P371" t="s">
        <v>113</v>
      </c>
      <c r="Q371" t="s">
        <v>228</v>
      </c>
      <c r="R371">
        <v>6</v>
      </c>
      <c r="S371">
        <v>11.51</v>
      </c>
      <c r="T371">
        <v>10</v>
      </c>
      <c r="U371">
        <v>5</v>
      </c>
      <c r="V371">
        <v>3</v>
      </c>
      <c r="W371">
        <f>Data!$R371*Data!$S371*(1-Data!$T371/100)*(1+Data!$U371/100)</f>
        <v>65.261700000000005</v>
      </c>
      <c r="X371">
        <f>Data!$R371*Data!$S371*50%</f>
        <v>34.53</v>
      </c>
      <c r="Y371">
        <f>Data!$W371-Data!$X371</f>
        <v>30.731700000000004</v>
      </c>
      <c r="Z371">
        <f>IF(COUNTIF($G$2:G371,G371)=1,1,0)</f>
        <v>0</v>
      </c>
    </row>
    <row r="372" spans="1:26" x14ac:dyDescent="0.3">
      <c r="A372" t="s">
        <v>696</v>
      </c>
      <c r="B372">
        <v>45938</v>
      </c>
      <c r="C372" t="s">
        <v>688</v>
      </c>
      <c r="D372" t="s">
        <v>689</v>
      </c>
      <c r="E372" t="s">
        <v>116</v>
      </c>
      <c r="F372" t="s">
        <v>85</v>
      </c>
      <c r="G372" t="s">
        <v>406</v>
      </c>
      <c r="H372" t="s">
        <v>43</v>
      </c>
      <c r="I372" t="s">
        <v>32</v>
      </c>
      <c r="J372" t="s">
        <v>33</v>
      </c>
      <c r="K372" t="s">
        <v>63</v>
      </c>
      <c r="L372" t="s">
        <v>46</v>
      </c>
      <c r="M372">
        <v>16</v>
      </c>
      <c r="N372" t="s">
        <v>36</v>
      </c>
      <c r="O372" t="s">
        <v>64</v>
      </c>
      <c r="P372" t="s">
        <v>113</v>
      </c>
      <c r="Q372" t="s">
        <v>177</v>
      </c>
      <c r="R372">
        <v>6</v>
      </c>
      <c r="S372">
        <v>10.48</v>
      </c>
      <c r="T372">
        <v>5</v>
      </c>
      <c r="U372">
        <v>5</v>
      </c>
      <c r="V372">
        <v>3</v>
      </c>
      <c r="W372">
        <f>Data!$R372*Data!$S372*(1-Data!$T372/100)*(1+Data!$U372/100)</f>
        <v>62.722799999999999</v>
      </c>
      <c r="X372">
        <f>Data!$R372*Data!$S372*50%</f>
        <v>31.44</v>
      </c>
      <c r="Y372">
        <f>Data!$W372-Data!$X372</f>
        <v>31.282799999999998</v>
      </c>
      <c r="Z372">
        <f>IF(COUNTIF($G$2:G372,G372)=1,1,0)</f>
        <v>0</v>
      </c>
    </row>
    <row r="373" spans="1:26" x14ac:dyDescent="0.3">
      <c r="A373" t="s">
        <v>697</v>
      </c>
      <c r="B373">
        <v>45953</v>
      </c>
      <c r="C373" t="s">
        <v>688</v>
      </c>
      <c r="D373" t="s">
        <v>689</v>
      </c>
      <c r="E373" t="s">
        <v>220</v>
      </c>
      <c r="F373" t="s">
        <v>53</v>
      </c>
      <c r="G373" t="s">
        <v>685</v>
      </c>
      <c r="H373" t="s">
        <v>303</v>
      </c>
      <c r="I373" t="s">
        <v>62</v>
      </c>
      <c r="J373" t="s">
        <v>101</v>
      </c>
      <c r="K373" t="s">
        <v>63</v>
      </c>
      <c r="L373" t="s">
        <v>55</v>
      </c>
      <c r="M373">
        <v>10</v>
      </c>
      <c r="N373" t="s">
        <v>56</v>
      </c>
      <c r="O373" t="s">
        <v>94</v>
      </c>
      <c r="P373" t="s">
        <v>113</v>
      </c>
      <c r="Q373" t="s">
        <v>289</v>
      </c>
      <c r="R373">
        <v>6</v>
      </c>
      <c r="S373">
        <v>7.58</v>
      </c>
      <c r="T373">
        <v>10</v>
      </c>
      <c r="U373">
        <v>5</v>
      </c>
      <c r="V373">
        <v>5</v>
      </c>
      <c r="W373">
        <f>Data!$R373*Data!$S373*(1-Data!$T373/100)*(1+Data!$U373/100)</f>
        <v>42.978600000000007</v>
      </c>
      <c r="X373">
        <f>Data!$R373*Data!$S373*50%</f>
        <v>22.740000000000002</v>
      </c>
      <c r="Y373">
        <f>Data!$W373-Data!$X373</f>
        <v>20.238600000000005</v>
      </c>
      <c r="Z373">
        <f>IF(COUNTIF($G$2:G373,G373)=1,1,0)</f>
        <v>0</v>
      </c>
    </row>
    <row r="374" spans="1:26" x14ac:dyDescent="0.3">
      <c r="A374" t="s">
        <v>698</v>
      </c>
      <c r="B374">
        <v>45945</v>
      </c>
      <c r="C374" t="s">
        <v>688</v>
      </c>
      <c r="D374" t="s">
        <v>689</v>
      </c>
      <c r="E374" t="s">
        <v>41</v>
      </c>
      <c r="F374" t="s">
        <v>53</v>
      </c>
      <c r="G374" t="s">
        <v>658</v>
      </c>
      <c r="H374" t="s">
        <v>303</v>
      </c>
      <c r="I374" t="s">
        <v>62</v>
      </c>
      <c r="J374" t="s">
        <v>33</v>
      </c>
      <c r="K374" t="s">
        <v>106</v>
      </c>
      <c r="L374" t="s">
        <v>35</v>
      </c>
      <c r="M374">
        <v>18</v>
      </c>
      <c r="N374" t="s">
        <v>47</v>
      </c>
      <c r="O374" t="s">
        <v>94</v>
      </c>
      <c r="P374" t="s">
        <v>38</v>
      </c>
      <c r="Q374" t="s">
        <v>110</v>
      </c>
      <c r="R374">
        <v>6</v>
      </c>
      <c r="S374">
        <v>7.17</v>
      </c>
      <c r="T374">
        <v>5</v>
      </c>
      <c r="U374">
        <v>5</v>
      </c>
      <c r="V374">
        <v>3</v>
      </c>
      <c r="W374">
        <f>Data!$R374*Data!$S374*(1-Data!$T374/100)*(1+Data!$U374/100)</f>
        <v>42.912449999999993</v>
      </c>
      <c r="X374">
        <f>Data!$R374*Data!$S374*50%</f>
        <v>21.509999999999998</v>
      </c>
      <c r="Y374">
        <f>Data!$W374-Data!$X374</f>
        <v>21.402449999999995</v>
      </c>
      <c r="Z374">
        <f>IF(COUNTIF($G$2:G374,G374)=1,1,0)</f>
        <v>0</v>
      </c>
    </row>
    <row r="375" spans="1:26" x14ac:dyDescent="0.3">
      <c r="A375" t="s">
        <v>699</v>
      </c>
      <c r="B375">
        <v>45952</v>
      </c>
      <c r="C375" t="s">
        <v>688</v>
      </c>
      <c r="D375" t="s">
        <v>689</v>
      </c>
      <c r="E375" t="s">
        <v>99</v>
      </c>
      <c r="F375" t="s">
        <v>68</v>
      </c>
      <c r="G375" t="s">
        <v>257</v>
      </c>
      <c r="H375" t="s">
        <v>43</v>
      </c>
      <c r="I375" t="s">
        <v>62</v>
      </c>
      <c r="J375" t="s">
        <v>44</v>
      </c>
      <c r="K375" t="s">
        <v>106</v>
      </c>
      <c r="L375" t="s">
        <v>35</v>
      </c>
      <c r="M375">
        <v>21</v>
      </c>
      <c r="N375" t="s">
        <v>47</v>
      </c>
      <c r="O375" t="s">
        <v>94</v>
      </c>
      <c r="P375" t="s">
        <v>49</v>
      </c>
      <c r="Q375" t="s">
        <v>88</v>
      </c>
      <c r="R375">
        <v>6</v>
      </c>
      <c r="S375">
        <v>6.96</v>
      </c>
      <c r="T375">
        <v>5</v>
      </c>
      <c r="U375">
        <v>5</v>
      </c>
      <c r="V375">
        <v>3</v>
      </c>
      <c r="W375">
        <f>Data!$R375*Data!$S375*(1-Data!$T375/100)*(1+Data!$U375/100)</f>
        <v>41.6556</v>
      </c>
      <c r="X375">
        <f>Data!$R375*Data!$S375*50%</f>
        <v>20.88</v>
      </c>
      <c r="Y375">
        <f>Data!$W375-Data!$X375</f>
        <v>20.775600000000001</v>
      </c>
      <c r="Z375">
        <f>IF(COUNTIF($G$2:G375,G375)=1,1,0)</f>
        <v>0</v>
      </c>
    </row>
    <row r="376" spans="1:26" x14ac:dyDescent="0.3">
      <c r="A376" t="s">
        <v>700</v>
      </c>
      <c r="B376">
        <v>45939</v>
      </c>
      <c r="C376" t="s">
        <v>688</v>
      </c>
      <c r="D376" t="s">
        <v>689</v>
      </c>
      <c r="E376" t="s">
        <v>214</v>
      </c>
      <c r="F376" t="s">
        <v>74</v>
      </c>
      <c r="G376" t="s">
        <v>538</v>
      </c>
      <c r="H376" t="s">
        <v>43</v>
      </c>
      <c r="I376" t="s">
        <v>32</v>
      </c>
      <c r="J376" t="s">
        <v>44</v>
      </c>
      <c r="K376" t="s">
        <v>106</v>
      </c>
      <c r="L376" t="s">
        <v>35</v>
      </c>
      <c r="M376">
        <v>22</v>
      </c>
      <c r="N376" t="s">
        <v>56</v>
      </c>
      <c r="O376" t="s">
        <v>37</v>
      </c>
      <c r="P376" t="s">
        <v>49</v>
      </c>
      <c r="Q376" t="s">
        <v>50</v>
      </c>
      <c r="R376">
        <v>6</v>
      </c>
      <c r="S376">
        <v>14.82</v>
      </c>
      <c r="T376">
        <v>0</v>
      </c>
      <c r="U376">
        <v>5</v>
      </c>
      <c r="V376">
        <v>5</v>
      </c>
      <c r="W376">
        <f>Data!$R376*Data!$S376*(1-Data!$T376/100)*(1+Data!$U376/100)</f>
        <v>93.366</v>
      </c>
      <c r="X376">
        <f>Data!$R376*Data!$S376*50%</f>
        <v>44.46</v>
      </c>
      <c r="Y376">
        <f>Data!$W376-Data!$X376</f>
        <v>48.905999999999999</v>
      </c>
      <c r="Z376">
        <f>IF(COUNTIF($G$2:G376,G376)=1,1,0)</f>
        <v>0</v>
      </c>
    </row>
    <row r="377" spans="1:26" x14ac:dyDescent="0.3">
      <c r="A377" t="s">
        <v>701</v>
      </c>
      <c r="B377">
        <v>45955</v>
      </c>
      <c r="C377" t="s">
        <v>688</v>
      </c>
      <c r="D377" t="s">
        <v>689</v>
      </c>
      <c r="E377" t="s">
        <v>205</v>
      </c>
      <c r="F377" t="s">
        <v>74</v>
      </c>
      <c r="G377" t="s">
        <v>223</v>
      </c>
      <c r="H377" t="s">
        <v>43</v>
      </c>
      <c r="I377" t="s">
        <v>32</v>
      </c>
      <c r="J377" t="s">
        <v>101</v>
      </c>
      <c r="K377" t="s">
        <v>45</v>
      </c>
      <c r="L377" t="s">
        <v>55</v>
      </c>
      <c r="M377">
        <v>13</v>
      </c>
      <c r="N377" t="s">
        <v>36</v>
      </c>
      <c r="O377" t="s">
        <v>48</v>
      </c>
      <c r="P377" t="s">
        <v>70</v>
      </c>
      <c r="Q377" t="s">
        <v>147</v>
      </c>
      <c r="R377">
        <v>6</v>
      </c>
      <c r="S377">
        <v>7.49</v>
      </c>
      <c r="T377">
        <v>10</v>
      </c>
      <c r="U377">
        <v>5</v>
      </c>
      <c r="V377">
        <v>3</v>
      </c>
      <c r="W377">
        <f>Data!$R377*Data!$S377*(1-Data!$T377/100)*(1+Data!$U377/100)</f>
        <v>42.468299999999999</v>
      </c>
      <c r="X377">
        <f>Data!$R377*Data!$S377*50%</f>
        <v>22.47</v>
      </c>
      <c r="Y377">
        <f>Data!$W377-Data!$X377</f>
        <v>19.9983</v>
      </c>
      <c r="Z377">
        <f>IF(COUNTIF($G$2:G377,G377)=1,1,0)</f>
        <v>0</v>
      </c>
    </row>
    <row r="378" spans="1:26" x14ac:dyDescent="0.3">
      <c r="A378" t="s">
        <v>702</v>
      </c>
      <c r="B378">
        <v>45942</v>
      </c>
      <c r="C378" t="s">
        <v>688</v>
      </c>
      <c r="D378" t="s">
        <v>689</v>
      </c>
      <c r="E378" t="s">
        <v>245</v>
      </c>
      <c r="F378" t="s">
        <v>80</v>
      </c>
      <c r="G378" t="s">
        <v>69</v>
      </c>
      <c r="H378" t="s">
        <v>43</v>
      </c>
      <c r="I378" t="s">
        <v>32</v>
      </c>
      <c r="J378" t="s">
        <v>33</v>
      </c>
      <c r="K378" t="s">
        <v>106</v>
      </c>
      <c r="L378" t="s">
        <v>55</v>
      </c>
      <c r="M378">
        <v>23</v>
      </c>
      <c r="N378" t="s">
        <v>47</v>
      </c>
      <c r="O378" t="s">
        <v>37</v>
      </c>
      <c r="P378" t="s">
        <v>113</v>
      </c>
      <c r="Q378" t="s">
        <v>114</v>
      </c>
      <c r="R378">
        <v>7</v>
      </c>
      <c r="S378">
        <v>7.32</v>
      </c>
      <c r="T378">
        <v>5</v>
      </c>
      <c r="U378">
        <v>5</v>
      </c>
      <c r="V378">
        <v>3</v>
      </c>
      <c r="W378">
        <f>Data!$R378*Data!$S378*(1-Data!$T378/100)*(1+Data!$U378/100)</f>
        <v>51.111899999999999</v>
      </c>
      <c r="X378">
        <f>Data!$R378*Data!$S378*50%</f>
        <v>25.62</v>
      </c>
      <c r="Y378">
        <f>Data!$W378-Data!$X378</f>
        <v>25.491899999999998</v>
      </c>
      <c r="Z378">
        <f>IF(COUNTIF($G$2:G378,G378)=1,1,0)</f>
        <v>0</v>
      </c>
    </row>
    <row r="379" spans="1:26" x14ac:dyDescent="0.3">
      <c r="A379" t="s">
        <v>703</v>
      </c>
      <c r="B379">
        <v>45933</v>
      </c>
      <c r="C379" t="s">
        <v>688</v>
      </c>
      <c r="D379" t="s">
        <v>689</v>
      </c>
      <c r="E379" t="s">
        <v>73</v>
      </c>
      <c r="F379" t="s">
        <v>80</v>
      </c>
      <c r="G379" t="s">
        <v>235</v>
      </c>
      <c r="H379" t="s">
        <v>43</v>
      </c>
      <c r="I379" t="s">
        <v>32</v>
      </c>
      <c r="J379" t="s">
        <v>92</v>
      </c>
      <c r="K379" t="s">
        <v>87</v>
      </c>
      <c r="L379" t="s">
        <v>35</v>
      </c>
      <c r="M379">
        <v>6</v>
      </c>
      <c r="N379" t="s">
        <v>56</v>
      </c>
      <c r="O379" t="s">
        <v>48</v>
      </c>
      <c r="P379" t="s">
        <v>57</v>
      </c>
      <c r="Q379" t="s">
        <v>185</v>
      </c>
      <c r="R379">
        <v>7</v>
      </c>
      <c r="S379">
        <v>3.35</v>
      </c>
      <c r="T379">
        <v>5</v>
      </c>
      <c r="U379">
        <v>5</v>
      </c>
      <c r="V379">
        <v>3</v>
      </c>
      <c r="W379">
        <f>Data!$R379*Data!$S379*(1-Data!$T379/100)*(1+Data!$U379/100)</f>
        <v>23.391375</v>
      </c>
      <c r="X379">
        <f>Data!$R379*Data!$S379*50%</f>
        <v>11.725</v>
      </c>
      <c r="Y379">
        <f>Data!$W379-Data!$X379</f>
        <v>11.666375</v>
      </c>
      <c r="Z379">
        <f>IF(COUNTIF($G$2:G379,G379)=1,1,0)</f>
        <v>0</v>
      </c>
    </row>
    <row r="380" spans="1:26" x14ac:dyDescent="0.3">
      <c r="A380" t="s">
        <v>704</v>
      </c>
      <c r="B380">
        <v>45935</v>
      </c>
      <c r="C380" t="s">
        <v>688</v>
      </c>
      <c r="D380" t="s">
        <v>689</v>
      </c>
      <c r="E380" t="s">
        <v>275</v>
      </c>
      <c r="F380" t="s">
        <v>68</v>
      </c>
      <c r="G380" t="s">
        <v>174</v>
      </c>
      <c r="H380" t="s">
        <v>43</v>
      </c>
      <c r="I380" t="s">
        <v>32</v>
      </c>
      <c r="J380" t="s">
        <v>92</v>
      </c>
      <c r="K380" t="s">
        <v>63</v>
      </c>
      <c r="L380" t="s">
        <v>35</v>
      </c>
      <c r="M380">
        <v>4</v>
      </c>
      <c r="N380" t="s">
        <v>36</v>
      </c>
      <c r="O380" t="s">
        <v>48</v>
      </c>
      <c r="P380" t="s">
        <v>38</v>
      </c>
      <c r="Q380" t="s">
        <v>118</v>
      </c>
      <c r="R380">
        <v>7</v>
      </c>
      <c r="S380">
        <v>10.82</v>
      </c>
      <c r="T380">
        <v>5</v>
      </c>
      <c r="U380">
        <v>5</v>
      </c>
      <c r="V380">
        <v>5</v>
      </c>
      <c r="W380">
        <f>Data!$R380*Data!$S380*(1-Data!$T380/100)*(1+Data!$U380/100)</f>
        <v>75.550650000000005</v>
      </c>
      <c r="X380">
        <f>Data!$R380*Data!$S380*50%</f>
        <v>37.870000000000005</v>
      </c>
      <c r="Y380">
        <f>Data!$W380-Data!$X380</f>
        <v>37.68065</v>
      </c>
      <c r="Z380">
        <f>IF(COUNTIF($G$2:G380,G380)=1,1,0)</f>
        <v>0</v>
      </c>
    </row>
    <row r="381" spans="1:26" x14ac:dyDescent="0.3">
      <c r="A381" t="s">
        <v>705</v>
      </c>
      <c r="B381">
        <v>45938</v>
      </c>
      <c r="C381" t="s">
        <v>688</v>
      </c>
      <c r="D381" t="s">
        <v>689</v>
      </c>
      <c r="E381" t="s">
        <v>116</v>
      </c>
      <c r="F381" t="s">
        <v>121</v>
      </c>
      <c r="G381" t="s">
        <v>257</v>
      </c>
      <c r="H381" t="s">
        <v>303</v>
      </c>
      <c r="I381" t="s">
        <v>32</v>
      </c>
      <c r="J381" t="s">
        <v>44</v>
      </c>
      <c r="K381" t="s">
        <v>87</v>
      </c>
      <c r="L381" t="s">
        <v>93</v>
      </c>
      <c r="M381">
        <v>13</v>
      </c>
      <c r="N381" t="s">
        <v>56</v>
      </c>
      <c r="O381" t="s">
        <v>64</v>
      </c>
      <c r="P381" t="s">
        <v>49</v>
      </c>
      <c r="Q381" t="s">
        <v>97</v>
      </c>
      <c r="R381">
        <v>7</v>
      </c>
      <c r="S381">
        <v>8.6199999999999992</v>
      </c>
      <c r="T381">
        <v>10</v>
      </c>
      <c r="U381">
        <v>5</v>
      </c>
      <c r="V381">
        <v>4</v>
      </c>
      <c r="W381">
        <f>Data!$R381*Data!$S381*(1-Data!$T381/100)*(1+Data!$U381/100)</f>
        <v>57.021299999999997</v>
      </c>
      <c r="X381">
        <f>Data!$R381*Data!$S381*50%</f>
        <v>30.169999999999998</v>
      </c>
      <c r="Y381">
        <f>Data!$W381-Data!$X381</f>
        <v>26.851299999999998</v>
      </c>
      <c r="Z381">
        <f>IF(COUNTIF($G$2:G381,G381)=1,1,0)</f>
        <v>0</v>
      </c>
    </row>
    <row r="382" spans="1:26" x14ac:dyDescent="0.3">
      <c r="A382" t="s">
        <v>706</v>
      </c>
      <c r="B382">
        <v>45954</v>
      </c>
      <c r="C382" t="s">
        <v>688</v>
      </c>
      <c r="D382" t="s">
        <v>689</v>
      </c>
      <c r="E382" t="s">
        <v>28</v>
      </c>
      <c r="F382" t="s">
        <v>68</v>
      </c>
      <c r="G382" t="s">
        <v>276</v>
      </c>
      <c r="H382" t="s">
        <v>43</v>
      </c>
      <c r="I382" t="s">
        <v>62</v>
      </c>
      <c r="J382" t="s">
        <v>44</v>
      </c>
      <c r="K382" t="s">
        <v>106</v>
      </c>
      <c r="L382" t="s">
        <v>55</v>
      </c>
      <c r="M382">
        <v>24</v>
      </c>
      <c r="N382" t="s">
        <v>56</v>
      </c>
      <c r="O382" t="s">
        <v>48</v>
      </c>
      <c r="P382" t="s">
        <v>38</v>
      </c>
      <c r="Q382" t="s">
        <v>118</v>
      </c>
      <c r="R382">
        <v>6</v>
      </c>
      <c r="S382">
        <v>13.41</v>
      </c>
      <c r="T382">
        <v>0</v>
      </c>
      <c r="U382">
        <v>5</v>
      </c>
      <c r="V382">
        <v>4</v>
      </c>
      <c r="W382">
        <f>Data!$R382*Data!$S382*(1-Data!$T382/100)*(1+Data!$U382/100)</f>
        <v>84.483000000000018</v>
      </c>
      <c r="X382">
        <f>Data!$R382*Data!$S382*50%</f>
        <v>40.230000000000004</v>
      </c>
      <c r="Y382">
        <f>Data!$W382-Data!$X382</f>
        <v>44.253000000000014</v>
      </c>
      <c r="Z382">
        <f>IF(COUNTIF($G$2:G382,G382)=1,1,0)</f>
        <v>0</v>
      </c>
    </row>
    <row r="383" spans="1:26" x14ac:dyDescent="0.3">
      <c r="A383" t="s">
        <v>707</v>
      </c>
      <c r="B383">
        <v>45932</v>
      </c>
      <c r="C383" t="s">
        <v>688</v>
      </c>
      <c r="D383" t="s">
        <v>689</v>
      </c>
      <c r="E383" t="s">
        <v>499</v>
      </c>
      <c r="F383" t="s">
        <v>121</v>
      </c>
      <c r="G383" t="s">
        <v>323</v>
      </c>
      <c r="H383" t="s">
        <v>303</v>
      </c>
      <c r="I383" t="s">
        <v>32</v>
      </c>
      <c r="J383" t="s">
        <v>101</v>
      </c>
      <c r="K383" t="s">
        <v>34</v>
      </c>
      <c r="L383" t="s">
        <v>35</v>
      </c>
      <c r="M383">
        <v>7</v>
      </c>
      <c r="N383" t="s">
        <v>56</v>
      </c>
      <c r="O383" t="s">
        <v>94</v>
      </c>
      <c r="P383" t="s">
        <v>113</v>
      </c>
      <c r="Q383" t="s">
        <v>289</v>
      </c>
      <c r="R383">
        <v>7</v>
      </c>
      <c r="S383">
        <v>6.99</v>
      </c>
      <c r="T383">
        <v>5</v>
      </c>
      <c r="U383">
        <v>5</v>
      </c>
      <c r="V383">
        <v>5</v>
      </c>
      <c r="W383">
        <f>Data!$R383*Data!$S383*(1-Data!$T383/100)*(1+Data!$U383/100)</f>
        <v>48.807675000000003</v>
      </c>
      <c r="X383">
        <f>Data!$R383*Data!$S383*50%</f>
        <v>24.465</v>
      </c>
      <c r="Y383">
        <f>Data!$W383-Data!$X383</f>
        <v>24.342675000000003</v>
      </c>
      <c r="Z383">
        <f>IF(COUNTIF($G$2:G383,G383)=1,1,0)</f>
        <v>0</v>
      </c>
    </row>
    <row r="384" spans="1:26" x14ac:dyDescent="0.3">
      <c r="A384" t="s">
        <v>708</v>
      </c>
      <c r="B384">
        <v>45935</v>
      </c>
      <c r="C384" t="s">
        <v>688</v>
      </c>
      <c r="D384" t="s">
        <v>689</v>
      </c>
      <c r="E384" t="s">
        <v>492</v>
      </c>
      <c r="F384" t="s">
        <v>68</v>
      </c>
      <c r="G384" t="s">
        <v>709</v>
      </c>
      <c r="H384" t="s">
        <v>303</v>
      </c>
      <c r="I384" t="s">
        <v>32</v>
      </c>
      <c r="J384" t="s">
        <v>44</v>
      </c>
      <c r="K384" t="s">
        <v>34</v>
      </c>
      <c r="L384" t="s">
        <v>55</v>
      </c>
      <c r="M384">
        <v>15</v>
      </c>
      <c r="N384" t="s">
        <v>36</v>
      </c>
      <c r="O384" t="s">
        <v>48</v>
      </c>
      <c r="P384" t="s">
        <v>113</v>
      </c>
      <c r="Q384" t="s">
        <v>140</v>
      </c>
      <c r="R384">
        <v>7</v>
      </c>
      <c r="S384">
        <v>4.3</v>
      </c>
      <c r="T384">
        <v>10</v>
      </c>
      <c r="U384">
        <v>5</v>
      </c>
      <c r="V384">
        <v>3</v>
      </c>
      <c r="W384">
        <f>Data!$R384*Data!$S384*(1-Data!$T384/100)*(1+Data!$U384/100)</f>
        <v>28.444500000000001</v>
      </c>
      <c r="X384">
        <f>Data!$R384*Data!$S384*50%</f>
        <v>15.049999999999999</v>
      </c>
      <c r="Y384">
        <f>Data!$W384-Data!$X384</f>
        <v>13.394500000000003</v>
      </c>
      <c r="Z384">
        <f>IF(COUNTIF($G$2:G384,G384)=1,1,0)</f>
        <v>1</v>
      </c>
    </row>
    <row r="385" spans="1:26" x14ac:dyDescent="0.3">
      <c r="A385" t="s">
        <v>710</v>
      </c>
      <c r="B385">
        <v>45955</v>
      </c>
      <c r="C385" t="s">
        <v>688</v>
      </c>
      <c r="D385" t="s">
        <v>689</v>
      </c>
      <c r="E385" t="s">
        <v>205</v>
      </c>
      <c r="F385" t="s">
        <v>74</v>
      </c>
      <c r="G385" t="s">
        <v>711</v>
      </c>
      <c r="H385" t="s">
        <v>303</v>
      </c>
      <c r="I385" t="s">
        <v>32</v>
      </c>
      <c r="J385" t="s">
        <v>101</v>
      </c>
      <c r="K385" t="s">
        <v>45</v>
      </c>
      <c r="L385" t="s">
        <v>93</v>
      </c>
      <c r="M385">
        <v>2</v>
      </c>
      <c r="N385" t="s">
        <v>36</v>
      </c>
      <c r="O385" t="s">
        <v>64</v>
      </c>
      <c r="P385" t="s">
        <v>113</v>
      </c>
      <c r="Q385" t="s">
        <v>114</v>
      </c>
      <c r="R385">
        <v>6</v>
      </c>
      <c r="S385">
        <v>14.17</v>
      </c>
      <c r="T385">
        <v>10</v>
      </c>
      <c r="U385">
        <v>5</v>
      </c>
      <c r="V385">
        <v>5</v>
      </c>
      <c r="W385">
        <f>Data!$R385*Data!$S385*(1-Data!$T385/100)*(1+Data!$U385/100)</f>
        <v>80.343900000000005</v>
      </c>
      <c r="X385">
        <f>Data!$R385*Data!$S385*50%</f>
        <v>42.51</v>
      </c>
      <c r="Y385">
        <f>Data!$W385-Data!$X385</f>
        <v>37.833900000000007</v>
      </c>
      <c r="Z385">
        <f>IF(COUNTIF($G$2:G385,G385)=1,1,0)</f>
        <v>1</v>
      </c>
    </row>
    <row r="386" spans="1:26" x14ac:dyDescent="0.3">
      <c r="A386" t="s">
        <v>712</v>
      </c>
      <c r="B386">
        <v>45944</v>
      </c>
      <c r="C386" t="s">
        <v>688</v>
      </c>
      <c r="D386" t="s">
        <v>689</v>
      </c>
      <c r="E386" t="s">
        <v>214</v>
      </c>
      <c r="F386" t="s">
        <v>68</v>
      </c>
      <c r="G386" t="s">
        <v>713</v>
      </c>
      <c r="H386" t="s">
        <v>43</v>
      </c>
      <c r="I386" t="s">
        <v>62</v>
      </c>
      <c r="J386" t="s">
        <v>92</v>
      </c>
      <c r="K386" t="s">
        <v>87</v>
      </c>
      <c r="L386" t="s">
        <v>35</v>
      </c>
      <c r="M386">
        <v>10</v>
      </c>
      <c r="N386" t="s">
        <v>56</v>
      </c>
      <c r="O386" t="s">
        <v>64</v>
      </c>
      <c r="P386" t="s">
        <v>57</v>
      </c>
      <c r="Q386" t="s">
        <v>250</v>
      </c>
      <c r="R386">
        <v>6</v>
      </c>
      <c r="S386">
        <v>13</v>
      </c>
      <c r="T386">
        <v>5</v>
      </c>
      <c r="U386">
        <v>5</v>
      </c>
      <c r="V386">
        <v>5</v>
      </c>
      <c r="W386">
        <f>Data!$R386*Data!$S386*(1-Data!$T386/100)*(1+Data!$U386/100)</f>
        <v>77.804999999999993</v>
      </c>
      <c r="X386">
        <f>Data!$R386*Data!$S386*50%</f>
        <v>39</v>
      </c>
      <c r="Y386">
        <f>Data!$W386-Data!$X386</f>
        <v>38.804999999999993</v>
      </c>
      <c r="Z386">
        <f>IF(COUNTIF($G$2:G386,G386)=1,1,0)</f>
        <v>1</v>
      </c>
    </row>
    <row r="387" spans="1:26" x14ac:dyDescent="0.3">
      <c r="A387" t="s">
        <v>714</v>
      </c>
      <c r="B387">
        <v>45949</v>
      </c>
      <c r="C387" t="s">
        <v>688</v>
      </c>
      <c r="D387" t="s">
        <v>689</v>
      </c>
      <c r="E387" t="s">
        <v>281</v>
      </c>
      <c r="F387" t="s">
        <v>74</v>
      </c>
      <c r="G387" t="s">
        <v>551</v>
      </c>
      <c r="H387" t="s">
        <v>43</v>
      </c>
      <c r="I387" t="s">
        <v>32</v>
      </c>
      <c r="J387" t="s">
        <v>92</v>
      </c>
      <c r="K387" t="s">
        <v>87</v>
      </c>
      <c r="L387" t="s">
        <v>55</v>
      </c>
      <c r="M387">
        <v>9</v>
      </c>
      <c r="N387" t="s">
        <v>36</v>
      </c>
      <c r="O387" t="s">
        <v>94</v>
      </c>
      <c r="P387" t="s">
        <v>113</v>
      </c>
      <c r="Q387" t="s">
        <v>289</v>
      </c>
      <c r="R387">
        <v>6</v>
      </c>
      <c r="S387">
        <v>3.06</v>
      </c>
      <c r="T387">
        <v>5</v>
      </c>
      <c r="U387">
        <v>5</v>
      </c>
      <c r="V387">
        <v>3</v>
      </c>
      <c r="W387">
        <f>Data!$R387*Data!$S387*(1-Data!$T387/100)*(1+Data!$U387/100)</f>
        <v>18.3141</v>
      </c>
      <c r="X387">
        <f>Data!$R387*Data!$S387*50%</f>
        <v>9.18</v>
      </c>
      <c r="Y387">
        <f>Data!$W387-Data!$X387</f>
        <v>9.1341000000000001</v>
      </c>
      <c r="Z387">
        <f>IF(COUNTIF($G$2:G387,G387)=1,1,0)</f>
        <v>0</v>
      </c>
    </row>
    <row r="388" spans="1:26" x14ac:dyDescent="0.3">
      <c r="A388" t="s">
        <v>715</v>
      </c>
      <c r="B388">
        <v>45940</v>
      </c>
      <c r="C388" t="s">
        <v>688</v>
      </c>
      <c r="D388" t="s">
        <v>689</v>
      </c>
      <c r="E388" t="s">
        <v>391</v>
      </c>
      <c r="F388" t="s">
        <v>53</v>
      </c>
      <c r="G388" t="s">
        <v>716</v>
      </c>
      <c r="H388" t="s">
        <v>303</v>
      </c>
      <c r="I388" t="s">
        <v>62</v>
      </c>
      <c r="J388" t="s">
        <v>44</v>
      </c>
      <c r="K388" t="s">
        <v>45</v>
      </c>
      <c r="L388" t="s">
        <v>35</v>
      </c>
      <c r="M388">
        <v>5</v>
      </c>
      <c r="N388" t="s">
        <v>47</v>
      </c>
      <c r="O388" t="s">
        <v>48</v>
      </c>
      <c r="P388" t="s">
        <v>38</v>
      </c>
      <c r="Q388" t="s">
        <v>39</v>
      </c>
      <c r="R388">
        <v>6</v>
      </c>
      <c r="S388">
        <v>3.11</v>
      </c>
      <c r="T388">
        <v>0</v>
      </c>
      <c r="U388">
        <v>5</v>
      </c>
      <c r="V388">
        <v>5</v>
      </c>
      <c r="W388">
        <f>Data!$R388*Data!$S388*(1-Data!$T388/100)*(1+Data!$U388/100)</f>
        <v>19.593</v>
      </c>
      <c r="X388">
        <f>Data!$R388*Data!$S388*50%</f>
        <v>9.33</v>
      </c>
      <c r="Y388">
        <f>Data!$W388-Data!$X388</f>
        <v>10.263</v>
      </c>
      <c r="Z388">
        <f>IF(COUNTIF($G$2:G388,G388)=1,1,0)</f>
        <v>1</v>
      </c>
    </row>
    <row r="389" spans="1:26" x14ac:dyDescent="0.3">
      <c r="A389" t="s">
        <v>717</v>
      </c>
      <c r="B389">
        <v>45937</v>
      </c>
      <c r="C389" t="s">
        <v>688</v>
      </c>
      <c r="D389" t="s">
        <v>689</v>
      </c>
      <c r="E389" t="s">
        <v>275</v>
      </c>
      <c r="F389" t="s">
        <v>85</v>
      </c>
      <c r="G389" t="s">
        <v>126</v>
      </c>
      <c r="H389" t="s">
        <v>303</v>
      </c>
      <c r="I389" t="s">
        <v>32</v>
      </c>
      <c r="J389" t="s">
        <v>33</v>
      </c>
      <c r="K389" t="s">
        <v>34</v>
      </c>
      <c r="L389" t="s">
        <v>35</v>
      </c>
      <c r="M389">
        <v>20</v>
      </c>
      <c r="N389" t="s">
        <v>56</v>
      </c>
      <c r="O389" t="s">
        <v>94</v>
      </c>
      <c r="P389" t="s">
        <v>76</v>
      </c>
      <c r="Q389" t="s">
        <v>127</v>
      </c>
      <c r="R389">
        <v>6</v>
      </c>
      <c r="S389">
        <v>6.72</v>
      </c>
      <c r="T389">
        <v>5</v>
      </c>
      <c r="U389">
        <v>5</v>
      </c>
      <c r="V389">
        <v>5</v>
      </c>
      <c r="W389">
        <f>Data!$R389*Data!$S389*(1-Data!$T389/100)*(1+Data!$U389/100)</f>
        <v>40.219199999999994</v>
      </c>
      <c r="X389">
        <f>Data!$R389*Data!$S389*50%</f>
        <v>20.16</v>
      </c>
      <c r="Y389">
        <f>Data!$W389-Data!$X389</f>
        <v>20.059199999999993</v>
      </c>
      <c r="Z389">
        <f>IF(COUNTIF($G$2:G389,G389)=1,1,0)</f>
        <v>0</v>
      </c>
    </row>
    <row r="390" spans="1:26" x14ac:dyDescent="0.3">
      <c r="A390" t="s">
        <v>718</v>
      </c>
      <c r="B390">
        <v>45937</v>
      </c>
      <c r="C390" t="s">
        <v>688</v>
      </c>
      <c r="D390" t="s">
        <v>689</v>
      </c>
      <c r="E390" t="s">
        <v>422</v>
      </c>
      <c r="F390" t="s">
        <v>85</v>
      </c>
      <c r="G390" t="s">
        <v>312</v>
      </c>
      <c r="H390" t="s">
        <v>43</v>
      </c>
      <c r="I390" t="s">
        <v>32</v>
      </c>
      <c r="J390" t="s">
        <v>33</v>
      </c>
      <c r="K390" t="s">
        <v>87</v>
      </c>
      <c r="L390" t="s">
        <v>55</v>
      </c>
      <c r="M390">
        <v>16</v>
      </c>
      <c r="N390" t="s">
        <v>56</v>
      </c>
      <c r="O390" t="s">
        <v>48</v>
      </c>
      <c r="P390" t="s">
        <v>70</v>
      </c>
      <c r="Q390" t="s">
        <v>209</v>
      </c>
      <c r="R390">
        <v>6</v>
      </c>
      <c r="S390">
        <v>12.47</v>
      </c>
      <c r="T390">
        <v>5</v>
      </c>
      <c r="U390">
        <v>5</v>
      </c>
      <c r="V390">
        <v>4</v>
      </c>
      <c r="W390">
        <f>Data!$R390*Data!$S390*(1-Data!$T390/100)*(1+Data!$U390/100)</f>
        <v>74.632950000000008</v>
      </c>
      <c r="X390">
        <f>Data!$R390*Data!$S390*50%</f>
        <v>37.410000000000004</v>
      </c>
      <c r="Y390">
        <f>Data!$W390-Data!$X390</f>
        <v>37.222950000000004</v>
      </c>
      <c r="Z390">
        <f>IF(COUNTIF($G$2:G390,G390)=1,1,0)</f>
        <v>0</v>
      </c>
    </row>
    <row r="391" spans="1:26" x14ac:dyDescent="0.3">
      <c r="A391" t="s">
        <v>719</v>
      </c>
      <c r="B391">
        <v>45949</v>
      </c>
      <c r="C391" t="s">
        <v>688</v>
      </c>
      <c r="D391" t="s">
        <v>689</v>
      </c>
      <c r="E391" t="s">
        <v>217</v>
      </c>
      <c r="F391" t="s">
        <v>74</v>
      </c>
      <c r="G391" t="s">
        <v>720</v>
      </c>
      <c r="H391" t="s">
        <v>43</v>
      </c>
      <c r="I391" t="s">
        <v>62</v>
      </c>
      <c r="J391" t="s">
        <v>33</v>
      </c>
      <c r="K391" t="s">
        <v>34</v>
      </c>
      <c r="L391" t="s">
        <v>55</v>
      </c>
      <c r="M391">
        <v>14</v>
      </c>
      <c r="N391" t="s">
        <v>47</v>
      </c>
      <c r="O391" t="s">
        <v>64</v>
      </c>
      <c r="P391" t="s">
        <v>57</v>
      </c>
      <c r="Q391" t="s">
        <v>136</v>
      </c>
      <c r="R391">
        <v>6</v>
      </c>
      <c r="S391">
        <v>5.51</v>
      </c>
      <c r="T391">
        <v>10</v>
      </c>
      <c r="U391">
        <v>5</v>
      </c>
      <c r="V391">
        <v>4</v>
      </c>
      <c r="W391">
        <f>Data!$R391*Data!$S391*(1-Data!$T391/100)*(1+Data!$U391/100)</f>
        <v>31.241700000000002</v>
      </c>
      <c r="X391">
        <f>Data!$R391*Data!$S391*50%</f>
        <v>16.53</v>
      </c>
      <c r="Y391">
        <f>Data!$W391-Data!$X391</f>
        <v>14.7117</v>
      </c>
      <c r="Z391">
        <f>IF(COUNTIF($G$2:G391,G391)=1,1,0)</f>
        <v>1</v>
      </c>
    </row>
    <row r="392" spans="1:26" x14ac:dyDescent="0.3">
      <c r="A392" t="s">
        <v>721</v>
      </c>
      <c r="B392">
        <v>45958</v>
      </c>
      <c r="C392" t="s">
        <v>688</v>
      </c>
      <c r="D392" t="s">
        <v>689</v>
      </c>
      <c r="E392" t="s">
        <v>325</v>
      </c>
      <c r="F392" t="s">
        <v>74</v>
      </c>
      <c r="G392" t="s">
        <v>208</v>
      </c>
      <c r="H392" t="s">
        <v>303</v>
      </c>
      <c r="I392" t="s">
        <v>32</v>
      </c>
      <c r="J392" t="s">
        <v>101</v>
      </c>
      <c r="K392" t="s">
        <v>34</v>
      </c>
      <c r="L392" t="s">
        <v>46</v>
      </c>
      <c r="M392">
        <v>12</v>
      </c>
      <c r="N392" t="s">
        <v>56</v>
      </c>
      <c r="O392" t="s">
        <v>48</v>
      </c>
      <c r="P392" t="s">
        <v>49</v>
      </c>
      <c r="Q392" t="s">
        <v>65</v>
      </c>
      <c r="R392">
        <v>7</v>
      </c>
      <c r="S392">
        <v>18.23</v>
      </c>
      <c r="T392">
        <v>0</v>
      </c>
      <c r="U392">
        <v>5</v>
      </c>
      <c r="V392">
        <v>4</v>
      </c>
      <c r="W392">
        <f>Data!$R392*Data!$S392*(1-Data!$T392/100)*(1+Data!$U392/100)</f>
        <v>133.9905</v>
      </c>
      <c r="X392">
        <f>Data!$R392*Data!$S392*50%</f>
        <v>63.805</v>
      </c>
      <c r="Y392">
        <f>Data!$W392-Data!$X392</f>
        <v>70.18549999999999</v>
      </c>
      <c r="Z392">
        <f>IF(COUNTIF($G$2:G392,G392)=1,1,0)</f>
        <v>0</v>
      </c>
    </row>
    <row r="393" spans="1:26" x14ac:dyDescent="0.3">
      <c r="A393" t="s">
        <v>722</v>
      </c>
      <c r="B393">
        <v>45946</v>
      </c>
      <c r="C393" t="s">
        <v>688</v>
      </c>
      <c r="D393" t="s">
        <v>689</v>
      </c>
      <c r="E393" t="s">
        <v>233</v>
      </c>
      <c r="F393" t="s">
        <v>29</v>
      </c>
      <c r="G393" t="s">
        <v>383</v>
      </c>
      <c r="H393" t="s">
        <v>303</v>
      </c>
      <c r="I393" t="s">
        <v>62</v>
      </c>
      <c r="J393" t="s">
        <v>44</v>
      </c>
      <c r="K393" t="s">
        <v>45</v>
      </c>
      <c r="L393" t="s">
        <v>46</v>
      </c>
      <c r="M393">
        <v>8</v>
      </c>
      <c r="N393" t="s">
        <v>47</v>
      </c>
      <c r="O393" t="s">
        <v>37</v>
      </c>
      <c r="P393" t="s">
        <v>57</v>
      </c>
      <c r="Q393" t="s">
        <v>136</v>
      </c>
      <c r="R393">
        <v>7</v>
      </c>
      <c r="S393">
        <v>7.96</v>
      </c>
      <c r="T393">
        <v>5</v>
      </c>
      <c r="U393">
        <v>5</v>
      </c>
      <c r="V393">
        <v>5</v>
      </c>
      <c r="W393">
        <f>Data!$R393*Data!$S393*(1-Data!$T393/100)*(1+Data!$U393/100)</f>
        <v>55.5807</v>
      </c>
      <c r="X393">
        <f>Data!$R393*Data!$S393*50%</f>
        <v>27.86</v>
      </c>
      <c r="Y393">
        <f>Data!$W393-Data!$X393</f>
        <v>27.720700000000001</v>
      </c>
      <c r="Z393">
        <f>IF(COUNTIF($G$2:G393,G393)=1,1,0)</f>
        <v>0</v>
      </c>
    </row>
    <row r="394" spans="1:26" x14ac:dyDescent="0.3">
      <c r="A394" t="s">
        <v>723</v>
      </c>
      <c r="B394">
        <v>45945</v>
      </c>
      <c r="C394" t="s">
        <v>688</v>
      </c>
      <c r="D394" t="s">
        <v>689</v>
      </c>
      <c r="E394" t="s">
        <v>422</v>
      </c>
      <c r="F394" t="s">
        <v>80</v>
      </c>
      <c r="G394" t="s">
        <v>358</v>
      </c>
      <c r="H394" t="s">
        <v>303</v>
      </c>
      <c r="I394" t="s">
        <v>62</v>
      </c>
      <c r="J394" t="s">
        <v>33</v>
      </c>
      <c r="K394" t="s">
        <v>106</v>
      </c>
      <c r="L394" t="s">
        <v>93</v>
      </c>
      <c r="M394">
        <v>16</v>
      </c>
      <c r="N394" t="s">
        <v>47</v>
      </c>
      <c r="O394" t="s">
        <v>94</v>
      </c>
      <c r="P394" t="s">
        <v>57</v>
      </c>
      <c r="Q394" t="s">
        <v>185</v>
      </c>
      <c r="R394">
        <v>8</v>
      </c>
      <c r="S394">
        <v>5.7</v>
      </c>
      <c r="T394">
        <v>5</v>
      </c>
      <c r="U394">
        <v>5</v>
      </c>
      <c r="V394">
        <v>3</v>
      </c>
      <c r="W394">
        <f>Data!$R394*Data!$S394*(1-Data!$T394/100)*(1+Data!$U394/100)</f>
        <v>45.486000000000004</v>
      </c>
      <c r="X394">
        <f>Data!$R394*Data!$S394*50%</f>
        <v>22.8</v>
      </c>
      <c r="Y394">
        <f>Data!$W394-Data!$X394</f>
        <v>22.686000000000003</v>
      </c>
      <c r="Z394">
        <f>IF(COUNTIF($G$2:G394,G394)=1,1,0)</f>
        <v>0</v>
      </c>
    </row>
    <row r="395" spans="1:26" x14ac:dyDescent="0.3">
      <c r="A395" t="s">
        <v>724</v>
      </c>
      <c r="B395">
        <v>45947</v>
      </c>
      <c r="C395" t="s">
        <v>688</v>
      </c>
      <c r="D395" t="s">
        <v>689</v>
      </c>
      <c r="E395" t="s">
        <v>391</v>
      </c>
      <c r="F395" t="s">
        <v>74</v>
      </c>
      <c r="G395" t="s">
        <v>433</v>
      </c>
      <c r="H395" t="s">
        <v>43</v>
      </c>
      <c r="I395" t="s">
        <v>32</v>
      </c>
      <c r="J395" t="s">
        <v>33</v>
      </c>
      <c r="K395" t="s">
        <v>87</v>
      </c>
      <c r="L395" t="s">
        <v>46</v>
      </c>
      <c r="M395">
        <v>24</v>
      </c>
      <c r="N395" t="s">
        <v>47</v>
      </c>
      <c r="O395" t="s">
        <v>48</v>
      </c>
      <c r="P395" t="s">
        <v>49</v>
      </c>
      <c r="Q395" t="s">
        <v>88</v>
      </c>
      <c r="R395">
        <v>7</v>
      </c>
      <c r="S395">
        <v>5.38</v>
      </c>
      <c r="T395">
        <v>5</v>
      </c>
      <c r="U395">
        <v>5</v>
      </c>
      <c r="V395">
        <v>3</v>
      </c>
      <c r="W395">
        <f>Data!$R395*Data!$S395*(1-Data!$T395/100)*(1+Data!$U395/100)</f>
        <v>37.565849999999998</v>
      </c>
      <c r="X395">
        <f>Data!$R395*Data!$S395*50%</f>
        <v>18.829999999999998</v>
      </c>
      <c r="Y395">
        <f>Data!$W395-Data!$X395</f>
        <v>18.735849999999999</v>
      </c>
      <c r="Z395">
        <f>IF(COUNTIF($G$2:G395,G395)=1,1,0)</f>
        <v>0</v>
      </c>
    </row>
    <row r="396" spans="1:26" x14ac:dyDescent="0.3">
      <c r="A396" t="s">
        <v>725</v>
      </c>
      <c r="B396">
        <v>45945</v>
      </c>
      <c r="C396" t="s">
        <v>688</v>
      </c>
      <c r="D396" t="s">
        <v>689</v>
      </c>
      <c r="E396" t="s">
        <v>99</v>
      </c>
      <c r="F396" t="s">
        <v>53</v>
      </c>
      <c r="G396" t="s">
        <v>132</v>
      </c>
      <c r="H396" t="s">
        <v>43</v>
      </c>
      <c r="I396" t="s">
        <v>32</v>
      </c>
      <c r="J396" t="s">
        <v>101</v>
      </c>
      <c r="K396" t="s">
        <v>106</v>
      </c>
      <c r="L396" t="s">
        <v>35</v>
      </c>
      <c r="M396">
        <v>13</v>
      </c>
      <c r="N396" t="s">
        <v>36</v>
      </c>
      <c r="O396" t="s">
        <v>64</v>
      </c>
      <c r="P396" t="s">
        <v>113</v>
      </c>
      <c r="Q396" t="s">
        <v>289</v>
      </c>
      <c r="R396">
        <v>7</v>
      </c>
      <c r="S396">
        <v>6.7</v>
      </c>
      <c r="T396">
        <v>5</v>
      </c>
      <c r="U396">
        <v>5</v>
      </c>
      <c r="V396">
        <v>3</v>
      </c>
      <c r="W396">
        <f>Data!$R396*Data!$S396*(1-Data!$T396/100)*(1+Data!$U396/100)</f>
        <v>46.78275</v>
      </c>
      <c r="X396">
        <f>Data!$R396*Data!$S396*50%</f>
        <v>23.45</v>
      </c>
      <c r="Y396">
        <f>Data!$W396-Data!$X396</f>
        <v>23.332750000000001</v>
      </c>
      <c r="Z396">
        <f>IF(COUNTIF($G$2:G396,G396)=1,1,0)</f>
        <v>0</v>
      </c>
    </row>
    <row r="397" spans="1:26" x14ac:dyDescent="0.3">
      <c r="A397" t="s">
        <v>726</v>
      </c>
      <c r="B397">
        <v>45954</v>
      </c>
      <c r="C397" t="s">
        <v>688</v>
      </c>
      <c r="D397" t="s">
        <v>689</v>
      </c>
      <c r="E397" t="s">
        <v>138</v>
      </c>
      <c r="F397" t="s">
        <v>121</v>
      </c>
      <c r="G397" t="s">
        <v>727</v>
      </c>
      <c r="H397" t="s">
        <v>303</v>
      </c>
      <c r="I397" t="s">
        <v>62</v>
      </c>
      <c r="J397" t="s">
        <v>92</v>
      </c>
      <c r="K397" t="s">
        <v>45</v>
      </c>
      <c r="L397" t="s">
        <v>93</v>
      </c>
      <c r="M397">
        <v>14</v>
      </c>
      <c r="N397" t="s">
        <v>47</v>
      </c>
      <c r="O397" t="s">
        <v>94</v>
      </c>
      <c r="P397" t="s">
        <v>49</v>
      </c>
      <c r="Q397" t="s">
        <v>88</v>
      </c>
      <c r="R397">
        <v>7</v>
      </c>
      <c r="S397">
        <v>5.86</v>
      </c>
      <c r="T397">
        <v>5</v>
      </c>
      <c r="U397">
        <v>5</v>
      </c>
      <c r="V397">
        <v>5</v>
      </c>
      <c r="W397">
        <f>Data!$R397*Data!$S397*(1-Data!$T397/100)*(1+Data!$U397/100)</f>
        <v>40.917450000000002</v>
      </c>
      <c r="X397">
        <f>Data!$R397*Data!$S397*50%</f>
        <v>20.51</v>
      </c>
      <c r="Y397">
        <f>Data!$W397-Data!$X397</f>
        <v>20.407450000000001</v>
      </c>
      <c r="Z397">
        <f>IF(COUNTIF($G$2:G397,G397)=1,1,0)</f>
        <v>1</v>
      </c>
    </row>
    <row r="398" spans="1:26" x14ac:dyDescent="0.3">
      <c r="A398" t="s">
        <v>728</v>
      </c>
      <c r="B398">
        <v>45950</v>
      </c>
      <c r="C398" t="s">
        <v>688</v>
      </c>
      <c r="D398" t="s">
        <v>689</v>
      </c>
      <c r="E398" t="s">
        <v>411</v>
      </c>
      <c r="F398" t="s">
        <v>121</v>
      </c>
      <c r="G398" t="s">
        <v>460</v>
      </c>
      <c r="H398" t="s">
        <v>43</v>
      </c>
      <c r="I398" t="s">
        <v>62</v>
      </c>
      <c r="J398" t="s">
        <v>33</v>
      </c>
      <c r="K398" t="s">
        <v>45</v>
      </c>
      <c r="L398" t="s">
        <v>35</v>
      </c>
      <c r="M398">
        <v>7</v>
      </c>
      <c r="N398" t="s">
        <v>47</v>
      </c>
      <c r="O398" t="s">
        <v>48</v>
      </c>
      <c r="P398" t="s">
        <v>113</v>
      </c>
      <c r="Q398" t="s">
        <v>114</v>
      </c>
      <c r="R398">
        <v>7</v>
      </c>
      <c r="S398">
        <v>5.22</v>
      </c>
      <c r="T398">
        <v>10</v>
      </c>
      <c r="U398">
        <v>5</v>
      </c>
      <c r="V398">
        <v>4</v>
      </c>
      <c r="W398">
        <f>Data!$R398*Data!$S398*(1-Data!$T398/100)*(1+Data!$U398/100)</f>
        <v>34.530300000000004</v>
      </c>
      <c r="X398">
        <f>Data!$R398*Data!$S398*50%</f>
        <v>18.27</v>
      </c>
      <c r="Y398">
        <f>Data!$W398-Data!$X398</f>
        <v>16.260300000000004</v>
      </c>
      <c r="Z398">
        <f>IF(COUNTIF($G$2:G398,G398)=1,1,0)</f>
        <v>0</v>
      </c>
    </row>
    <row r="399" spans="1:26" x14ac:dyDescent="0.3">
      <c r="A399" t="s">
        <v>729</v>
      </c>
      <c r="B399">
        <v>45952</v>
      </c>
      <c r="C399" t="s">
        <v>688</v>
      </c>
      <c r="D399" t="s">
        <v>689</v>
      </c>
      <c r="E399" t="s">
        <v>41</v>
      </c>
      <c r="F399" t="s">
        <v>85</v>
      </c>
      <c r="G399" t="s">
        <v>276</v>
      </c>
      <c r="H399" t="s">
        <v>43</v>
      </c>
      <c r="I399" t="s">
        <v>62</v>
      </c>
      <c r="J399" t="s">
        <v>33</v>
      </c>
      <c r="K399" t="s">
        <v>45</v>
      </c>
      <c r="L399" t="s">
        <v>35</v>
      </c>
      <c r="M399">
        <v>17</v>
      </c>
      <c r="N399" t="s">
        <v>47</v>
      </c>
      <c r="O399" t="s">
        <v>37</v>
      </c>
      <c r="P399" t="s">
        <v>38</v>
      </c>
      <c r="Q399" t="s">
        <v>110</v>
      </c>
      <c r="R399">
        <v>7</v>
      </c>
      <c r="S399">
        <v>5.9</v>
      </c>
      <c r="T399">
        <v>5</v>
      </c>
      <c r="U399">
        <v>5</v>
      </c>
      <c r="V399">
        <v>5</v>
      </c>
      <c r="W399">
        <f>Data!$R399*Data!$S399*(1-Data!$T399/100)*(1+Data!$U399/100)</f>
        <v>41.196750000000002</v>
      </c>
      <c r="X399">
        <f>Data!$R399*Data!$S399*50%</f>
        <v>20.650000000000002</v>
      </c>
      <c r="Y399">
        <f>Data!$W399-Data!$X399</f>
        <v>20.546749999999999</v>
      </c>
      <c r="Z399">
        <f>IF(COUNTIF($G$2:G399,G399)=1,1,0)</f>
        <v>0</v>
      </c>
    </row>
    <row r="400" spans="1:26" x14ac:dyDescent="0.3">
      <c r="A400" t="s">
        <v>730</v>
      </c>
      <c r="B400">
        <v>45954</v>
      </c>
      <c r="C400" t="s">
        <v>688</v>
      </c>
      <c r="D400" t="s">
        <v>689</v>
      </c>
      <c r="E400" t="s">
        <v>205</v>
      </c>
      <c r="F400" t="s">
        <v>68</v>
      </c>
      <c r="G400" t="s">
        <v>223</v>
      </c>
      <c r="H400" t="s">
        <v>43</v>
      </c>
      <c r="I400" t="s">
        <v>32</v>
      </c>
      <c r="J400" t="s">
        <v>44</v>
      </c>
      <c r="K400" t="s">
        <v>45</v>
      </c>
      <c r="L400" t="s">
        <v>93</v>
      </c>
      <c r="M400">
        <v>25</v>
      </c>
      <c r="N400" t="s">
        <v>47</v>
      </c>
      <c r="O400" t="s">
        <v>94</v>
      </c>
      <c r="P400" t="s">
        <v>49</v>
      </c>
      <c r="Q400" t="s">
        <v>168</v>
      </c>
      <c r="R400">
        <v>7</v>
      </c>
      <c r="S400">
        <v>5.75</v>
      </c>
      <c r="T400">
        <v>5</v>
      </c>
      <c r="U400">
        <v>5</v>
      </c>
      <c r="V400">
        <v>5</v>
      </c>
      <c r="W400">
        <f>Data!$R400*Data!$S400*(1-Data!$T400/100)*(1+Data!$U400/100)</f>
        <v>40.149374999999999</v>
      </c>
      <c r="X400">
        <f>Data!$R400*Data!$S400*50%</f>
        <v>20.125</v>
      </c>
      <c r="Y400">
        <f>Data!$W400-Data!$X400</f>
        <v>20.024374999999999</v>
      </c>
      <c r="Z400">
        <f>IF(COUNTIF($G$2:G400,G400)=1,1,0)</f>
        <v>0</v>
      </c>
    </row>
    <row r="401" spans="1:26" x14ac:dyDescent="0.3">
      <c r="A401" t="s">
        <v>731</v>
      </c>
      <c r="B401">
        <v>45940</v>
      </c>
      <c r="C401" t="s">
        <v>688</v>
      </c>
      <c r="D401" t="s">
        <v>689</v>
      </c>
      <c r="E401" t="s">
        <v>120</v>
      </c>
      <c r="F401" t="s">
        <v>29</v>
      </c>
      <c r="G401" t="s">
        <v>267</v>
      </c>
      <c r="H401" t="s">
        <v>43</v>
      </c>
      <c r="I401" t="s">
        <v>32</v>
      </c>
      <c r="J401" t="s">
        <v>44</v>
      </c>
      <c r="K401" t="s">
        <v>106</v>
      </c>
      <c r="L401" t="s">
        <v>93</v>
      </c>
      <c r="M401">
        <v>5</v>
      </c>
      <c r="N401" t="s">
        <v>47</v>
      </c>
      <c r="O401" t="s">
        <v>64</v>
      </c>
      <c r="P401" t="s">
        <v>76</v>
      </c>
      <c r="Q401" t="s">
        <v>77</v>
      </c>
      <c r="R401">
        <v>7</v>
      </c>
      <c r="S401">
        <v>8</v>
      </c>
      <c r="T401">
        <v>5</v>
      </c>
      <c r="U401">
        <v>5</v>
      </c>
      <c r="V401">
        <v>4</v>
      </c>
      <c r="W401">
        <f>Data!$R401*Data!$S401*(1-Data!$T401/100)*(1+Data!$U401/100)</f>
        <v>55.86</v>
      </c>
      <c r="X401">
        <f>Data!$R401*Data!$S401*50%</f>
        <v>28</v>
      </c>
      <c r="Y401">
        <f>Data!$W401-Data!$X401</f>
        <v>27.86</v>
      </c>
      <c r="Z401">
        <f>IF(COUNTIF($G$2:G401,G401)=1,1,0)</f>
        <v>0</v>
      </c>
    </row>
    <row r="402" spans="1:26" x14ac:dyDescent="0.3">
      <c r="A402" t="s">
        <v>732</v>
      </c>
      <c r="B402">
        <v>45947</v>
      </c>
      <c r="C402" t="s">
        <v>688</v>
      </c>
      <c r="D402" t="s">
        <v>689</v>
      </c>
      <c r="E402" t="s">
        <v>149</v>
      </c>
      <c r="F402" t="s">
        <v>53</v>
      </c>
      <c r="G402" t="s">
        <v>112</v>
      </c>
      <c r="H402" t="s">
        <v>43</v>
      </c>
      <c r="I402" t="s">
        <v>32</v>
      </c>
      <c r="J402" t="s">
        <v>101</v>
      </c>
      <c r="K402" t="s">
        <v>63</v>
      </c>
      <c r="L402" t="s">
        <v>46</v>
      </c>
      <c r="M402">
        <v>20</v>
      </c>
      <c r="N402" t="s">
        <v>36</v>
      </c>
      <c r="O402" t="s">
        <v>94</v>
      </c>
      <c r="P402" t="s">
        <v>76</v>
      </c>
      <c r="Q402" t="s">
        <v>127</v>
      </c>
      <c r="R402">
        <v>8</v>
      </c>
      <c r="S402">
        <v>6.71</v>
      </c>
      <c r="T402">
        <v>5</v>
      </c>
      <c r="U402">
        <v>5</v>
      </c>
      <c r="V402">
        <v>4</v>
      </c>
      <c r="W402">
        <f>Data!$R402*Data!$S402*(1-Data!$T402/100)*(1+Data!$U402/100)</f>
        <v>53.5458</v>
      </c>
      <c r="X402">
        <f>Data!$R402*Data!$S402*50%</f>
        <v>26.84</v>
      </c>
      <c r="Y402">
        <f>Data!$W402-Data!$X402</f>
        <v>26.7058</v>
      </c>
      <c r="Z402">
        <f>IF(COUNTIF($G$2:G402,G402)=1,1,0)</f>
        <v>0</v>
      </c>
    </row>
    <row r="403" spans="1:26" x14ac:dyDescent="0.3">
      <c r="A403" t="s">
        <v>733</v>
      </c>
      <c r="B403">
        <v>45950</v>
      </c>
      <c r="C403" t="s">
        <v>688</v>
      </c>
      <c r="D403" t="s">
        <v>689</v>
      </c>
      <c r="E403" t="s">
        <v>305</v>
      </c>
      <c r="F403" t="s">
        <v>29</v>
      </c>
      <c r="G403" t="s">
        <v>317</v>
      </c>
      <c r="H403" t="s">
        <v>303</v>
      </c>
      <c r="I403" t="s">
        <v>62</v>
      </c>
      <c r="J403" t="s">
        <v>44</v>
      </c>
      <c r="K403" t="s">
        <v>106</v>
      </c>
      <c r="L403" t="s">
        <v>35</v>
      </c>
      <c r="M403">
        <v>9</v>
      </c>
      <c r="N403" t="s">
        <v>36</v>
      </c>
      <c r="O403" t="s">
        <v>37</v>
      </c>
      <c r="P403" t="s">
        <v>113</v>
      </c>
      <c r="Q403" t="s">
        <v>140</v>
      </c>
      <c r="R403">
        <v>7</v>
      </c>
      <c r="S403">
        <v>9.3000000000000007</v>
      </c>
      <c r="T403">
        <v>5</v>
      </c>
      <c r="U403">
        <v>5</v>
      </c>
      <c r="V403">
        <v>4</v>
      </c>
      <c r="W403">
        <f>Data!$R403*Data!$S403*(1-Data!$T403/100)*(1+Data!$U403/100)</f>
        <v>64.937250000000006</v>
      </c>
      <c r="X403">
        <f>Data!$R403*Data!$S403*50%</f>
        <v>32.550000000000004</v>
      </c>
      <c r="Y403">
        <f>Data!$W403-Data!$X403</f>
        <v>32.387250000000002</v>
      </c>
      <c r="Z403">
        <f>IF(COUNTIF($G$2:G403,G403)=1,1,0)</f>
        <v>0</v>
      </c>
    </row>
    <row r="404" spans="1:26" x14ac:dyDescent="0.3">
      <c r="A404" t="s">
        <v>734</v>
      </c>
      <c r="B404">
        <v>45950</v>
      </c>
      <c r="C404" t="s">
        <v>688</v>
      </c>
      <c r="D404" t="s">
        <v>689</v>
      </c>
      <c r="E404" t="s">
        <v>41</v>
      </c>
      <c r="F404" t="s">
        <v>53</v>
      </c>
      <c r="G404" t="s">
        <v>117</v>
      </c>
      <c r="H404" t="s">
        <v>303</v>
      </c>
      <c r="I404" t="s">
        <v>62</v>
      </c>
      <c r="J404" t="s">
        <v>101</v>
      </c>
      <c r="K404" t="s">
        <v>106</v>
      </c>
      <c r="L404" t="s">
        <v>55</v>
      </c>
      <c r="M404">
        <v>20</v>
      </c>
      <c r="N404" t="s">
        <v>56</v>
      </c>
      <c r="O404" t="s">
        <v>37</v>
      </c>
      <c r="P404" t="s">
        <v>49</v>
      </c>
      <c r="Q404" t="s">
        <v>88</v>
      </c>
      <c r="R404">
        <v>7</v>
      </c>
      <c r="S404">
        <v>4.07</v>
      </c>
      <c r="T404">
        <v>0</v>
      </c>
      <c r="U404">
        <v>5</v>
      </c>
      <c r="V404">
        <v>3</v>
      </c>
      <c r="W404">
        <f>Data!$R404*Data!$S404*(1-Data!$T404/100)*(1+Data!$U404/100)</f>
        <v>29.914500000000004</v>
      </c>
      <c r="X404">
        <f>Data!$R404*Data!$S404*50%</f>
        <v>14.245000000000001</v>
      </c>
      <c r="Y404">
        <f>Data!$W404-Data!$X404</f>
        <v>15.669500000000003</v>
      </c>
      <c r="Z404">
        <f>IF(COUNTIF($G$2:G404,G404)=1,1,0)</f>
        <v>0</v>
      </c>
    </row>
    <row r="405" spans="1:26" x14ac:dyDescent="0.3">
      <c r="A405" t="s">
        <v>735</v>
      </c>
      <c r="B405">
        <v>45943</v>
      </c>
      <c r="C405" t="s">
        <v>688</v>
      </c>
      <c r="D405" t="s">
        <v>689</v>
      </c>
      <c r="E405" t="s">
        <v>499</v>
      </c>
      <c r="F405" t="s">
        <v>121</v>
      </c>
      <c r="G405" t="s">
        <v>338</v>
      </c>
      <c r="H405" t="s">
        <v>43</v>
      </c>
      <c r="I405" t="s">
        <v>62</v>
      </c>
      <c r="J405" t="s">
        <v>33</v>
      </c>
      <c r="K405" t="s">
        <v>106</v>
      </c>
      <c r="L405" t="s">
        <v>46</v>
      </c>
      <c r="M405">
        <v>25</v>
      </c>
      <c r="N405" t="s">
        <v>56</v>
      </c>
      <c r="O405" t="s">
        <v>94</v>
      </c>
      <c r="P405" t="s">
        <v>38</v>
      </c>
      <c r="Q405" t="s">
        <v>130</v>
      </c>
      <c r="R405">
        <v>7</v>
      </c>
      <c r="S405">
        <v>5.82</v>
      </c>
      <c r="T405">
        <v>0</v>
      </c>
      <c r="U405">
        <v>5</v>
      </c>
      <c r="V405">
        <v>4</v>
      </c>
      <c r="W405">
        <f>Data!$R405*Data!$S405*(1-Data!$T405/100)*(1+Data!$U405/100)</f>
        <v>42.777000000000001</v>
      </c>
      <c r="X405">
        <f>Data!$R405*Data!$S405*50%</f>
        <v>20.37</v>
      </c>
      <c r="Y405">
        <f>Data!$W405-Data!$X405</f>
        <v>22.407</v>
      </c>
      <c r="Z405">
        <f>IF(COUNTIF($G$2:G405,G405)=1,1,0)</f>
        <v>0</v>
      </c>
    </row>
    <row r="406" spans="1:26" x14ac:dyDescent="0.3">
      <c r="A406" t="s">
        <v>736</v>
      </c>
      <c r="B406">
        <v>45944</v>
      </c>
      <c r="C406" t="s">
        <v>688</v>
      </c>
      <c r="D406" t="s">
        <v>689</v>
      </c>
      <c r="E406" t="s">
        <v>125</v>
      </c>
      <c r="F406" t="s">
        <v>121</v>
      </c>
      <c r="G406" t="s">
        <v>642</v>
      </c>
      <c r="H406" t="s">
        <v>43</v>
      </c>
      <c r="I406" t="s">
        <v>62</v>
      </c>
      <c r="J406" t="s">
        <v>92</v>
      </c>
      <c r="K406" t="s">
        <v>45</v>
      </c>
      <c r="L406" t="s">
        <v>55</v>
      </c>
      <c r="M406">
        <v>9</v>
      </c>
      <c r="N406" t="s">
        <v>36</v>
      </c>
      <c r="O406" t="s">
        <v>64</v>
      </c>
      <c r="P406" t="s">
        <v>49</v>
      </c>
      <c r="Q406" t="s">
        <v>168</v>
      </c>
      <c r="R406">
        <v>7</v>
      </c>
      <c r="S406">
        <v>8.06</v>
      </c>
      <c r="T406">
        <v>10</v>
      </c>
      <c r="U406">
        <v>5</v>
      </c>
      <c r="V406">
        <v>3</v>
      </c>
      <c r="W406">
        <f>Data!$R406*Data!$S406*(1-Data!$T406/100)*(1+Data!$U406/100)</f>
        <v>53.316900000000011</v>
      </c>
      <c r="X406">
        <f>Data!$R406*Data!$S406*50%</f>
        <v>28.21</v>
      </c>
      <c r="Y406">
        <f>Data!$W406-Data!$X406</f>
        <v>25.10690000000001</v>
      </c>
      <c r="Z406">
        <f>IF(COUNTIF($G$2:G406,G406)=1,1,0)</f>
        <v>0</v>
      </c>
    </row>
    <row r="407" spans="1:26" x14ac:dyDescent="0.3">
      <c r="A407" t="s">
        <v>737</v>
      </c>
      <c r="B407">
        <v>45982</v>
      </c>
      <c r="C407" t="s">
        <v>738</v>
      </c>
      <c r="D407" t="s">
        <v>689</v>
      </c>
      <c r="E407" t="s">
        <v>230</v>
      </c>
      <c r="F407" t="s">
        <v>121</v>
      </c>
      <c r="G407" t="s">
        <v>383</v>
      </c>
      <c r="H407" t="s">
        <v>43</v>
      </c>
      <c r="I407" t="s">
        <v>32</v>
      </c>
      <c r="J407" t="s">
        <v>92</v>
      </c>
      <c r="K407" t="s">
        <v>34</v>
      </c>
      <c r="L407" t="s">
        <v>93</v>
      </c>
      <c r="M407">
        <v>16</v>
      </c>
      <c r="N407" t="s">
        <v>47</v>
      </c>
      <c r="O407" t="s">
        <v>37</v>
      </c>
      <c r="P407" t="s">
        <v>38</v>
      </c>
      <c r="Q407" t="s">
        <v>110</v>
      </c>
      <c r="R407">
        <v>7</v>
      </c>
      <c r="S407">
        <v>6.73</v>
      </c>
      <c r="T407">
        <v>10</v>
      </c>
      <c r="U407">
        <v>5</v>
      </c>
      <c r="V407">
        <v>4</v>
      </c>
      <c r="W407">
        <f>Data!$R407*Data!$S407*(1-Data!$T407/100)*(1+Data!$U407/100)</f>
        <v>44.518950000000004</v>
      </c>
      <c r="X407">
        <f>Data!$R407*Data!$S407*50%</f>
        <v>23.555</v>
      </c>
      <c r="Y407">
        <f>Data!$W407-Data!$X407</f>
        <v>20.963950000000004</v>
      </c>
      <c r="Z407">
        <f>IF(COUNTIF($G$2:G407,G407)=1,1,0)</f>
        <v>0</v>
      </c>
    </row>
    <row r="408" spans="1:26" x14ac:dyDescent="0.3">
      <c r="A408" t="s">
        <v>739</v>
      </c>
      <c r="B408">
        <v>45974</v>
      </c>
      <c r="C408" t="s">
        <v>738</v>
      </c>
      <c r="D408" t="s">
        <v>689</v>
      </c>
      <c r="E408" t="s">
        <v>281</v>
      </c>
      <c r="F408" t="s">
        <v>80</v>
      </c>
      <c r="G408" t="s">
        <v>218</v>
      </c>
      <c r="H408" t="s">
        <v>303</v>
      </c>
      <c r="I408" t="s">
        <v>32</v>
      </c>
      <c r="J408" t="s">
        <v>33</v>
      </c>
      <c r="K408" t="s">
        <v>63</v>
      </c>
      <c r="L408" t="s">
        <v>35</v>
      </c>
      <c r="M408">
        <v>16</v>
      </c>
      <c r="N408" t="s">
        <v>47</v>
      </c>
      <c r="O408" t="s">
        <v>94</v>
      </c>
      <c r="P408" t="s">
        <v>49</v>
      </c>
      <c r="Q408" t="s">
        <v>65</v>
      </c>
      <c r="R408">
        <v>7</v>
      </c>
      <c r="S408">
        <v>8.5</v>
      </c>
      <c r="T408">
        <v>5</v>
      </c>
      <c r="U408">
        <v>5</v>
      </c>
      <c r="V408">
        <v>5</v>
      </c>
      <c r="W408">
        <f>Data!$R408*Data!$S408*(1-Data!$T408/100)*(1+Data!$U408/100)</f>
        <v>59.35125</v>
      </c>
      <c r="X408">
        <f>Data!$R408*Data!$S408*50%</f>
        <v>29.75</v>
      </c>
      <c r="Y408">
        <f>Data!$W408-Data!$X408</f>
        <v>29.60125</v>
      </c>
      <c r="Z408">
        <f>IF(COUNTIF($G$2:G408,G408)=1,1,0)</f>
        <v>0</v>
      </c>
    </row>
    <row r="409" spans="1:26" x14ac:dyDescent="0.3">
      <c r="A409" t="s">
        <v>740</v>
      </c>
      <c r="B409">
        <v>45963</v>
      </c>
      <c r="C409" t="s">
        <v>738</v>
      </c>
      <c r="D409" t="s">
        <v>689</v>
      </c>
      <c r="E409" t="s">
        <v>492</v>
      </c>
      <c r="F409" t="s">
        <v>74</v>
      </c>
      <c r="G409" t="s">
        <v>741</v>
      </c>
      <c r="H409" t="s">
        <v>43</v>
      </c>
      <c r="I409" t="s">
        <v>62</v>
      </c>
      <c r="J409" t="s">
        <v>101</v>
      </c>
      <c r="K409" t="s">
        <v>87</v>
      </c>
      <c r="L409" t="s">
        <v>93</v>
      </c>
      <c r="M409">
        <v>20</v>
      </c>
      <c r="N409" t="s">
        <v>47</v>
      </c>
      <c r="O409" t="s">
        <v>64</v>
      </c>
      <c r="P409" t="s">
        <v>57</v>
      </c>
      <c r="Q409" t="s">
        <v>136</v>
      </c>
      <c r="R409">
        <v>7</v>
      </c>
      <c r="S409">
        <v>4.5999999999999996</v>
      </c>
      <c r="T409">
        <v>0</v>
      </c>
      <c r="U409">
        <v>5</v>
      </c>
      <c r="V409">
        <v>3</v>
      </c>
      <c r="W409">
        <f>Data!$R409*Data!$S409*(1-Data!$T409/100)*(1+Data!$U409/100)</f>
        <v>33.809999999999995</v>
      </c>
      <c r="X409">
        <f>Data!$R409*Data!$S409*50%</f>
        <v>16.099999999999998</v>
      </c>
      <c r="Y409">
        <f>Data!$W409-Data!$X409</f>
        <v>17.709999999999997</v>
      </c>
      <c r="Z409">
        <f>IF(COUNTIF($G$2:G409,G409)=1,1,0)</f>
        <v>1</v>
      </c>
    </row>
    <row r="410" spans="1:26" x14ac:dyDescent="0.3">
      <c r="A410" t="s">
        <v>742</v>
      </c>
      <c r="B410">
        <v>45971</v>
      </c>
      <c r="C410" t="s">
        <v>738</v>
      </c>
      <c r="D410" t="s">
        <v>689</v>
      </c>
      <c r="E410" t="s">
        <v>205</v>
      </c>
      <c r="F410" t="s">
        <v>80</v>
      </c>
      <c r="G410" t="s">
        <v>528</v>
      </c>
      <c r="H410" t="s">
        <v>303</v>
      </c>
      <c r="I410" t="s">
        <v>62</v>
      </c>
      <c r="J410" t="s">
        <v>92</v>
      </c>
      <c r="K410" t="s">
        <v>34</v>
      </c>
      <c r="L410" t="s">
        <v>46</v>
      </c>
      <c r="M410">
        <v>12</v>
      </c>
      <c r="N410" t="s">
        <v>36</v>
      </c>
      <c r="O410" t="s">
        <v>94</v>
      </c>
      <c r="P410" t="s">
        <v>38</v>
      </c>
      <c r="Q410" t="s">
        <v>118</v>
      </c>
      <c r="R410">
        <v>8</v>
      </c>
      <c r="S410">
        <v>7.06</v>
      </c>
      <c r="T410">
        <v>5</v>
      </c>
      <c r="U410">
        <v>5</v>
      </c>
      <c r="V410">
        <v>5</v>
      </c>
      <c r="W410">
        <f>Data!$R410*Data!$S410*(1-Data!$T410/100)*(1+Data!$U410/100)</f>
        <v>56.338799999999992</v>
      </c>
      <c r="X410">
        <f>Data!$R410*Data!$S410*50%</f>
        <v>28.24</v>
      </c>
      <c r="Y410">
        <f>Data!$W410-Data!$X410</f>
        <v>28.098799999999994</v>
      </c>
      <c r="Z410">
        <f>IF(COUNTIF($G$2:G410,G410)=1,1,0)</f>
        <v>0</v>
      </c>
    </row>
    <row r="411" spans="1:26" x14ac:dyDescent="0.3">
      <c r="A411" t="s">
        <v>743</v>
      </c>
      <c r="B411">
        <v>45975</v>
      </c>
      <c r="C411" t="s">
        <v>738</v>
      </c>
      <c r="D411" t="s">
        <v>689</v>
      </c>
      <c r="E411" t="s">
        <v>456</v>
      </c>
      <c r="F411" t="s">
        <v>85</v>
      </c>
      <c r="G411" t="s">
        <v>504</v>
      </c>
      <c r="H411" t="s">
        <v>303</v>
      </c>
      <c r="I411" t="s">
        <v>62</v>
      </c>
      <c r="J411" t="s">
        <v>44</v>
      </c>
      <c r="K411" t="s">
        <v>63</v>
      </c>
      <c r="L411" t="s">
        <v>93</v>
      </c>
      <c r="M411">
        <v>7</v>
      </c>
      <c r="N411" t="s">
        <v>36</v>
      </c>
      <c r="O411" t="s">
        <v>37</v>
      </c>
      <c r="P411" t="s">
        <v>49</v>
      </c>
      <c r="Q411" t="s">
        <v>88</v>
      </c>
      <c r="R411">
        <v>7</v>
      </c>
      <c r="S411">
        <v>4.8600000000000003</v>
      </c>
      <c r="T411">
        <v>5</v>
      </c>
      <c r="U411">
        <v>5</v>
      </c>
      <c r="V411">
        <v>3</v>
      </c>
      <c r="W411">
        <f>Data!$R411*Data!$S411*(1-Data!$T411/100)*(1+Data!$U411/100)</f>
        <v>33.934950000000008</v>
      </c>
      <c r="X411">
        <f>Data!$R411*Data!$S411*50%</f>
        <v>17.010000000000002</v>
      </c>
      <c r="Y411">
        <f>Data!$W411-Data!$X411</f>
        <v>16.924950000000006</v>
      </c>
      <c r="Z411">
        <f>IF(COUNTIF($G$2:G411,G411)=1,1,0)</f>
        <v>0</v>
      </c>
    </row>
    <row r="412" spans="1:26" x14ac:dyDescent="0.3">
      <c r="A412" t="s">
        <v>744</v>
      </c>
      <c r="B412">
        <v>45973</v>
      </c>
      <c r="C412" t="s">
        <v>738</v>
      </c>
      <c r="D412" t="s">
        <v>689</v>
      </c>
      <c r="E412" t="s">
        <v>99</v>
      </c>
      <c r="F412" t="s">
        <v>85</v>
      </c>
      <c r="G412" t="s">
        <v>538</v>
      </c>
      <c r="H412" t="s">
        <v>303</v>
      </c>
      <c r="I412" t="s">
        <v>32</v>
      </c>
      <c r="J412" t="s">
        <v>44</v>
      </c>
      <c r="K412" t="s">
        <v>45</v>
      </c>
      <c r="L412" t="s">
        <v>46</v>
      </c>
      <c r="M412">
        <v>16</v>
      </c>
      <c r="N412" t="s">
        <v>36</v>
      </c>
      <c r="O412" t="s">
        <v>64</v>
      </c>
      <c r="P412" t="s">
        <v>70</v>
      </c>
      <c r="Q412" t="s">
        <v>71</v>
      </c>
      <c r="R412">
        <v>7</v>
      </c>
      <c r="S412">
        <v>6.88</v>
      </c>
      <c r="T412">
        <v>5</v>
      </c>
      <c r="U412">
        <v>5</v>
      </c>
      <c r="V412">
        <v>3</v>
      </c>
      <c r="W412">
        <f>Data!$R412*Data!$S412*(1-Data!$T412/100)*(1+Data!$U412/100)</f>
        <v>48.0396</v>
      </c>
      <c r="X412">
        <f>Data!$R412*Data!$S412*50%</f>
        <v>24.08</v>
      </c>
      <c r="Y412">
        <f>Data!$W412-Data!$X412</f>
        <v>23.959600000000002</v>
      </c>
      <c r="Z412">
        <f>IF(COUNTIF($G$2:G412,G412)=1,1,0)</f>
        <v>0</v>
      </c>
    </row>
    <row r="413" spans="1:26" x14ac:dyDescent="0.3">
      <c r="A413" t="s">
        <v>745</v>
      </c>
      <c r="B413">
        <v>45985</v>
      </c>
      <c r="C413" t="s">
        <v>738</v>
      </c>
      <c r="D413" t="s">
        <v>689</v>
      </c>
      <c r="E413" t="s">
        <v>422</v>
      </c>
      <c r="F413" t="s">
        <v>53</v>
      </c>
      <c r="G413" t="s">
        <v>135</v>
      </c>
      <c r="H413" t="s">
        <v>43</v>
      </c>
      <c r="I413" t="s">
        <v>32</v>
      </c>
      <c r="J413" t="s">
        <v>101</v>
      </c>
      <c r="K413" t="s">
        <v>106</v>
      </c>
      <c r="L413" t="s">
        <v>93</v>
      </c>
      <c r="M413">
        <v>10</v>
      </c>
      <c r="N413" t="s">
        <v>56</v>
      </c>
      <c r="O413" t="s">
        <v>94</v>
      </c>
      <c r="P413" t="s">
        <v>38</v>
      </c>
      <c r="Q413" t="s">
        <v>110</v>
      </c>
      <c r="R413">
        <v>7</v>
      </c>
      <c r="S413">
        <v>4.93</v>
      </c>
      <c r="T413">
        <v>0</v>
      </c>
      <c r="U413">
        <v>5</v>
      </c>
      <c r="V413">
        <v>3</v>
      </c>
      <c r="W413">
        <f>Data!$R413*Data!$S413*(1-Data!$T413/100)*(1+Data!$U413/100)</f>
        <v>36.235500000000002</v>
      </c>
      <c r="X413">
        <f>Data!$R413*Data!$S413*50%</f>
        <v>17.254999999999999</v>
      </c>
      <c r="Y413">
        <f>Data!$W413-Data!$X413</f>
        <v>18.980500000000003</v>
      </c>
      <c r="Z413">
        <f>IF(COUNTIF($G$2:G413,G413)=1,1,0)</f>
        <v>0</v>
      </c>
    </row>
    <row r="414" spans="1:26" x14ac:dyDescent="0.3">
      <c r="A414" t="s">
        <v>746</v>
      </c>
      <c r="B414">
        <v>45977</v>
      </c>
      <c r="C414" t="s">
        <v>738</v>
      </c>
      <c r="D414" t="s">
        <v>689</v>
      </c>
      <c r="E414" t="s">
        <v>220</v>
      </c>
      <c r="F414" t="s">
        <v>53</v>
      </c>
      <c r="G414" t="s">
        <v>187</v>
      </c>
      <c r="H414" t="s">
        <v>303</v>
      </c>
      <c r="I414" t="s">
        <v>32</v>
      </c>
      <c r="J414" t="s">
        <v>44</v>
      </c>
      <c r="K414" t="s">
        <v>63</v>
      </c>
      <c r="L414" t="s">
        <v>35</v>
      </c>
      <c r="M414">
        <v>16</v>
      </c>
      <c r="N414" t="s">
        <v>56</v>
      </c>
      <c r="O414" t="s">
        <v>94</v>
      </c>
      <c r="P414" t="s">
        <v>49</v>
      </c>
      <c r="Q414" t="s">
        <v>97</v>
      </c>
      <c r="R414">
        <v>7</v>
      </c>
      <c r="S414">
        <v>6.74</v>
      </c>
      <c r="T414">
        <v>5</v>
      </c>
      <c r="U414">
        <v>5</v>
      </c>
      <c r="V414">
        <v>3</v>
      </c>
      <c r="W414">
        <f>Data!$R414*Data!$S414*(1-Data!$T414/100)*(1+Data!$U414/100)</f>
        <v>47.062049999999999</v>
      </c>
      <c r="X414">
        <f>Data!$R414*Data!$S414*50%</f>
        <v>23.59</v>
      </c>
      <c r="Y414">
        <f>Data!$W414-Data!$X414</f>
        <v>23.472049999999999</v>
      </c>
      <c r="Z414">
        <f>IF(COUNTIF($G$2:G414,G414)=1,1,0)</f>
        <v>0</v>
      </c>
    </row>
    <row r="415" spans="1:26" x14ac:dyDescent="0.3">
      <c r="A415" t="s">
        <v>747</v>
      </c>
      <c r="B415">
        <v>45964</v>
      </c>
      <c r="C415" t="s">
        <v>738</v>
      </c>
      <c r="D415" t="s">
        <v>689</v>
      </c>
      <c r="E415" t="s">
        <v>134</v>
      </c>
      <c r="F415" t="s">
        <v>121</v>
      </c>
      <c r="G415" t="s">
        <v>748</v>
      </c>
      <c r="H415" t="s">
        <v>303</v>
      </c>
      <c r="I415" t="s">
        <v>62</v>
      </c>
      <c r="J415" t="s">
        <v>92</v>
      </c>
      <c r="K415" t="s">
        <v>34</v>
      </c>
      <c r="L415" t="s">
        <v>46</v>
      </c>
      <c r="M415">
        <v>24</v>
      </c>
      <c r="N415" t="s">
        <v>56</v>
      </c>
      <c r="O415" t="s">
        <v>48</v>
      </c>
      <c r="P415" t="s">
        <v>49</v>
      </c>
      <c r="Q415" t="s">
        <v>88</v>
      </c>
      <c r="R415">
        <v>8</v>
      </c>
      <c r="S415">
        <v>5.27</v>
      </c>
      <c r="T415">
        <v>5</v>
      </c>
      <c r="U415">
        <v>5</v>
      </c>
      <c r="V415">
        <v>5</v>
      </c>
      <c r="W415">
        <f>Data!$R415*Data!$S415*(1-Data!$T415/100)*(1+Data!$U415/100)</f>
        <v>42.054599999999994</v>
      </c>
      <c r="X415">
        <f>Data!$R415*Data!$S415*50%</f>
        <v>21.08</v>
      </c>
      <c r="Y415">
        <f>Data!$W415-Data!$X415</f>
        <v>20.974599999999995</v>
      </c>
      <c r="Z415">
        <f>IF(COUNTIF($G$2:G415,G415)=1,1,0)</f>
        <v>1</v>
      </c>
    </row>
    <row r="416" spans="1:26" x14ac:dyDescent="0.3">
      <c r="A416" t="s">
        <v>749</v>
      </c>
      <c r="B416">
        <v>45987</v>
      </c>
      <c r="C416" t="s">
        <v>738</v>
      </c>
      <c r="D416" t="s">
        <v>689</v>
      </c>
      <c r="E416" t="s">
        <v>492</v>
      </c>
      <c r="F416" t="s">
        <v>85</v>
      </c>
      <c r="G416" t="s">
        <v>351</v>
      </c>
      <c r="H416" t="s">
        <v>303</v>
      </c>
      <c r="I416" t="s">
        <v>32</v>
      </c>
      <c r="J416" t="s">
        <v>44</v>
      </c>
      <c r="K416" t="s">
        <v>87</v>
      </c>
      <c r="L416" t="s">
        <v>55</v>
      </c>
      <c r="M416">
        <v>11</v>
      </c>
      <c r="N416" t="s">
        <v>47</v>
      </c>
      <c r="O416" t="s">
        <v>94</v>
      </c>
      <c r="P416" t="s">
        <v>49</v>
      </c>
      <c r="Q416" t="s">
        <v>88</v>
      </c>
      <c r="R416">
        <v>7</v>
      </c>
      <c r="S416">
        <v>7.99</v>
      </c>
      <c r="T416">
        <v>10</v>
      </c>
      <c r="U416">
        <v>5</v>
      </c>
      <c r="V416">
        <v>4</v>
      </c>
      <c r="W416">
        <f>Data!$R416*Data!$S416*(1-Data!$T416/100)*(1+Data!$U416/100)</f>
        <v>52.853850000000008</v>
      </c>
      <c r="X416">
        <f>Data!$R416*Data!$S416*50%</f>
        <v>27.965</v>
      </c>
      <c r="Y416">
        <f>Data!$W416-Data!$X416</f>
        <v>24.888850000000009</v>
      </c>
      <c r="Z416">
        <f>IF(COUNTIF($G$2:G416,G416)=1,1,0)</f>
        <v>0</v>
      </c>
    </row>
    <row r="417" spans="1:26" x14ac:dyDescent="0.3">
      <c r="A417" t="s">
        <v>750</v>
      </c>
      <c r="B417">
        <v>45978</v>
      </c>
      <c r="C417" t="s">
        <v>738</v>
      </c>
      <c r="D417" t="s">
        <v>689</v>
      </c>
      <c r="E417" t="s">
        <v>152</v>
      </c>
      <c r="F417" t="s">
        <v>68</v>
      </c>
      <c r="G417" t="s">
        <v>478</v>
      </c>
      <c r="H417" t="s">
        <v>43</v>
      </c>
      <c r="I417" t="s">
        <v>32</v>
      </c>
      <c r="J417" t="s">
        <v>92</v>
      </c>
      <c r="K417" t="s">
        <v>63</v>
      </c>
      <c r="L417" t="s">
        <v>55</v>
      </c>
      <c r="M417">
        <v>13</v>
      </c>
      <c r="N417" t="s">
        <v>56</v>
      </c>
      <c r="O417" t="s">
        <v>37</v>
      </c>
      <c r="P417" t="s">
        <v>49</v>
      </c>
      <c r="Q417" t="s">
        <v>50</v>
      </c>
      <c r="R417">
        <v>7</v>
      </c>
      <c r="S417">
        <v>10.66</v>
      </c>
      <c r="T417">
        <v>0</v>
      </c>
      <c r="U417">
        <v>5</v>
      </c>
      <c r="V417">
        <v>5</v>
      </c>
      <c r="W417">
        <f>Data!$R417*Data!$S417*(1-Data!$T417/100)*(1+Data!$U417/100)</f>
        <v>78.351000000000013</v>
      </c>
      <c r="X417">
        <f>Data!$R417*Data!$S417*50%</f>
        <v>37.31</v>
      </c>
      <c r="Y417">
        <f>Data!$W417-Data!$X417</f>
        <v>41.041000000000011</v>
      </c>
      <c r="Z417">
        <f>IF(COUNTIF($G$2:G417,G417)=1,1,0)</f>
        <v>0</v>
      </c>
    </row>
    <row r="418" spans="1:26" x14ac:dyDescent="0.3">
      <c r="A418" t="s">
        <v>751</v>
      </c>
      <c r="B418">
        <v>45971</v>
      </c>
      <c r="C418" t="s">
        <v>738</v>
      </c>
      <c r="D418" t="s">
        <v>689</v>
      </c>
      <c r="E418" t="s">
        <v>170</v>
      </c>
      <c r="F418" t="s">
        <v>68</v>
      </c>
      <c r="G418" t="s">
        <v>368</v>
      </c>
      <c r="H418" t="s">
        <v>43</v>
      </c>
      <c r="I418" t="s">
        <v>62</v>
      </c>
      <c r="J418" t="s">
        <v>44</v>
      </c>
      <c r="K418" t="s">
        <v>63</v>
      </c>
      <c r="L418" t="s">
        <v>93</v>
      </c>
      <c r="M418">
        <v>25</v>
      </c>
      <c r="N418" t="s">
        <v>56</v>
      </c>
      <c r="O418" t="s">
        <v>64</v>
      </c>
      <c r="P418" t="s">
        <v>113</v>
      </c>
      <c r="Q418" t="s">
        <v>177</v>
      </c>
      <c r="R418">
        <v>7</v>
      </c>
      <c r="S418">
        <v>7.91</v>
      </c>
      <c r="T418">
        <v>0</v>
      </c>
      <c r="U418">
        <v>5</v>
      </c>
      <c r="V418">
        <v>3</v>
      </c>
      <c r="W418">
        <f>Data!$R418*Data!$S418*(1-Data!$T418/100)*(1+Data!$U418/100)</f>
        <v>58.138500000000008</v>
      </c>
      <c r="X418">
        <f>Data!$R418*Data!$S418*50%</f>
        <v>27.685000000000002</v>
      </c>
      <c r="Y418">
        <f>Data!$W418-Data!$X418</f>
        <v>30.453500000000005</v>
      </c>
      <c r="Z418">
        <f>IF(COUNTIF($G$2:G418,G418)=1,1,0)</f>
        <v>0</v>
      </c>
    </row>
    <row r="419" spans="1:26" x14ac:dyDescent="0.3">
      <c r="A419" t="s">
        <v>752</v>
      </c>
      <c r="B419">
        <v>45983</v>
      </c>
      <c r="C419" t="s">
        <v>738</v>
      </c>
      <c r="D419" t="s">
        <v>689</v>
      </c>
      <c r="E419" t="s">
        <v>366</v>
      </c>
      <c r="F419" t="s">
        <v>85</v>
      </c>
      <c r="G419" t="s">
        <v>383</v>
      </c>
      <c r="H419" t="s">
        <v>303</v>
      </c>
      <c r="I419" t="s">
        <v>62</v>
      </c>
      <c r="J419" t="s">
        <v>101</v>
      </c>
      <c r="K419" t="s">
        <v>106</v>
      </c>
      <c r="L419" t="s">
        <v>46</v>
      </c>
      <c r="M419">
        <v>15</v>
      </c>
      <c r="N419" t="s">
        <v>47</v>
      </c>
      <c r="O419" t="s">
        <v>48</v>
      </c>
      <c r="P419" t="s">
        <v>38</v>
      </c>
      <c r="Q419" t="s">
        <v>110</v>
      </c>
      <c r="R419">
        <v>7</v>
      </c>
      <c r="S419">
        <v>10.65</v>
      </c>
      <c r="T419">
        <v>0</v>
      </c>
      <c r="U419">
        <v>5</v>
      </c>
      <c r="V419">
        <v>5</v>
      </c>
      <c r="W419">
        <f>Data!$R419*Data!$S419*(1-Data!$T419/100)*(1+Data!$U419/100)</f>
        <v>78.277500000000003</v>
      </c>
      <c r="X419">
        <f>Data!$R419*Data!$S419*50%</f>
        <v>37.274999999999999</v>
      </c>
      <c r="Y419">
        <f>Data!$W419-Data!$X419</f>
        <v>41.002500000000005</v>
      </c>
      <c r="Z419">
        <f>IF(COUNTIF($G$2:G419,G419)=1,1,0)</f>
        <v>0</v>
      </c>
    </row>
    <row r="420" spans="1:26" x14ac:dyDescent="0.3">
      <c r="A420" t="s">
        <v>753</v>
      </c>
      <c r="B420">
        <v>45988</v>
      </c>
      <c r="C420" t="s">
        <v>738</v>
      </c>
      <c r="D420" t="s">
        <v>689</v>
      </c>
      <c r="E420" t="s">
        <v>422</v>
      </c>
      <c r="F420" t="s">
        <v>121</v>
      </c>
      <c r="G420" t="s">
        <v>223</v>
      </c>
      <c r="H420" t="s">
        <v>43</v>
      </c>
      <c r="I420" t="s">
        <v>32</v>
      </c>
      <c r="J420" t="s">
        <v>92</v>
      </c>
      <c r="K420" t="s">
        <v>106</v>
      </c>
      <c r="L420" t="s">
        <v>46</v>
      </c>
      <c r="M420">
        <v>2</v>
      </c>
      <c r="N420" t="s">
        <v>56</v>
      </c>
      <c r="O420" t="s">
        <v>48</v>
      </c>
      <c r="P420" t="s">
        <v>57</v>
      </c>
      <c r="Q420" t="s">
        <v>185</v>
      </c>
      <c r="R420">
        <v>7</v>
      </c>
      <c r="S420">
        <v>14.57</v>
      </c>
      <c r="T420">
        <v>5</v>
      </c>
      <c r="U420">
        <v>5</v>
      </c>
      <c r="V420">
        <v>4</v>
      </c>
      <c r="W420">
        <f>Data!$R420*Data!$S420*(1-Data!$T420/100)*(1+Data!$U420/100)</f>
        <v>101.73502500000001</v>
      </c>
      <c r="X420">
        <f>Data!$R420*Data!$S420*50%</f>
        <v>50.995000000000005</v>
      </c>
      <c r="Y420">
        <f>Data!$W420-Data!$X420</f>
        <v>50.740025000000003</v>
      </c>
      <c r="Z420">
        <f>IF(COUNTIF($G$2:G420,G420)=1,1,0)</f>
        <v>0</v>
      </c>
    </row>
    <row r="421" spans="1:26" x14ac:dyDescent="0.3">
      <c r="A421" t="s">
        <v>754</v>
      </c>
      <c r="B421">
        <v>45987</v>
      </c>
      <c r="C421" t="s">
        <v>738</v>
      </c>
      <c r="D421" t="s">
        <v>689</v>
      </c>
      <c r="E421" t="s">
        <v>116</v>
      </c>
      <c r="F421" t="s">
        <v>68</v>
      </c>
      <c r="G421" t="s">
        <v>285</v>
      </c>
      <c r="H421" t="s">
        <v>303</v>
      </c>
      <c r="I421" t="s">
        <v>62</v>
      </c>
      <c r="J421" t="s">
        <v>33</v>
      </c>
      <c r="K421" t="s">
        <v>87</v>
      </c>
      <c r="L421" t="s">
        <v>93</v>
      </c>
      <c r="M421">
        <v>18</v>
      </c>
      <c r="N421" t="s">
        <v>47</v>
      </c>
      <c r="O421" t="s">
        <v>94</v>
      </c>
      <c r="P421" t="s">
        <v>76</v>
      </c>
      <c r="Q421" t="s">
        <v>127</v>
      </c>
      <c r="R421">
        <v>8</v>
      </c>
      <c r="S421">
        <v>5.89</v>
      </c>
      <c r="T421">
        <v>5</v>
      </c>
      <c r="U421">
        <v>5</v>
      </c>
      <c r="V421">
        <v>5</v>
      </c>
      <c r="W421">
        <f>Data!$R421*Data!$S421*(1-Data!$T421/100)*(1+Data!$U421/100)</f>
        <v>47.002199999999995</v>
      </c>
      <c r="X421">
        <f>Data!$R421*Data!$S421*50%</f>
        <v>23.56</v>
      </c>
      <c r="Y421">
        <f>Data!$W421-Data!$X421</f>
        <v>23.442199999999996</v>
      </c>
      <c r="Z421">
        <f>IF(COUNTIF($G$2:G421,G421)=1,1,0)</f>
        <v>0</v>
      </c>
    </row>
    <row r="422" spans="1:26" x14ac:dyDescent="0.3">
      <c r="A422" t="s">
        <v>755</v>
      </c>
      <c r="B422">
        <v>45969</v>
      </c>
      <c r="C422" t="s">
        <v>738</v>
      </c>
      <c r="D422" t="s">
        <v>689</v>
      </c>
      <c r="E422" t="s">
        <v>60</v>
      </c>
      <c r="F422" t="s">
        <v>85</v>
      </c>
      <c r="G422" t="s">
        <v>526</v>
      </c>
      <c r="H422" t="s">
        <v>43</v>
      </c>
      <c r="I422" t="s">
        <v>32</v>
      </c>
      <c r="J422" t="s">
        <v>44</v>
      </c>
      <c r="K422" t="s">
        <v>63</v>
      </c>
      <c r="L422" t="s">
        <v>46</v>
      </c>
      <c r="M422">
        <v>16</v>
      </c>
      <c r="N422" t="s">
        <v>56</v>
      </c>
      <c r="O422" t="s">
        <v>37</v>
      </c>
      <c r="P422" t="s">
        <v>38</v>
      </c>
      <c r="Q422" t="s">
        <v>110</v>
      </c>
      <c r="R422">
        <v>7</v>
      </c>
      <c r="S422">
        <v>3.23</v>
      </c>
      <c r="T422">
        <v>5</v>
      </c>
      <c r="U422">
        <v>5</v>
      </c>
      <c r="V422">
        <v>4</v>
      </c>
      <c r="W422">
        <f>Data!$R422*Data!$S422*(1-Data!$T422/100)*(1+Data!$U422/100)</f>
        <v>22.553474999999999</v>
      </c>
      <c r="X422">
        <f>Data!$R422*Data!$S422*50%</f>
        <v>11.305</v>
      </c>
      <c r="Y422">
        <f>Data!$W422-Data!$X422</f>
        <v>11.248474999999999</v>
      </c>
      <c r="Z422">
        <f>IF(COUNTIF($G$2:G422,G422)=1,1,0)</f>
        <v>0</v>
      </c>
    </row>
    <row r="423" spans="1:26" x14ac:dyDescent="0.3">
      <c r="A423" t="s">
        <v>756</v>
      </c>
      <c r="B423">
        <v>45983</v>
      </c>
      <c r="C423" t="s">
        <v>738</v>
      </c>
      <c r="D423" t="s">
        <v>689</v>
      </c>
      <c r="E423" t="s">
        <v>120</v>
      </c>
      <c r="F423" t="s">
        <v>29</v>
      </c>
      <c r="G423" t="s">
        <v>299</v>
      </c>
      <c r="H423" t="s">
        <v>303</v>
      </c>
      <c r="I423" t="s">
        <v>32</v>
      </c>
      <c r="J423" t="s">
        <v>92</v>
      </c>
      <c r="K423" t="s">
        <v>87</v>
      </c>
      <c r="L423" t="s">
        <v>93</v>
      </c>
      <c r="M423">
        <v>23</v>
      </c>
      <c r="N423" t="s">
        <v>36</v>
      </c>
      <c r="O423" t="s">
        <v>94</v>
      </c>
      <c r="P423" t="s">
        <v>38</v>
      </c>
      <c r="Q423" t="s">
        <v>118</v>
      </c>
      <c r="R423">
        <v>8</v>
      </c>
      <c r="S423">
        <v>12.77</v>
      </c>
      <c r="T423">
        <v>5</v>
      </c>
      <c r="U423">
        <v>5</v>
      </c>
      <c r="V423">
        <v>5</v>
      </c>
      <c r="W423">
        <f>Data!$R423*Data!$S423*(1-Data!$T423/100)*(1+Data!$U423/100)</f>
        <v>101.9046</v>
      </c>
      <c r="X423">
        <f>Data!$R423*Data!$S423*50%</f>
        <v>51.08</v>
      </c>
      <c r="Y423">
        <f>Data!$W423-Data!$X423</f>
        <v>50.824600000000004</v>
      </c>
      <c r="Z423">
        <f>IF(COUNTIF($G$2:G423,G423)=1,1,0)</f>
        <v>0</v>
      </c>
    </row>
    <row r="424" spans="1:26" x14ac:dyDescent="0.3">
      <c r="A424" t="s">
        <v>757</v>
      </c>
      <c r="B424">
        <v>45986</v>
      </c>
      <c r="C424" t="s">
        <v>738</v>
      </c>
      <c r="D424" t="s">
        <v>689</v>
      </c>
      <c r="E424" t="s">
        <v>196</v>
      </c>
      <c r="F424" t="s">
        <v>80</v>
      </c>
      <c r="G424" t="s">
        <v>273</v>
      </c>
      <c r="H424" t="s">
        <v>43</v>
      </c>
      <c r="I424" t="s">
        <v>32</v>
      </c>
      <c r="J424" t="s">
        <v>44</v>
      </c>
      <c r="K424" t="s">
        <v>45</v>
      </c>
      <c r="L424" t="s">
        <v>46</v>
      </c>
      <c r="M424">
        <v>14</v>
      </c>
      <c r="N424" t="s">
        <v>56</v>
      </c>
      <c r="O424" t="s">
        <v>37</v>
      </c>
      <c r="P424" t="s">
        <v>38</v>
      </c>
      <c r="Q424" t="s">
        <v>130</v>
      </c>
      <c r="R424">
        <v>7</v>
      </c>
      <c r="S424">
        <v>12.38</v>
      </c>
      <c r="T424">
        <v>5</v>
      </c>
      <c r="U424">
        <v>5</v>
      </c>
      <c r="V424">
        <v>5</v>
      </c>
      <c r="W424">
        <f>Data!$R424*Data!$S424*(1-Data!$T424/100)*(1+Data!$U424/100)</f>
        <v>86.443350000000024</v>
      </c>
      <c r="X424">
        <f>Data!$R424*Data!$S424*50%</f>
        <v>43.330000000000005</v>
      </c>
      <c r="Y424">
        <f>Data!$W424-Data!$X424</f>
        <v>43.113350000000018</v>
      </c>
      <c r="Z424">
        <f>IF(COUNTIF($G$2:G424,G424)=1,1,0)</f>
        <v>0</v>
      </c>
    </row>
    <row r="425" spans="1:26" x14ac:dyDescent="0.3">
      <c r="A425" t="s">
        <v>758</v>
      </c>
      <c r="B425">
        <v>45979</v>
      </c>
      <c r="C425" t="s">
        <v>738</v>
      </c>
      <c r="D425" t="s">
        <v>689</v>
      </c>
      <c r="E425" t="s">
        <v>239</v>
      </c>
      <c r="F425" t="s">
        <v>85</v>
      </c>
      <c r="G425" t="s">
        <v>215</v>
      </c>
      <c r="H425" t="s">
        <v>43</v>
      </c>
      <c r="I425" t="s">
        <v>32</v>
      </c>
      <c r="J425" t="s">
        <v>101</v>
      </c>
      <c r="K425" t="s">
        <v>34</v>
      </c>
      <c r="L425" t="s">
        <v>35</v>
      </c>
      <c r="M425">
        <v>5</v>
      </c>
      <c r="N425" t="s">
        <v>36</v>
      </c>
      <c r="O425" t="s">
        <v>64</v>
      </c>
      <c r="P425" t="s">
        <v>57</v>
      </c>
      <c r="Q425" t="s">
        <v>185</v>
      </c>
      <c r="R425">
        <v>8</v>
      </c>
      <c r="S425">
        <v>7.9</v>
      </c>
      <c r="T425">
        <v>0</v>
      </c>
      <c r="U425">
        <v>5</v>
      </c>
      <c r="V425">
        <v>3</v>
      </c>
      <c r="W425">
        <f>Data!$R425*Data!$S425*(1-Data!$T425/100)*(1+Data!$U425/100)</f>
        <v>66.36</v>
      </c>
      <c r="X425">
        <f>Data!$R425*Data!$S425*50%</f>
        <v>31.6</v>
      </c>
      <c r="Y425">
        <f>Data!$W425-Data!$X425</f>
        <v>34.76</v>
      </c>
      <c r="Z425">
        <f>IF(COUNTIF($G$2:G425,G425)=1,1,0)</f>
        <v>0</v>
      </c>
    </row>
    <row r="426" spans="1:26" x14ac:dyDescent="0.3">
      <c r="A426" t="s">
        <v>759</v>
      </c>
      <c r="B426">
        <v>45986</v>
      </c>
      <c r="C426" t="s">
        <v>738</v>
      </c>
      <c r="D426" t="s">
        <v>689</v>
      </c>
      <c r="E426" t="s">
        <v>301</v>
      </c>
      <c r="F426" t="s">
        <v>29</v>
      </c>
      <c r="G426" t="s">
        <v>187</v>
      </c>
      <c r="H426" t="s">
        <v>303</v>
      </c>
      <c r="I426" t="s">
        <v>32</v>
      </c>
      <c r="J426" t="s">
        <v>101</v>
      </c>
      <c r="K426" t="s">
        <v>87</v>
      </c>
      <c r="L426" t="s">
        <v>46</v>
      </c>
      <c r="M426">
        <v>10</v>
      </c>
      <c r="N426" t="s">
        <v>47</v>
      </c>
      <c r="O426" t="s">
        <v>37</v>
      </c>
      <c r="P426" t="s">
        <v>76</v>
      </c>
      <c r="Q426" t="s">
        <v>243</v>
      </c>
      <c r="R426">
        <v>7</v>
      </c>
      <c r="S426">
        <v>7.36</v>
      </c>
      <c r="T426">
        <v>5</v>
      </c>
      <c r="U426">
        <v>5</v>
      </c>
      <c r="V426">
        <v>3</v>
      </c>
      <c r="W426">
        <f>Data!$R426*Data!$S426*(1-Data!$T426/100)*(1+Data!$U426/100)</f>
        <v>51.391200000000005</v>
      </c>
      <c r="X426">
        <f>Data!$R426*Data!$S426*50%</f>
        <v>25.76</v>
      </c>
      <c r="Y426">
        <f>Data!$W426-Data!$X426</f>
        <v>25.631200000000003</v>
      </c>
      <c r="Z426">
        <f>IF(COUNTIF($G$2:G426,G426)=1,1,0)</f>
        <v>0</v>
      </c>
    </row>
    <row r="427" spans="1:26" x14ac:dyDescent="0.3">
      <c r="A427" t="s">
        <v>760</v>
      </c>
      <c r="B427">
        <v>45978</v>
      </c>
      <c r="C427" t="s">
        <v>738</v>
      </c>
      <c r="D427" t="s">
        <v>689</v>
      </c>
      <c r="E427" t="s">
        <v>192</v>
      </c>
      <c r="F427" t="s">
        <v>29</v>
      </c>
      <c r="G427" t="s">
        <v>504</v>
      </c>
      <c r="H427" t="s">
        <v>303</v>
      </c>
      <c r="I427" t="s">
        <v>32</v>
      </c>
      <c r="J427" t="s">
        <v>44</v>
      </c>
      <c r="K427" t="s">
        <v>34</v>
      </c>
      <c r="L427" t="s">
        <v>55</v>
      </c>
      <c r="M427">
        <v>7</v>
      </c>
      <c r="N427" t="s">
        <v>56</v>
      </c>
      <c r="O427" t="s">
        <v>37</v>
      </c>
      <c r="P427" t="s">
        <v>57</v>
      </c>
      <c r="Q427" t="s">
        <v>185</v>
      </c>
      <c r="R427">
        <v>8</v>
      </c>
      <c r="S427">
        <v>5.79</v>
      </c>
      <c r="T427">
        <v>0</v>
      </c>
      <c r="U427">
        <v>5</v>
      </c>
      <c r="V427">
        <v>5</v>
      </c>
      <c r="W427">
        <f>Data!$R427*Data!$S427*(1-Data!$T427/100)*(1+Data!$U427/100)</f>
        <v>48.636000000000003</v>
      </c>
      <c r="X427">
        <f>Data!$R427*Data!$S427*50%</f>
        <v>23.16</v>
      </c>
      <c r="Y427">
        <f>Data!$W427-Data!$X427</f>
        <v>25.476000000000003</v>
      </c>
      <c r="Z427">
        <f>IF(COUNTIF($G$2:G427,G427)=1,1,0)</f>
        <v>0</v>
      </c>
    </row>
    <row r="428" spans="1:26" x14ac:dyDescent="0.3">
      <c r="A428" t="s">
        <v>761</v>
      </c>
      <c r="B428">
        <v>45965</v>
      </c>
      <c r="C428" t="s">
        <v>738</v>
      </c>
      <c r="D428" t="s">
        <v>689</v>
      </c>
      <c r="E428" t="s">
        <v>108</v>
      </c>
      <c r="F428" t="s">
        <v>121</v>
      </c>
      <c r="G428" t="s">
        <v>534</v>
      </c>
      <c r="H428" t="s">
        <v>43</v>
      </c>
      <c r="I428" t="s">
        <v>62</v>
      </c>
      <c r="J428" t="s">
        <v>33</v>
      </c>
      <c r="K428" t="s">
        <v>45</v>
      </c>
      <c r="L428" t="s">
        <v>46</v>
      </c>
      <c r="M428">
        <v>8</v>
      </c>
      <c r="N428" t="s">
        <v>36</v>
      </c>
      <c r="O428" t="s">
        <v>48</v>
      </c>
      <c r="P428" t="s">
        <v>57</v>
      </c>
      <c r="Q428" t="s">
        <v>250</v>
      </c>
      <c r="R428">
        <v>7</v>
      </c>
      <c r="S428">
        <v>14.21</v>
      </c>
      <c r="T428">
        <v>5</v>
      </c>
      <c r="U428">
        <v>5</v>
      </c>
      <c r="V428">
        <v>3</v>
      </c>
      <c r="W428">
        <f>Data!$R428*Data!$S428*(1-Data!$T428/100)*(1+Data!$U428/100)</f>
        <v>99.221325000000007</v>
      </c>
      <c r="X428">
        <f>Data!$R428*Data!$S428*50%</f>
        <v>49.734999999999999</v>
      </c>
      <c r="Y428">
        <f>Data!$W428-Data!$X428</f>
        <v>49.486325000000008</v>
      </c>
      <c r="Z428">
        <f>IF(COUNTIF($G$2:G428,G428)=1,1,0)</f>
        <v>0</v>
      </c>
    </row>
    <row r="429" spans="1:26" x14ac:dyDescent="0.3">
      <c r="A429" t="s">
        <v>762</v>
      </c>
      <c r="B429">
        <v>45987</v>
      </c>
      <c r="C429" t="s">
        <v>738</v>
      </c>
      <c r="D429" t="s">
        <v>689</v>
      </c>
      <c r="E429" t="s">
        <v>170</v>
      </c>
      <c r="F429" t="s">
        <v>68</v>
      </c>
      <c r="G429" t="s">
        <v>261</v>
      </c>
      <c r="H429" t="s">
        <v>43</v>
      </c>
      <c r="I429" t="s">
        <v>62</v>
      </c>
      <c r="J429" t="s">
        <v>101</v>
      </c>
      <c r="K429" t="s">
        <v>87</v>
      </c>
      <c r="L429" t="s">
        <v>35</v>
      </c>
      <c r="M429">
        <v>7</v>
      </c>
      <c r="N429" t="s">
        <v>36</v>
      </c>
      <c r="O429" t="s">
        <v>37</v>
      </c>
      <c r="P429" t="s">
        <v>57</v>
      </c>
      <c r="Q429" t="s">
        <v>82</v>
      </c>
      <c r="R429">
        <v>8</v>
      </c>
      <c r="S429">
        <v>5.75</v>
      </c>
      <c r="T429">
        <v>10</v>
      </c>
      <c r="U429">
        <v>5</v>
      </c>
      <c r="V429">
        <v>4</v>
      </c>
      <c r="W429">
        <f>Data!$R429*Data!$S429*(1-Data!$T429/100)*(1+Data!$U429/100)</f>
        <v>43.47</v>
      </c>
      <c r="X429">
        <f>Data!$R429*Data!$S429*50%</f>
        <v>23</v>
      </c>
      <c r="Y429">
        <f>Data!$W429-Data!$X429</f>
        <v>20.47</v>
      </c>
      <c r="Z429">
        <f>IF(COUNTIF($G$2:G429,G429)=1,1,0)</f>
        <v>0</v>
      </c>
    </row>
    <row r="430" spans="1:26" x14ac:dyDescent="0.3">
      <c r="A430" t="s">
        <v>763</v>
      </c>
      <c r="B430">
        <v>45985</v>
      </c>
      <c r="C430" t="s">
        <v>738</v>
      </c>
      <c r="D430" t="s">
        <v>689</v>
      </c>
      <c r="E430" t="s">
        <v>67</v>
      </c>
      <c r="F430" t="s">
        <v>53</v>
      </c>
      <c r="G430" t="s">
        <v>171</v>
      </c>
      <c r="H430" t="s">
        <v>43</v>
      </c>
      <c r="I430" t="s">
        <v>62</v>
      </c>
      <c r="J430" t="s">
        <v>92</v>
      </c>
      <c r="K430" t="s">
        <v>63</v>
      </c>
      <c r="L430" t="s">
        <v>46</v>
      </c>
      <c r="M430">
        <v>8</v>
      </c>
      <c r="N430" t="s">
        <v>36</v>
      </c>
      <c r="O430" t="s">
        <v>37</v>
      </c>
      <c r="P430" t="s">
        <v>57</v>
      </c>
      <c r="Q430" t="s">
        <v>58</v>
      </c>
      <c r="R430">
        <v>7</v>
      </c>
      <c r="S430">
        <v>4.33</v>
      </c>
      <c r="T430">
        <v>0</v>
      </c>
      <c r="U430">
        <v>5</v>
      </c>
      <c r="V430">
        <v>5</v>
      </c>
      <c r="W430">
        <f>Data!$R430*Data!$S430*(1-Data!$T430/100)*(1+Data!$U430/100)</f>
        <v>31.825500000000005</v>
      </c>
      <c r="X430">
        <f>Data!$R430*Data!$S430*50%</f>
        <v>15.155000000000001</v>
      </c>
      <c r="Y430">
        <f>Data!$W430-Data!$X430</f>
        <v>16.670500000000004</v>
      </c>
      <c r="Z430">
        <f>IF(COUNTIF($G$2:G430,G430)=1,1,0)</f>
        <v>0</v>
      </c>
    </row>
    <row r="431" spans="1:26" x14ac:dyDescent="0.3">
      <c r="A431" t="s">
        <v>764</v>
      </c>
      <c r="B431">
        <v>45966</v>
      </c>
      <c r="C431" t="s">
        <v>738</v>
      </c>
      <c r="D431" t="s">
        <v>689</v>
      </c>
      <c r="E431" t="s">
        <v>190</v>
      </c>
      <c r="F431" t="s">
        <v>80</v>
      </c>
      <c r="G431" t="s">
        <v>403</v>
      </c>
      <c r="H431" t="s">
        <v>43</v>
      </c>
      <c r="I431" t="s">
        <v>62</v>
      </c>
      <c r="J431" t="s">
        <v>44</v>
      </c>
      <c r="K431" t="s">
        <v>34</v>
      </c>
      <c r="L431" t="s">
        <v>46</v>
      </c>
      <c r="M431">
        <v>4</v>
      </c>
      <c r="N431" t="s">
        <v>47</v>
      </c>
      <c r="O431" t="s">
        <v>94</v>
      </c>
      <c r="P431" t="s">
        <v>113</v>
      </c>
      <c r="Q431" t="s">
        <v>289</v>
      </c>
      <c r="R431">
        <v>7</v>
      </c>
      <c r="S431">
        <v>7.1</v>
      </c>
      <c r="T431">
        <v>0</v>
      </c>
      <c r="U431">
        <v>5</v>
      </c>
      <c r="V431">
        <v>5</v>
      </c>
      <c r="W431">
        <f>Data!$R431*Data!$S431*(1-Data!$T431/100)*(1+Data!$U431/100)</f>
        <v>52.184999999999995</v>
      </c>
      <c r="X431">
        <f>Data!$R431*Data!$S431*50%</f>
        <v>24.849999999999998</v>
      </c>
      <c r="Y431">
        <f>Data!$W431-Data!$X431</f>
        <v>27.334999999999997</v>
      </c>
      <c r="Z431">
        <f>IF(COUNTIF($G$2:G431,G431)=1,1,0)</f>
        <v>0</v>
      </c>
    </row>
    <row r="432" spans="1:26" x14ac:dyDescent="0.3">
      <c r="A432" t="s">
        <v>765</v>
      </c>
      <c r="B432">
        <v>45989</v>
      </c>
      <c r="C432" t="s">
        <v>738</v>
      </c>
      <c r="D432" t="s">
        <v>689</v>
      </c>
      <c r="E432" t="s">
        <v>366</v>
      </c>
      <c r="F432" t="s">
        <v>121</v>
      </c>
      <c r="G432" t="s">
        <v>364</v>
      </c>
      <c r="H432" t="s">
        <v>43</v>
      </c>
      <c r="I432" t="s">
        <v>32</v>
      </c>
      <c r="J432" t="s">
        <v>92</v>
      </c>
      <c r="K432" t="s">
        <v>106</v>
      </c>
      <c r="L432" t="s">
        <v>35</v>
      </c>
      <c r="M432">
        <v>18</v>
      </c>
      <c r="N432" t="s">
        <v>36</v>
      </c>
      <c r="O432" t="s">
        <v>37</v>
      </c>
      <c r="P432" t="s">
        <v>76</v>
      </c>
      <c r="Q432" t="s">
        <v>123</v>
      </c>
      <c r="R432">
        <v>9</v>
      </c>
      <c r="S432">
        <v>10.66</v>
      </c>
      <c r="T432">
        <v>5</v>
      </c>
      <c r="U432">
        <v>5</v>
      </c>
      <c r="V432">
        <v>4</v>
      </c>
      <c r="W432">
        <f>Data!$R432*Data!$S432*(1-Data!$T432/100)*(1+Data!$U432/100)</f>
        <v>95.700150000000008</v>
      </c>
      <c r="X432">
        <f>Data!$R432*Data!$S432*50%</f>
        <v>47.97</v>
      </c>
      <c r="Y432">
        <f>Data!$W432-Data!$X432</f>
        <v>47.730150000000009</v>
      </c>
      <c r="Z432">
        <f>IF(COUNTIF($G$2:G432,G432)=1,1,0)</f>
        <v>0</v>
      </c>
    </row>
    <row r="433" spans="1:26" x14ac:dyDescent="0.3">
      <c r="A433" t="s">
        <v>766</v>
      </c>
      <c r="B433">
        <v>45967</v>
      </c>
      <c r="C433" t="s">
        <v>738</v>
      </c>
      <c r="D433" t="s">
        <v>689</v>
      </c>
      <c r="E433" t="s">
        <v>305</v>
      </c>
      <c r="F433" t="s">
        <v>68</v>
      </c>
      <c r="G433" t="s">
        <v>215</v>
      </c>
      <c r="H433" t="s">
        <v>303</v>
      </c>
      <c r="I433" t="s">
        <v>62</v>
      </c>
      <c r="J433" t="s">
        <v>101</v>
      </c>
      <c r="K433" t="s">
        <v>87</v>
      </c>
      <c r="L433" t="s">
        <v>46</v>
      </c>
      <c r="M433">
        <v>10</v>
      </c>
      <c r="N433" t="s">
        <v>36</v>
      </c>
      <c r="O433" t="s">
        <v>48</v>
      </c>
      <c r="P433" t="s">
        <v>70</v>
      </c>
      <c r="Q433" t="s">
        <v>147</v>
      </c>
      <c r="R433">
        <v>8</v>
      </c>
      <c r="S433">
        <v>10.32</v>
      </c>
      <c r="T433">
        <v>0</v>
      </c>
      <c r="U433">
        <v>5</v>
      </c>
      <c r="V433">
        <v>3</v>
      </c>
      <c r="W433">
        <f>Data!$R433*Data!$S433*(1-Data!$T433/100)*(1+Data!$U433/100)</f>
        <v>86.688000000000002</v>
      </c>
      <c r="X433">
        <f>Data!$R433*Data!$S433*50%</f>
        <v>41.28</v>
      </c>
      <c r="Y433">
        <f>Data!$W433-Data!$X433</f>
        <v>45.408000000000001</v>
      </c>
      <c r="Z433">
        <f>IF(COUNTIF($G$2:G433,G433)=1,1,0)</f>
        <v>0</v>
      </c>
    </row>
    <row r="434" spans="1:26" x14ac:dyDescent="0.3">
      <c r="A434" t="s">
        <v>767</v>
      </c>
      <c r="B434">
        <v>45971</v>
      </c>
      <c r="C434" t="s">
        <v>738</v>
      </c>
      <c r="D434" t="s">
        <v>689</v>
      </c>
      <c r="E434" t="s">
        <v>190</v>
      </c>
      <c r="F434" t="s">
        <v>85</v>
      </c>
      <c r="G434" t="s">
        <v>206</v>
      </c>
      <c r="H434" t="s">
        <v>303</v>
      </c>
      <c r="I434" t="s">
        <v>32</v>
      </c>
      <c r="J434" t="s">
        <v>101</v>
      </c>
      <c r="K434" t="s">
        <v>34</v>
      </c>
      <c r="L434" t="s">
        <v>46</v>
      </c>
      <c r="M434">
        <v>14</v>
      </c>
      <c r="N434" t="s">
        <v>36</v>
      </c>
      <c r="O434" t="s">
        <v>37</v>
      </c>
      <c r="P434" t="s">
        <v>38</v>
      </c>
      <c r="Q434" t="s">
        <v>130</v>
      </c>
      <c r="R434">
        <v>8</v>
      </c>
      <c r="S434">
        <v>7.1</v>
      </c>
      <c r="T434">
        <v>5</v>
      </c>
      <c r="U434">
        <v>5</v>
      </c>
      <c r="V434">
        <v>3</v>
      </c>
      <c r="W434">
        <f>Data!$R434*Data!$S434*(1-Data!$T434/100)*(1+Data!$U434/100)</f>
        <v>56.657999999999994</v>
      </c>
      <c r="X434">
        <f>Data!$R434*Data!$S434*50%</f>
        <v>28.4</v>
      </c>
      <c r="Y434">
        <f>Data!$W434-Data!$X434</f>
        <v>28.257999999999996</v>
      </c>
      <c r="Z434">
        <f>IF(COUNTIF($G$2:G434,G434)=1,1,0)</f>
        <v>0</v>
      </c>
    </row>
    <row r="435" spans="1:26" x14ac:dyDescent="0.3">
      <c r="A435" t="s">
        <v>768</v>
      </c>
      <c r="B435">
        <v>45976</v>
      </c>
      <c r="C435" t="s">
        <v>738</v>
      </c>
      <c r="D435" t="s">
        <v>689</v>
      </c>
      <c r="E435" t="s">
        <v>196</v>
      </c>
      <c r="F435" t="s">
        <v>85</v>
      </c>
      <c r="G435" t="s">
        <v>345</v>
      </c>
      <c r="H435" t="s">
        <v>43</v>
      </c>
      <c r="I435" t="s">
        <v>62</v>
      </c>
      <c r="J435" t="s">
        <v>101</v>
      </c>
      <c r="K435" t="s">
        <v>45</v>
      </c>
      <c r="L435" t="s">
        <v>55</v>
      </c>
      <c r="M435">
        <v>20</v>
      </c>
      <c r="N435" t="s">
        <v>47</v>
      </c>
      <c r="O435" t="s">
        <v>64</v>
      </c>
      <c r="P435" t="s">
        <v>113</v>
      </c>
      <c r="Q435" t="s">
        <v>289</v>
      </c>
      <c r="R435">
        <v>8</v>
      </c>
      <c r="S435">
        <v>5.35</v>
      </c>
      <c r="T435">
        <v>5</v>
      </c>
      <c r="U435">
        <v>5</v>
      </c>
      <c r="V435">
        <v>3</v>
      </c>
      <c r="W435">
        <f>Data!$R435*Data!$S435*(1-Data!$T435/100)*(1+Data!$U435/100)</f>
        <v>42.692999999999998</v>
      </c>
      <c r="X435">
        <f>Data!$R435*Data!$S435*50%</f>
        <v>21.4</v>
      </c>
      <c r="Y435">
        <f>Data!$W435-Data!$X435</f>
        <v>21.292999999999999</v>
      </c>
      <c r="Z435">
        <f>IF(COUNTIF($G$2:G435,G435)=1,1,0)</f>
        <v>0</v>
      </c>
    </row>
    <row r="436" spans="1:26" x14ac:dyDescent="0.3">
      <c r="A436" t="s">
        <v>769</v>
      </c>
      <c r="B436">
        <v>45989</v>
      </c>
      <c r="C436" t="s">
        <v>738</v>
      </c>
      <c r="D436" t="s">
        <v>689</v>
      </c>
      <c r="E436" t="s">
        <v>116</v>
      </c>
      <c r="F436" t="s">
        <v>29</v>
      </c>
      <c r="G436" t="s">
        <v>605</v>
      </c>
      <c r="H436" t="s">
        <v>43</v>
      </c>
      <c r="I436" t="s">
        <v>32</v>
      </c>
      <c r="J436" t="s">
        <v>44</v>
      </c>
      <c r="K436" t="s">
        <v>63</v>
      </c>
      <c r="L436" t="s">
        <v>93</v>
      </c>
      <c r="M436">
        <v>25</v>
      </c>
      <c r="N436" t="s">
        <v>36</v>
      </c>
      <c r="O436" t="s">
        <v>48</v>
      </c>
      <c r="P436" t="s">
        <v>113</v>
      </c>
      <c r="Q436" t="s">
        <v>289</v>
      </c>
      <c r="R436">
        <v>9</v>
      </c>
      <c r="S436">
        <v>13.83</v>
      </c>
      <c r="T436">
        <v>5</v>
      </c>
      <c r="U436">
        <v>5</v>
      </c>
      <c r="V436">
        <v>4</v>
      </c>
      <c r="W436">
        <f>Data!$R436*Data!$S436*(1-Data!$T436/100)*(1+Data!$U436/100)</f>
        <v>124.15882500000001</v>
      </c>
      <c r="X436">
        <f>Data!$R436*Data!$S436*50%</f>
        <v>62.234999999999999</v>
      </c>
      <c r="Y436">
        <f>Data!$W436-Data!$X436</f>
        <v>61.923825000000008</v>
      </c>
      <c r="Z436">
        <f>IF(COUNTIF($G$2:G436,G436)=1,1,0)</f>
        <v>0</v>
      </c>
    </row>
    <row r="437" spans="1:26" x14ac:dyDescent="0.3">
      <c r="A437" t="s">
        <v>770</v>
      </c>
      <c r="B437">
        <v>45986</v>
      </c>
      <c r="C437" t="s">
        <v>738</v>
      </c>
      <c r="D437" t="s">
        <v>689</v>
      </c>
      <c r="E437" t="s">
        <v>217</v>
      </c>
      <c r="F437" t="s">
        <v>74</v>
      </c>
      <c r="G437" t="s">
        <v>387</v>
      </c>
      <c r="H437" t="s">
        <v>303</v>
      </c>
      <c r="I437" t="s">
        <v>62</v>
      </c>
      <c r="J437" t="s">
        <v>101</v>
      </c>
      <c r="K437" t="s">
        <v>87</v>
      </c>
      <c r="L437" t="s">
        <v>55</v>
      </c>
      <c r="M437">
        <v>13</v>
      </c>
      <c r="N437" t="s">
        <v>36</v>
      </c>
      <c r="O437" t="s">
        <v>37</v>
      </c>
      <c r="P437" t="s">
        <v>38</v>
      </c>
      <c r="Q437" t="s">
        <v>318</v>
      </c>
      <c r="R437">
        <v>8</v>
      </c>
      <c r="S437">
        <v>6.29</v>
      </c>
      <c r="T437">
        <v>5</v>
      </c>
      <c r="U437">
        <v>5</v>
      </c>
      <c r="V437">
        <v>3</v>
      </c>
      <c r="W437">
        <f>Data!$R437*Data!$S437*(1-Data!$T437/100)*(1+Data!$U437/100)</f>
        <v>50.194199999999995</v>
      </c>
      <c r="X437">
        <f>Data!$R437*Data!$S437*50%</f>
        <v>25.16</v>
      </c>
      <c r="Y437">
        <f>Data!$W437-Data!$X437</f>
        <v>25.034199999999995</v>
      </c>
      <c r="Z437">
        <f>IF(COUNTIF($G$2:G437,G437)=1,1,0)</f>
        <v>0</v>
      </c>
    </row>
    <row r="438" spans="1:26" x14ac:dyDescent="0.3">
      <c r="A438" t="s">
        <v>771</v>
      </c>
      <c r="B438">
        <v>45969</v>
      </c>
      <c r="C438" t="s">
        <v>738</v>
      </c>
      <c r="D438" t="s">
        <v>689</v>
      </c>
      <c r="E438" t="s">
        <v>73</v>
      </c>
      <c r="F438" t="s">
        <v>74</v>
      </c>
      <c r="G438" t="s">
        <v>772</v>
      </c>
      <c r="H438" t="s">
        <v>303</v>
      </c>
      <c r="I438" t="s">
        <v>62</v>
      </c>
      <c r="J438" t="s">
        <v>92</v>
      </c>
      <c r="K438" t="s">
        <v>63</v>
      </c>
      <c r="L438" t="s">
        <v>93</v>
      </c>
      <c r="M438">
        <v>23</v>
      </c>
      <c r="N438" t="s">
        <v>47</v>
      </c>
      <c r="O438" t="s">
        <v>48</v>
      </c>
      <c r="P438" t="s">
        <v>76</v>
      </c>
      <c r="Q438" t="s">
        <v>157</v>
      </c>
      <c r="R438">
        <v>8</v>
      </c>
      <c r="S438">
        <v>6.17</v>
      </c>
      <c r="T438">
        <v>10</v>
      </c>
      <c r="U438">
        <v>5</v>
      </c>
      <c r="V438">
        <v>4</v>
      </c>
      <c r="W438">
        <f>Data!$R438*Data!$S438*(1-Data!$T438/100)*(1+Data!$U438/100)</f>
        <v>46.645200000000003</v>
      </c>
      <c r="X438">
        <f>Data!$R438*Data!$S438*50%</f>
        <v>24.68</v>
      </c>
      <c r="Y438">
        <f>Data!$W438-Data!$X438</f>
        <v>21.965200000000003</v>
      </c>
      <c r="Z438">
        <f>IF(COUNTIF($G$2:G438,G438)=1,1,0)</f>
        <v>1</v>
      </c>
    </row>
    <row r="439" spans="1:26" x14ac:dyDescent="0.3">
      <c r="A439" t="s">
        <v>773</v>
      </c>
      <c r="B439">
        <v>45964</v>
      </c>
      <c r="C439" t="s">
        <v>738</v>
      </c>
      <c r="D439" t="s">
        <v>689</v>
      </c>
      <c r="E439" t="s">
        <v>120</v>
      </c>
      <c r="F439" t="s">
        <v>121</v>
      </c>
      <c r="G439" t="s">
        <v>285</v>
      </c>
      <c r="H439" t="s">
        <v>43</v>
      </c>
      <c r="I439" t="s">
        <v>62</v>
      </c>
      <c r="J439" t="s">
        <v>92</v>
      </c>
      <c r="K439" t="s">
        <v>87</v>
      </c>
      <c r="L439" t="s">
        <v>55</v>
      </c>
      <c r="M439">
        <v>24</v>
      </c>
      <c r="N439" t="s">
        <v>36</v>
      </c>
      <c r="O439" t="s">
        <v>37</v>
      </c>
      <c r="P439" t="s">
        <v>57</v>
      </c>
      <c r="Q439" t="s">
        <v>250</v>
      </c>
      <c r="R439">
        <v>8</v>
      </c>
      <c r="S439">
        <v>6.85</v>
      </c>
      <c r="T439">
        <v>10</v>
      </c>
      <c r="U439">
        <v>5</v>
      </c>
      <c r="V439">
        <v>4</v>
      </c>
      <c r="W439">
        <f>Data!$R439*Data!$S439*(1-Data!$T439/100)*(1+Data!$U439/100)</f>
        <v>51.786000000000001</v>
      </c>
      <c r="X439">
        <f>Data!$R439*Data!$S439*50%</f>
        <v>27.4</v>
      </c>
      <c r="Y439">
        <f>Data!$W439-Data!$X439</f>
        <v>24.386000000000003</v>
      </c>
      <c r="Z439">
        <f>IF(COUNTIF($G$2:G439,G439)=1,1,0)</f>
        <v>0</v>
      </c>
    </row>
    <row r="440" spans="1:26" x14ac:dyDescent="0.3">
      <c r="A440" t="s">
        <v>774</v>
      </c>
      <c r="B440">
        <v>45985</v>
      </c>
      <c r="C440" t="s">
        <v>738</v>
      </c>
      <c r="D440" t="s">
        <v>689</v>
      </c>
      <c r="E440" t="s">
        <v>99</v>
      </c>
      <c r="F440" t="s">
        <v>74</v>
      </c>
      <c r="G440" t="s">
        <v>312</v>
      </c>
      <c r="H440" t="s">
        <v>303</v>
      </c>
      <c r="I440" t="s">
        <v>62</v>
      </c>
      <c r="J440" t="s">
        <v>92</v>
      </c>
      <c r="K440" t="s">
        <v>45</v>
      </c>
      <c r="L440" t="s">
        <v>35</v>
      </c>
      <c r="M440">
        <v>9</v>
      </c>
      <c r="N440" t="s">
        <v>56</v>
      </c>
      <c r="O440" t="s">
        <v>94</v>
      </c>
      <c r="P440" t="s">
        <v>49</v>
      </c>
      <c r="Q440" t="s">
        <v>97</v>
      </c>
      <c r="R440">
        <v>9</v>
      </c>
      <c r="S440">
        <v>8.68</v>
      </c>
      <c r="T440">
        <v>10</v>
      </c>
      <c r="U440">
        <v>5</v>
      </c>
      <c r="V440">
        <v>5</v>
      </c>
      <c r="W440">
        <f>Data!$R440*Data!$S440*(1-Data!$T440/100)*(1+Data!$U440/100)</f>
        <v>73.823400000000007</v>
      </c>
      <c r="X440">
        <f>Data!$R440*Data!$S440*50%</f>
        <v>39.06</v>
      </c>
      <c r="Y440">
        <f>Data!$W440-Data!$X440</f>
        <v>34.763400000000004</v>
      </c>
      <c r="Z440">
        <f>IF(COUNTIF($G$2:G440,G440)=1,1,0)</f>
        <v>0</v>
      </c>
    </row>
    <row r="441" spans="1:26" x14ac:dyDescent="0.3">
      <c r="A441" t="s">
        <v>775</v>
      </c>
      <c r="B441">
        <v>45978</v>
      </c>
      <c r="C441" t="s">
        <v>738</v>
      </c>
      <c r="D441" t="s">
        <v>689</v>
      </c>
      <c r="E441" t="s">
        <v>366</v>
      </c>
      <c r="F441" t="s">
        <v>80</v>
      </c>
      <c r="G441" t="s">
        <v>776</v>
      </c>
      <c r="H441" t="s">
        <v>303</v>
      </c>
      <c r="I441" t="s">
        <v>62</v>
      </c>
      <c r="J441" t="s">
        <v>92</v>
      </c>
      <c r="K441" t="s">
        <v>63</v>
      </c>
      <c r="L441" t="s">
        <v>46</v>
      </c>
      <c r="M441">
        <v>19</v>
      </c>
      <c r="N441" t="s">
        <v>36</v>
      </c>
      <c r="O441" t="s">
        <v>94</v>
      </c>
      <c r="P441" t="s">
        <v>70</v>
      </c>
      <c r="Q441" t="s">
        <v>102</v>
      </c>
      <c r="R441">
        <v>8</v>
      </c>
      <c r="S441">
        <v>7.66</v>
      </c>
      <c r="T441">
        <v>0</v>
      </c>
      <c r="U441">
        <v>5</v>
      </c>
      <c r="V441">
        <v>4</v>
      </c>
      <c r="W441">
        <f>Data!$R441*Data!$S441*(1-Data!$T441/100)*(1+Data!$U441/100)</f>
        <v>64.344000000000008</v>
      </c>
      <c r="X441">
        <f>Data!$R441*Data!$S441*50%</f>
        <v>30.64</v>
      </c>
      <c r="Y441">
        <f>Data!$W441-Data!$X441</f>
        <v>33.704000000000008</v>
      </c>
      <c r="Z441">
        <f>IF(COUNTIF($G$2:G441,G441)=1,1,0)</f>
        <v>1</v>
      </c>
    </row>
    <row r="442" spans="1:26" x14ac:dyDescent="0.3">
      <c r="A442" t="s">
        <v>777</v>
      </c>
      <c r="B442">
        <v>45977</v>
      </c>
      <c r="C442" t="s">
        <v>738</v>
      </c>
      <c r="D442" t="s">
        <v>689</v>
      </c>
      <c r="E442" t="s">
        <v>120</v>
      </c>
      <c r="F442" t="s">
        <v>29</v>
      </c>
      <c r="G442" t="s">
        <v>778</v>
      </c>
      <c r="H442" t="s">
        <v>303</v>
      </c>
      <c r="I442" t="s">
        <v>62</v>
      </c>
      <c r="J442" t="s">
        <v>33</v>
      </c>
      <c r="K442" t="s">
        <v>45</v>
      </c>
      <c r="L442" t="s">
        <v>46</v>
      </c>
      <c r="M442">
        <v>16</v>
      </c>
      <c r="N442" t="s">
        <v>36</v>
      </c>
      <c r="O442" t="s">
        <v>48</v>
      </c>
      <c r="P442" t="s">
        <v>38</v>
      </c>
      <c r="Q442" t="s">
        <v>118</v>
      </c>
      <c r="R442">
        <v>8</v>
      </c>
      <c r="S442">
        <v>5.5</v>
      </c>
      <c r="T442">
        <v>0</v>
      </c>
      <c r="U442">
        <v>5</v>
      </c>
      <c r="V442">
        <v>3</v>
      </c>
      <c r="W442">
        <f>Data!$R442*Data!$S442*(1-Data!$T442/100)*(1+Data!$U442/100)</f>
        <v>46.2</v>
      </c>
      <c r="X442">
        <f>Data!$R442*Data!$S442*50%</f>
        <v>22</v>
      </c>
      <c r="Y442">
        <f>Data!$W442-Data!$X442</f>
        <v>24.200000000000003</v>
      </c>
      <c r="Z442">
        <f>IF(COUNTIF($G$2:G442,G442)=1,1,0)</f>
        <v>1</v>
      </c>
    </row>
    <row r="443" spans="1:26" x14ac:dyDescent="0.3">
      <c r="A443" t="s">
        <v>779</v>
      </c>
      <c r="B443">
        <v>45988</v>
      </c>
      <c r="C443" t="s">
        <v>738</v>
      </c>
      <c r="D443" t="s">
        <v>689</v>
      </c>
      <c r="E443" t="s">
        <v>138</v>
      </c>
      <c r="F443" t="s">
        <v>29</v>
      </c>
      <c r="G443" t="s">
        <v>780</v>
      </c>
      <c r="H443" t="s">
        <v>303</v>
      </c>
      <c r="I443" t="s">
        <v>32</v>
      </c>
      <c r="J443" t="s">
        <v>33</v>
      </c>
      <c r="K443" t="s">
        <v>34</v>
      </c>
      <c r="L443" t="s">
        <v>55</v>
      </c>
      <c r="M443">
        <v>5</v>
      </c>
      <c r="N443" t="s">
        <v>36</v>
      </c>
      <c r="O443" t="s">
        <v>64</v>
      </c>
      <c r="P443" t="s">
        <v>38</v>
      </c>
      <c r="Q443" t="s">
        <v>118</v>
      </c>
      <c r="R443">
        <v>8</v>
      </c>
      <c r="S443">
        <v>10.76</v>
      </c>
      <c r="T443">
        <v>5</v>
      </c>
      <c r="U443">
        <v>5</v>
      </c>
      <c r="V443">
        <v>3</v>
      </c>
      <c r="W443">
        <f>Data!$R443*Data!$S443*(1-Data!$T443/100)*(1+Data!$U443/100)</f>
        <v>85.864800000000002</v>
      </c>
      <c r="X443">
        <f>Data!$R443*Data!$S443*50%</f>
        <v>43.04</v>
      </c>
      <c r="Y443">
        <f>Data!$W443-Data!$X443</f>
        <v>42.824800000000003</v>
      </c>
      <c r="Z443">
        <f>IF(COUNTIF($G$2:G443,G443)=1,1,0)</f>
        <v>1</v>
      </c>
    </row>
    <row r="444" spans="1:26" x14ac:dyDescent="0.3">
      <c r="A444" t="s">
        <v>781</v>
      </c>
      <c r="B444">
        <v>45973</v>
      </c>
      <c r="C444" t="s">
        <v>738</v>
      </c>
      <c r="D444" t="s">
        <v>689</v>
      </c>
      <c r="E444" t="s">
        <v>84</v>
      </c>
      <c r="F444" t="s">
        <v>85</v>
      </c>
      <c r="G444" t="s">
        <v>511</v>
      </c>
      <c r="H444" t="s">
        <v>303</v>
      </c>
      <c r="I444" t="s">
        <v>32</v>
      </c>
      <c r="J444" t="s">
        <v>44</v>
      </c>
      <c r="K444" t="s">
        <v>34</v>
      </c>
      <c r="L444" t="s">
        <v>93</v>
      </c>
      <c r="M444">
        <v>22</v>
      </c>
      <c r="N444" t="s">
        <v>56</v>
      </c>
      <c r="O444" t="s">
        <v>64</v>
      </c>
      <c r="P444" t="s">
        <v>76</v>
      </c>
      <c r="Q444" t="s">
        <v>243</v>
      </c>
      <c r="R444">
        <v>8</v>
      </c>
      <c r="S444">
        <v>6.07</v>
      </c>
      <c r="T444">
        <v>10</v>
      </c>
      <c r="U444">
        <v>5</v>
      </c>
      <c r="V444">
        <v>4</v>
      </c>
      <c r="W444">
        <f>Data!$R444*Data!$S444*(1-Data!$T444/100)*(1+Data!$U444/100)</f>
        <v>45.889200000000002</v>
      </c>
      <c r="X444">
        <f>Data!$R444*Data!$S444*50%</f>
        <v>24.28</v>
      </c>
      <c r="Y444">
        <f>Data!$W444-Data!$X444</f>
        <v>21.609200000000001</v>
      </c>
      <c r="Z444">
        <f>IF(COUNTIF($G$2:G444,G444)=1,1,0)</f>
        <v>0</v>
      </c>
    </row>
    <row r="445" spans="1:26" x14ac:dyDescent="0.3">
      <c r="A445" t="s">
        <v>782</v>
      </c>
      <c r="B445">
        <v>45965</v>
      </c>
      <c r="C445" t="s">
        <v>738</v>
      </c>
      <c r="D445" t="s">
        <v>689</v>
      </c>
      <c r="E445" t="s">
        <v>305</v>
      </c>
      <c r="F445" t="s">
        <v>80</v>
      </c>
      <c r="G445" t="s">
        <v>431</v>
      </c>
      <c r="H445" t="s">
        <v>43</v>
      </c>
      <c r="I445" t="s">
        <v>32</v>
      </c>
      <c r="J445" t="s">
        <v>101</v>
      </c>
      <c r="K445" t="s">
        <v>106</v>
      </c>
      <c r="L445" t="s">
        <v>35</v>
      </c>
      <c r="M445">
        <v>3</v>
      </c>
      <c r="N445" t="s">
        <v>47</v>
      </c>
      <c r="O445" t="s">
        <v>94</v>
      </c>
      <c r="P445" t="s">
        <v>57</v>
      </c>
      <c r="Q445" t="s">
        <v>82</v>
      </c>
      <c r="R445">
        <v>8</v>
      </c>
      <c r="S445">
        <v>8.7799999999999994</v>
      </c>
      <c r="T445">
        <v>5</v>
      </c>
      <c r="U445">
        <v>5</v>
      </c>
      <c r="V445">
        <v>4</v>
      </c>
      <c r="W445">
        <f>Data!$R445*Data!$S445*(1-Data!$T445/100)*(1+Data!$U445/100)</f>
        <v>70.064399999999992</v>
      </c>
      <c r="X445">
        <f>Data!$R445*Data!$S445*50%</f>
        <v>35.119999999999997</v>
      </c>
      <c r="Y445">
        <f>Data!$W445-Data!$X445</f>
        <v>34.944399999999995</v>
      </c>
      <c r="Z445">
        <f>IF(COUNTIF($G$2:G445,G445)=1,1,0)</f>
        <v>0</v>
      </c>
    </row>
    <row r="446" spans="1:26" x14ac:dyDescent="0.3">
      <c r="A446" t="s">
        <v>783</v>
      </c>
      <c r="B446">
        <v>45987</v>
      </c>
      <c r="C446" t="s">
        <v>738</v>
      </c>
      <c r="D446" t="s">
        <v>689</v>
      </c>
      <c r="E446" t="s">
        <v>233</v>
      </c>
      <c r="F446" t="s">
        <v>74</v>
      </c>
      <c r="G446" t="s">
        <v>593</v>
      </c>
      <c r="H446" t="s">
        <v>303</v>
      </c>
      <c r="I446" t="s">
        <v>32</v>
      </c>
      <c r="J446" t="s">
        <v>92</v>
      </c>
      <c r="K446" t="s">
        <v>106</v>
      </c>
      <c r="L446" t="s">
        <v>46</v>
      </c>
      <c r="M446">
        <v>12</v>
      </c>
      <c r="N446" t="s">
        <v>47</v>
      </c>
      <c r="O446" t="s">
        <v>64</v>
      </c>
      <c r="P446" t="s">
        <v>113</v>
      </c>
      <c r="Q446" t="s">
        <v>289</v>
      </c>
      <c r="R446">
        <v>8</v>
      </c>
      <c r="S446">
        <v>10.81</v>
      </c>
      <c r="T446">
        <v>0</v>
      </c>
      <c r="U446">
        <v>5</v>
      </c>
      <c r="V446">
        <v>3</v>
      </c>
      <c r="W446">
        <f>Data!$R446*Data!$S446*(1-Data!$T446/100)*(1+Data!$U446/100)</f>
        <v>90.804000000000002</v>
      </c>
      <c r="X446">
        <f>Data!$R446*Data!$S446*50%</f>
        <v>43.24</v>
      </c>
      <c r="Y446">
        <f>Data!$W446-Data!$X446</f>
        <v>47.564</v>
      </c>
      <c r="Z446">
        <f>IF(COUNTIF($G$2:G446,G446)=1,1,0)</f>
        <v>0</v>
      </c>
    </row>
    <row r="447" spans="1:26" x14ac:dyDescent="0.3">
      <c r="A447" t="s">
        <v>784</v>
      </c>
      <c r="B447">
        <v>46018</v>
      </c>
      <c r="C447" t="s">
        <v>785</v>
      </c>
      <c r="D447" t="s">
        <v>689</v>
      </c>
      <c r="E447" t="s">
        <v>138</v>
      </c>
      <c r="F447" t="s">
        <v>74</v>
      </c>
      <c r="G447" t="s">
        <v>780</v>
      </c>
      <c r="H447" t="s">
        <v>303</v>
      </c>
      <c r="I447" t="s">
        <v>32</v>
      </c>
      <c r="J447" t="s">
        <v>101</v>
      </c>
      <c r="K447" t="s">
        <v>87</v>
      </c>
      <c r="L447" t="s">
        <v>55</v>
      </c>
      <c r="M447">
        <v>22</v>
      </c>
      <c r="N447" t="s">
        <v>47</v>
      </c>
      <c r="O447" t="s">
        <v>94</v>
      </c>
      <c r="P447" t="s">
        <v>76</v>
      </c>
      <c r="Q447" t="s">
        <v>243</v>
      </c>
      <c r="R447">
        <v>8</v>
      </c>
      <c r="S447">
        <v>5.63</v>
      </c>
      <c r="T447">
        <v>5</v>
      </c>
      <c r="U447">
        <v>5</v>
      </c>
      <c r="V447">
        <v>4</v>
      </c>
      <c r="W447">
        <f>Data!$R447*Data!$S447*(1-Data!$T447/100)*(1+Data!$U447/100)</f>
        <v>44.927399999999999</v>
      </c>
      <c r="X447">
        <f>Data!$R447*Data!$S447*50%</f>
        <v>22.52</v>
      </c>
      <c r="Y447">
        <f>Data!$W447-Data!$X447</f>
        <v>22.407399999999999</v>
      </c>
      <c r="Z447">
        <f>IF(COUNTIF($G$2:G447,G447)=1,1,0)</f>
        <v>0</v>
      </c>
    </row>
    <row r="448" spans="1:26" x14ac:dyDescent="0.3">
      <c r="A448" t="s">
        <v>786</v>
      </c>
      <c r="B448">
        <v>46016</v>
      </c>
      <c r="C448" t="s">
        <v>785</v>
      </c>
      <c r="D448" t="s">
        <v>689</v>
      </c>
      <c r="E448" t="s">
        <v>196</v>
      </c>
      <c r="F448" t="s">
        <v>29</v>
      </c>
      <c r="G448" t="s">
        <v>419</v>
      </c>
      <c r="H448" t="s">
        <v>303</v>
      </c>
      <c r="I448" t="s">
        <v>32</v>
      </c>
      <c r="J448" t="s">
        <v>44</v>
      </c>
      <c r="K448" t="s">
        <v>87</v>
      </c>
      <c r="L448" t="s">
        <v>55</v>
      </c>
      <c r="M448">
        <v>16</v>
      </c>
      <c r="N448" t="s">
        <v>36</v>
      </c>
      <c r="O448" t="s">
        <v>48</v>
      </c>
      <c r="P448" t="s">
        <v>38</v>
      </c>
      <c r="Q448" t="s">
        <v>318</v>
      </c>
      <c r="R448">
        <v>8</v>
      </c>
      <c r="S448">
        <v>4.18</v>
      </c>
      <c r="T448">
        <v>5</v>
      </c>
      <c r="U448">
        <v>5</v>
      </c>
      <c r="V448">
        <v>4</v>
      </c>
      <c r="W448">
        <f>Data!$R448*Data!$S448*(1-Data!$T448/100)*(1+Data!$U448/100)</f>
        <v>33.356400000000001</v>
      </c>
      <c r="X448">
        <f>Data!$R448*Data!$S448*50%</f>
        <v>16.72</v>
      </c>
      <c r="Y448">
        <f>Data!$W448-Data!$X448</f>
        <v>16.636400000000002</v>
      </c>
      <c r="Z448">
        <f>IF(COUNTIF($G$2:G448,G448)=1,1,0)</f>
        <v>0</v>
      </c>
    </row>
    <row r="449" spans="1:26" x14ac:dyDescent="0.3">
      <c r="A449" t="s">
        <v>787</v>
      </c>
      <c r="B449">
        <v>46002</v>
      </c>
      <c r="C449" t="s">
        <v>785</v>
      </c>
      <c r="D449" t="s">
        <v>689</v>
      </c>
      <c r="E449" t="s">
        <v>104</v>
      </c>
      <c r="F449" t="s">
        <v>68</v>
      </c>
      <c r="G449" t="s">
        <v>788</v>
      </c>
      <c r="H449" t="s">
        <v>43</v>
      </c>
      <c r="I449" t="s">
        <v>32</v>
      </c>
      <c r="J449" t="s">
        <v>92</v>
      </c>
      <c r="K449" t="s">
        <v>34</v>
      </c>
      <c r="L449" t="s">
        <v>35</v>
      </c>
      <c r="M449">
        <v>14</v>
      </c>
      <c r="N449" t="s">
        <v>47</v>
      </c>
      <c r="O449" t="s">
        <v>64</v>
      </c>
      <c r="P449" t="s">
        <v>49</v>
      </c>
      <c r="Q449" t="s">
        <v>88</v>
      </c>
      <c r="R449">
        <v>8</v>
      </c>
      <c r="S449">
        <v>7.9</v>
      </c>
      <c r="T449">
        <v>5</v>
      </c>
      <c r="U449">
        <v>5</v>
      </c>
      <c r="V449">
        <v>5</v>
      </c>
      <c r="W449">
        <f>Data!$R449*Data!$S449*(1-Data!$T449/100)*(1+Data!$U449/100)</f>
        <v>63.042000000000002</v>
      </c>
      <c r="X449">
        <f>Data!$R449*Data!$S449*50%</f>
        <v>31.6</v>
      </c>
      <c r="Y449">
        <f>Data!$W449-Data!$X449</f>
        <v>31.442</v>
      </c>
      <c r="Z449">
        <f>IF(COUNTIF($G$2:G449,G449)=1,1,0)</f>
        <v>1</v>
      </c>
    </row>
    <row r="450" spans="1:26" x14ac:dyDescent="0.3">
      <c r="A450" t="s">
        <v>789</v>
      </c>
      <c r="B450">
        <v>46011</v>
      </c>
      <c r="C450" t="s">
        <v>785</v>
      </c>
      <c r="D450" t="s">
        <v>689</v>
      </c>
      <c r="E450" t="s">
        <v>230</v>
      </c>
      <c r="F450" t="s">
        <v>74</v>
      </c>
      <c r="G450" t="s">
        <v>332</v>
      </c>
      <c r="H450" t="s">
        <v>43</v>
      </c>
      <c r="I450" t="s">
        <v>32</v>
      </c>
      <c r="J450" t="s">
        <v>92</v>
      </c>
      <c r="K450" t="s">
        <v>63</v>
      </c>
      <c r="L450" t="s">
        <v>93</v>
      </c>
      <c r="M450">
        <v>9</v>
      </c>
      <c r="N450" t="s">
        <v>47</v>
      </c>
      <c r="O450" t="s">
        <v>64</v>
      </c>
      <c r="P450" t="s">
        <v>113</v>
      </c>
      <c r="Q450" t="s">
        <v>228</v>
      </c>
      <c r="R450">
        <v>8</v>
      </c>
      <c r="S450">
        <v>7.99</v>
      </c>
      <c r="T450">
        <v>10</v>
      </c>
      <c r="U450">
        <v>5</v>
      </c>
      <c r="V450">
        <v>5</v>
      </c>
      <c r="W450">
        <f>Data!$R450*Data!$S450*(1-Data!$T450/100)*(1+Data!$U450/100)</f>
        <v>60.40440000000001</v>
      </c>
      <c r="X450">
        <f>Data!$R450*Data!$S450*50%</f>
        <v>31.96</v>
      </c>
      <c r="Y450">
        <f>Data!$W450-Data!$X450</f>
        <v>28.444400000000009</v>
      </c>
      <c r="Z450">
        <f>IF(COUNTIF($G$2:G450,G450)=1,1,0)</f>
        <v>0</v>
      </c>
    </row>
    <row r="451" spans="1:26" x14ac:dyDescent="0.3">
      <c r="A451" t="s">
        <v>790</v>
      </c>
      <c r="B451">
        <v>46014</v>
      </c>
      <c r="C451" t="s">
        <v>785</v>
      </c>
      <c r="D451" t="s">
        <v>689</v>
      </c>
      <c r="E451" t="s">
        <v>173</v>
      </c>
      <c r="F451" t="s">
        <v>74</v>
      </c>
      <c r="G451" t="s">
        <v>568</v>
      </c>
      <c r="H451" t="s">
        <v>43</v>
      </c>
      <c r="I451" t="s">
        <v>32</v>
      </c>
      <c r="J451" t="s">
        <v>33</v>
      </c>
      <c r="K451" t="s">
        <v>87</v>
      </c>
      <c r="L451" t="s">
        <v>93</v>
      </c>
      <c r="M451">
        <v>14</v>
      </c>
      <c r="N451" t="s">
        <v>56</v>
      </c>
      <c r="O451" t="s">
        <v>48</v>
      </c>
      <c r="P451" t="s">
        <v>57</v>
      </c>
      <c r="Q451" t="s">
        <v>58</v>
      </c>
      <c r="R451">
        <v>9</v>
      </c>
      <c r="S451">
        <v>7.91</v>
      </c>
      <c r="T451">
        <v>0</v>
      </c>
      <c r="U451">
        <v>5</v>
      </c>
      <c r="V451">
        <v>3</v>
      </c>
      <c r="W451">
        <f>Data!$R451*Data!$S451*(1-Data!$T451/100)*(1+Data!$U451/100)</f>
        <v>74.749499999999998</v>
      </c>
      <c r="X451">
        <f>Data!$R451*Data!$S451*50%</f>
        <v>35.594999999999999</v>
      </c>
      <c r="Y451">
        <f>Data!$W451-Data!$X451</f>
        <v>39.154499999999999</v>
      </c>
      <c r="Z451">
        <f>IF(COUNTIF($G$2:G451,G451)=1,1,0)</f>
        <v>0</v>
      </c>
    </row>
    <row r="452" spans="1:26" x14ac:dyDescent="0.3">
      <c r="A452" t="s">
        <v>791</v>
      </c>
      <c r="B452">
        <v>46007</v>
      </c>
      <c r="C452" t="s">
        <v>785</v>
      </c>
      <c r="D452" t="s">
        <v>689</v>
      </c>
      <c r="E452" t="s">
        <v>233</v>
      </c>
      <c r="F452" t="s">
        <v>121</v>
      </c>
      <c r="G452" t="s">
        <v>711</v>
      </c>
      <c r="H452" t="s">
        <v>303</v>
      </c>
      <c r="I452" t="s">
        <v>32</v>
      </c>
      <c r="J452" t="s">
        <v>44</v>
      </c>
      <c r="K452" t="s">
        <v>34</v>
      </c>
      <c r="L452" t="s">
        <v>93</v>
      </c>
      <c r="M452">
        <v>12</v>
      </c>
      <c r="N452" t="s">
        <v>47</v>
      </c>
      <c r="O452" t="s">
        <v>64</v>
      </c>
      <c r="P452" t="s">
        <v>113</v>
      </c>
      <c r="Q452" t="s">
        <v>177</v>
      </c>
      <c r="R452">
        <v>8</v>
      </c>
      <c r="S452">
        <v>12.67</v>
      </c>
      <c r="T452">
        <v>5</v>
      </c>
      <c r="U452">
        <v>5</v>
      </c>
      <c r="V452">
        <v>4</v>
      </c>
      <c r="W452">
        <f>Data!$R452*Data!$S452*(1-Data!$T452/100)*(1+Data!$U452/100)</f>
        <v>101.1066</v>
      </c>
      <c r="X452">
        <f>Data!$R452*Data!$S452*50%</f>
        <v>50.68</v>
      </c>
      <c r="Y452">
        <f>Data!$W452-Data!$X452</f>
        <v>50.426600000000001</v>
      </c>
      <c r="Z452">
        <f>IF(COUNTIF($G$2:G452,G452)=1,1,0)</f>
        <v>0</v>
      </c>
    </row>
    <row r="453" spans="1:26" x14ac:dyDescent="0.3">
      <c r="A453" t="s">
        <v>792</v>
      </c>
      <c r="B453">
        <v>46015</v>
      </c>
      <c r="C453" t="s">
        <v>785</v>
      </c>
      <c r="D453" t="s">
        <v>689</v>
      </c>
      <c r="E453" t="s">
        <v>438</v>
      </c>
      <c r="F453" t="s">
        <v>121</v>
      </c>
      <c r="G453" t="s">
        <v>748</v>
      </c>
      <c r="H453" t="s">
        <v>43</v>
      </c>
      <c r="I453" t="s">
        <v>62</v>
      </c>
      <c r="J453" t="s">
        <v>92</v>
      </c>
      <c r="K453" t="s">
        <v>45</v>
      </c>
      <c r="L453" t="s">
        <v>46</v>
      </c>
      <c r="M453">
        <v>20</v>
      </c>
      <c r="N453" t="s">
        <v>36</v>
      </c>
      <c r="O453" t="s">
        <v>37</v>
      </c>
      <c r="P453" t="s">
        <v>57</v>
      </c>
      <c r="Q453" t="s">
        <v>82</v>
      </c>
      <c r="R453">
        <v>8</v>
      </c>
      <c r="S453">
        <v>5.69</v>
      </c>
      <c r="T453">
        <v>10</v>
      </c>
      <c r="U453">
        <v>5</v>
      </c>
      <c r="V453">
        <v>4</v>
      </c>
      <c r="W453">
        <f>Data!$R453*Data!$S453*(1-Data!$T453/100)*(1+Data!$U453/100)</f>
        <v>43.016400000000004</v>
      </c>
      <c r="X453">
        <f>Data!$R453*Data!$S453*50%</f>
        <v>22.76</v>
      </c>
      <c r="Y453">
        <f>Data!$W453-Data!$X453</f>
        <v>20.256400000000003</v>
      </c>
      <c r="Z453">
        <f>IF(COUNTIF($G$2:G453,G453)=1,1,0)</f>
        <v>0</v>
      </c>
    </row>
    <row r="454" spans="1:26" x14ac:dyDescent="0.3">
      <c r="A454" t="s">
        <v>793</v>
      </c>
      <c r="B454">
        <v>46004</v>
      </c>
      <c r="C454" t="s">
        <v>785</v>
      </c>
      <c r="D454" t="s">
        <v>689</v>
      </c>
      <c r="E454" t="s">
        <v>104</v>
      </c>
      <c r="F454" t="s">
        <v>85</v>
      </c>
      <c r="G454" t="s">
        <v>504</v>
      </c>
      <c r="H454" t="s">
        <v>303</v>
      </c>
      <c r="I454" t="s">
        <v>62</v>
      </c>
      <c r="J454" t="s">
        <v>44</v>
      </c>
      <c r="K454" t="s">
        <v>87</v>
      </c>
      <c r="L454" t="s">
        <v>46</v>
      </c>
      <c r="M454">
        <v>8</v>
      </c>
      <c r="N454" t="s">
        <v>36</v>
      </c>
      <c r="O454" t="s">
        <v>48</v>
      </c>
      <c r="P454" t="s">
        <v>57</v>
      </c>
      <c r="Q454" t="s">
        <v>82</v>
      </c>
      <c r="R454">
        <v>8</v>
      </c>
      <c r="S454">
        <v>16.59</v>
      </c>
      <c r="T454">
        <v>5</v>
      </c>
      <c r="U454">
        <v>5</v>
      </c>
      <c r="V454">
        <v>5</v>
      </c>
      <c r="W454">
        <f>Data!$R454*Data!$S454*(1-Data!$T454/100)*(1+Data!$U454/100)</f>
        <v>132.38819999999998</v>
      </c>
      <c r="X454">
        <f>Data!$R454*Data!$S454*50%</f>
        <v>66.36</v>
      </c>
      <c r="Y454">
        <f>Data!$W454-Data!$X454</f>
        <v>66.028199999999984</v>
      </c>
      <c r="Z454">
        <f>IF(COUNTIF($G$2:G454,G454)=1,1,0)</f>
        <v>0</v>
      </c>
    </row>
    <row r="455" spans="1:26" x14ac:dyDescent="0.3">
      <c r="A455" t="s">
        <v>794</v>
      </c>
      <c r="B455">
        <v>46004</v>
      </c>
      <c r="C455" t="s">
        <v>785</v>
      </c>
      <c r="D455" t="s">
        <v>689</v>
      </c>
      <c r="E455" t="s">
        <v>145</v>
      </c>
      <c r="F455" t="s">
        <v>29</v>
      </c>
      <c r="G455" t="s">
        <v>218</v>
      </c>
      <c r="H455" t="s">
        <v>43</v>
      </c>
      <c r="I455" t="s">
        <v>32</v>
      </c>
      <c r="J455" t="s">
        <v>92</v>
      </c>
      <c r="K455" t="s">
        <v>45</v>
      </c>
      <c r="L455" t="s">
        <v>35</v>
      </c>
      <c r="M455">
        <v>7</v>
      </c>
      <c r="N455" t="s">
        <v>47</v>
      </c>
      <c r="O455" t="s">
        <v>48</v>
      </c>
      <c r="P455" t="s">
        <v>70</v>
      </c>
      <c r="Q455" t="s">
        <v>71</v>
      </c>
      <c r="R455">
        <v>8</v>
      </c>
      <c r="S455">
        <v>13.51</v>
      </c>
      <c r="T455">
        <v>0</v>
      </c>
      <c r="U455">
        <v>5</v>
      </c>
      <c r="V455">
        <v>5</v>
      </c>
      <c r="W455">
        <f>Data!$R455*Data!$S455*(1-Data!$T455/100)*(1+Data!$U455/100)</f>
        <v>113.48400000000001</v>
      </c>
      <c r="X455">
        <f>Data!$R455*Data!$S455*50%</f>
        <v>54.04</v>
      </c>
      <c r="Y455">
        <f>Data!$W455-Data!$X455</f>
        <v>59.44400000000001</v>
      </c>
      <c r="Z455">
        <f>IF(COUNTIF($G$2:G455,G455)=1,1,0)</f>
        <v>0</v>
      </c>
    </row>
    <row r="456" spans="1:26" x14ac:dyDescent="0.3">
      <c r="A456" t="s">
        <v>784</v>
      </c>
      <c r="B456">
        <v>46018</v>
      </c>
      <c r="C456" t="s">
        <v>785</v>
      </c>
      <c r="D456" t="s">
        <v>689</v>
      </c>
      <c r="E456" t="s">
        <v>138</v>
      </c>
      <c r="F456" t="s">
        <v>74</v>
      </c>
      <c r="G456" t="s">
        <v>780</v>
      </c>
      <c r="H456" t="s">
        <v>303</v>
      </c>
      <c r="I456" t="s">
        <v>32</v>
      </c>
      <c r="J456" t="s">
        <v>101</v>
      </c>
      <c r="K456" t="s">
        <v>87</v>
      </c>
      <c r="L456" t="s">
        <v>55</v>
      </c>
      <c r="M456">
        <v>22</v>
      </c>
      <c r="N456" t="s">
        <v>47</v>
      </c>
      <c r="O456" t="s">
        <v>94</v>
      </c>
      <c r="P456" t="s">
        <v>57</v>
      </c>
      <c r="Q456" t="s">
        <v>58</v>
      </c>
      <c r="R456">
        <v>8</v>
      </c>
      <c r="S456">
        <v>11.87</v>
      </c>
      <c r="T456">
        <v>5</v>
      </c>
      <c r="U456">
        <v>5</v>
      </c>
      <c r="V456">
        <v>4</v>
      </c>
      <c r="W456">
        <f>Data!$R456*Data!$S456*(1-Data!$T456/100)*(1+Data!$U456/100)</f>
        <v>94.722599999999986</v>
      </c>
      <c r="X456">
        <f>Data!$R456*Data!$S456*50%</f>
        <v>47.48</v>
      </c>
      <c r="Y456">
        <f>Data!$W456-Data!$X456</f>
        <v>47.242599999999989</v>
      </c>
      <c r="Z456">
        <f>IF(COUNTIF($G$2:G456,G456)=1,1,0)</f>
        <v>0</v>
      </c>
    </row>
    <row r="457" spans="1:26" x14ac:dyDescent="0.3">
      <c r="A457" t="s">
        <v>786</v>
      </c>
      <c r="B457">
        <v>46016</v>
      </c>
      <c r="C457" t="s">
        <v>785</v>
      </c>
      <c r="D457" t="s">
        <v>689</v>
      </c>
      <c r="E457" t="s">
        <v>196</v>
      </c>
      <c r="F457" t="s">
        <v>29</v>
      </c>
      <c r="G457" t="s">
        <v>419</v>
      </c>
      <c r="H457" t="s">
        <v>303</v>
      </c>
      <c r="I457" t="s">
        <v>32</v>
      </c>
      <c r="J457" t="s">
        <v>44</v>
      </c>
      <c r="K457" t="s">
        <v>87</v>
      </c>
      <c r="L457" t="s">
        <v>55</v>
      </c>
      <c r="M457">
        <v>16</v>
      </c>
      <c r="N457" t="s">
        <v>36</v>
      </c>
      <c r="O457" t="s">
        <v>48</v>
      </c>
      <c r="P457" t="s">
        <v>70</v>
      </c>
      <c r="Q457" t="s">
        <v>209</v>
      </c>
      <c r="R457">
        <v>8</v>
      </c>
      <c r="S457">
        <v>8.11</v>
      </c>
      <c r="T457">
        <v>0</v>
      </c>
      <c r="U457">
        <v>5</v>
      </c>
      <c r="V457">
        <v>4</v>
      </c>
      <c r="W457">
        <f>Data!$R457*Data!$S457*(1-Data!$T457/100)*(1+Data!$U457/100)</f>
        <v>68.123999999999995</v>
      </c>
      <c r="X457">
        <f>Data!$R457*Data!$S457*50%</f>
        <v>32.44</v>
      </c>
      <c r="Y457">
        <f>Data!$W457-Data!$X457</f>
        <v>35.683999999999997</v>
      </c>
      <c r="Z457">
        <f>IF(COUNTIF($G$2:G457,G457)=1,1,0)</f>
        <v>0</v>
      </c>
    </row>
    <row r="458" spans="1:26" x14ac:dyDescent="0.3">
      <c r="A458" t="s">
        <v>787</v>
      </c>
      <c r="B458">
        <v>46002</v>
      </c>
      <c r="C458" t="s">
        <v>785</v>
      </c>
      <c r="D458" t="s">
        <v>689</v>
      </c>
      <c r="E458" t="s">
        <v>104</v>
      </c>
      <c r="F458" t="s">
        <v>68</v>
      </c>
      <c r="G458" t="s">
        <v>788</v>
      </c>
      <c r="H458" t="s">
        <v>43</v>
      </c>
      <c r="I458" t="s">
        <v>32</v>
      </c>
      <c r="J458" t="s">
        <v>92</v>
      </c>
      <c r="K458" t="s">
        <v>34</v>
      </c>
      <c r="L458" t="s">
        <v>35</v>
      </c>
      <c r="M458">
        <v>14</v>
      </c>
      <c r="N458" t="s">
        <v>47</v>
      </c>
      <c r="O458" t="s">
        <v>64</v>
      </c>
      <c r="P458" t="s">
        <v>70</v>
      </c>
      <c r="Q458" t="s">
        <v>147</v>
      </c>
      <c r="R458">
        <v>8</v>
      </c>
      <c r="S458">
        <v>10.7</v>
      </c>
      <c r="T458">
        <v>5</v>
      </c>
      <c r="U458">
        <v>5</v>
      </c>
      <c r="V458">
        <v>5</v>
      </c>
      <c r="W458">
        <f>Data!$R458*Data!$S458*(1-Data!$T458/100)*(1+Data!$U458/100)</f>
        <v>85.385999999999996</v>
      </c>
      <c r="X458">
        <f>Data!$R458*Data!$S458*50%</f>
        <v>42.8</v>
      </c>
      <c r="Y458">
        <f>Data!$W458-Data!$X458</f>
        <v>42.585999999999999</v>
      </c>
      <c r="Z458">
        <f>IF(COUNTIF($G$2:G458,G458)=1,1,0)</f>
        <v>0</v>
      </c>
    </row>
    <row r="459" spans="1:26" x14ac:dyDescent="0.3">
      <c r="A459" t="s">
        <v>789</v>
      </c>
      <c r="B459">
        <v>46011</v>
      </c>
      <c r="C459" t="s">
        <v>785</v>
      </c>
      <c r="D459" t="s">
        <v>689</v>
      </c>
      <c r="E459" t="s">
        <v>230</v>
      </c>
      <c r="F459" t="s">
        <v>74</v>
      </c>
      <c r="G459" t="s">
        <v>150</v>
      </c>
      <c r="H459" t="s">
        <v>43</v>
      </c>
      <c r="I459" t="s">
        <v>32</v>
      </c>
      <c r="J459" t="s">
        <v>92</v>
      </c>
      <c r="K459" t="s">
        <v>63</v>
      </c>
      <c r="L459" t="s">
        <v>93</v>
      </c>
      <c r="M459">
        <v>9</v>
      </c>
      <c r="N459" t="s">
        <v>47</v>
      </c>
      <c r="O459" t="s">
        <v>64</v>
      </c>
      <c r="P459" t="s">
        <v>113</v>
      </c>
      <c r="Q459" t="s">
        <v>114</v>
      </c>
      <c r="R459">
        <v>8</v>
      </c>
      <c r="S459">
        <v>15.97</v>
      </c>
      <c r="T459">
        <v>0</v>
      </c>
      <c r="U459">
        <v>5</v>
      </c>
      <c r="V459">
        <v>5</v>
      </c>
      <c r="W459">
        <f>Data!$R459*Data!$S459*(1-Data!$T459/100)*(1+Data!$U459/100)</f>
        <v>134.14800000000002</v>
      </c>
      <c r="X459">
        <f>Data!$R459*Data!$S459*50%</f>
        <v>63.88</v>
      </c>
      <c r="Y459">
        <f>Data!$W459-Data!$X459</f>
        <v>70.268000000000029</v>
      </c>
      <c r="Z459">
        <f>IF(COUNTIF($G$2:G459,G459)=1,1,0)</f>
        <v>0</v>
      </c>
    </row>
    <row r="460" spans="1:26" x14ac:dyDescent="0.3">
      <c r="A460" t="s">
        <v>790</v>
      </c>
      <c r="B460">
        <v>46014</v>
      </c>
      <c r="C460" t="s">
        <v>785</v>
      </c>
      <c r="D460" t="s">
        <v>689</v>
      </c>
      <c r="E460" t="s">
        <v>173</v>
      </c>
      <c r="F460" t="s">
        <v>74</v>
      </c>
      <c r="G460" t="s">
        <v>568</v>
      </c>
      <c r="H460" t="s">
        <v>43</v>
      </c>
      <c r="I460" t="s">
        <v>32</v>
      </c>
      <c r="J460" t="s">
        <v>33</v>
      </c>
      <c r="K460" t="s">
        <v>87</v>
      </c>
      <c r="L460" t="s">
        <v>93</v>
      </c>
      <c r="M460">
        <v>14</v>
      </c>
      <c r="N460" t="s">
        <v>56</v>
      </c>
      <c r="O460" t="s">
        <v>48</v>
      </c>
      <c r="P460" t="s">
        <v>49</v>
      </c>
      <c r="Q460" t="s">
        <v>50</v>
      </c>
      <c r="R460">
        <v>8</v>
      </c>
      <c r="S460">
        <v>9.07</v>
      </c>
      <c r="T460">
        <v>5</v>
      </c>
      <c r="U460">
        <v>5</v>
      </c>
      <c r="V460">
        <v>3</v>
      </c>
      <c r="W460">
        <f>Data!$R460*Data!$S460*(1-Data!$T460/100)*(1+Data!$U460/100)</f>
        <v>72.378600000000006</v>
      </c>
      <c r="X460">
        <f>Data!$R460*Data!$S460*50%</f>
        <v>36.28</v>
      </c>
      <c r="Y460">
        <f>Data!$W460-Data!$X460</f>
        <v>36.098600000000005</v>
      </c>
      <c r="Z460">
        <f>IF(COUNTIF($G$2:G460,G460)=1,1,0)</f>
        <v>0</v>
      </c>
    </row>
    <row r="461" spans="1:26" x14ac:dyDescent="0.3">
      <c r="A461" t="s">
        <v>791</v>
      </c>
      <c r="B461">
        <v>46007</v>
      </c>
      <c r="C461" t="s">
        <v>785</v>
      </c>
      <c r="D461" t="s">
        <v>689</v>
      </c>
      <c r="E461" t="s">
        <v>233</v>
      </c>
      <c r="F461" t="s">
        <v>121</v>
      </c>
      <c r="G461" t="s">
        <v>711</v>
      </c>
      <c r="H461" t="s">
        <v>303</v>
      </c>
      <c r="I461" t="s">
        <v>32</v>
      </c>
      <c r="J461" t="s">
        <v>44</v>
      </c>
      <c r="K461" t="s">
        <v>34</v>
      </c>
      <c r="L461" t="s">
        <v>93</v>
      </c>
      <c r="M461">
        <v>12</v>
      </c>
      <c r="N461" t="s">
        <v>47</v>
      </c>
      <c r="O461" t="s">
        <v>64</v>
      </c>
      <c r="P461" t="s">
        <v>113</v>
      </c>
      <c r="Q461" t="s">
        <v>114</v>
      </c>
      <c r="R461">
        <v>8</v>
      </c>
      <c r="S461">
        <v>14.27</v>
      </c>
      <c r="T461">
        <v>0</v>
      </c>
      <c r="U461">
        <v>5</v>
      </c>
      <c r="V461">
        <v>4</v>
      </c>
      <c r="W461">
        <f>Data!$R461*Data!$S461*(1-Data!$T461/100)*(1+Data!$U461/100)</f>
        <v>119.86799999999999</v>
      </c>
      <c r="X461">
        <f>Data!$R461*Data!$S461*50%</f>
        <v>57.08</v>
      </c>
      <c r="Y461">
        <f>Data!$W461-Data!$X461</f>
        <v>62.787999999999997</v>
      </c>
      <c r="Z461">
        <f>IF(COUNTIF($G$2:G461,G461)=1,1,0)</f>
        <v>0</v>
      </c>
    </row>
    <row r="462" spans="1:26" x14ac:dyDescent="0.3">
      <c r="A462" t="s">
        <v>792</v>
      </c>
      <c r="B462">
        <v>46015</v>
      </c>
      <c r="C462" t="s">
        <v>785</v>
      </c>
      <c r="D462" t="s">
        <v>689</v>
      </c>
      <c r="E462" t="s">
        <v>438</v>
      </c>
      <c r="F462" t="s">
        <v>121</v>
      </c>
      <c r="G462" t="s">
        <v>271</v>
      </c>
      <c r="H462" t="s">
        <v>43</v>
      </c>
      <c r="I462" t="s">
        <v>62</v>
      </c>
      <c r="J462" t="s">
        <v>92</v>
      </c>
      <c r="K462" t="s">
        <v>45</v>
      </c>
      <c r="L462" t="s">
        <v>46</v>
      </c>
      <c r="M462">
        <v>20</v>
      </c>
      <c r="N462" t="s">
        <v>36</v>
      </c>
      <c r="O462" t="s">
        <v>37</v>
      </c>
      <c r="P462" t="s">
        <v>49</v>
      </c>
      <c r="Q462" t="s">
        <v>97</v>
      </c>
      <c r="R462">
        <v>9</v>
      </c>
      <c r="S462">
        <v>10.26</v>
      </c>
      <c r="T462">
        <v>5</v>
      </c>
      <c r="U462">
        <v>5</v>
      </c>
      <c r="V462">
        <v>4</v>
      </c>
      <c r="W462">
        <f>Data!$R462*Data!$S462*(1-Data!$T462/100)*(1+Data!$U462/100)</f>
        <v>92.10915</v>
      </c>
      <c r="X462">
        <f>Data!$R462*Data!$S462*50%</f>
        <v>46.17</v>
      </c>
      <c r="Y462">
        <f>Data!$W462-Data!$X462</f>
        <v>45.939149999999998</v>
      </c>
      <c r="Z462">
        <f>IF(COUNTIF($G$2:G462,G462)=1,1,0)</f>
        <v>0</v>
      </c>
    </row>
    <row r="463" spans="1:26" x14ac:dyDescent="0.3">
      <c r="A463" t="s">
        <v>793</v>
      </c>
      <c r="B463">
        <v>46004</v>
      </c>
      <c r="C463" t="s">
        <v>785</v>
      </c>
      <c r="D463" t="s">
        <v>689</v>
      </c>
      <c r="E463" t="s">
        <v>104</v>
      </c>
      <c r="F463" t="s">
        <v>85</v>
      </c>
      <c r="G463" t="s">
        <v>504</v>
      </c>
      <c r="H463" t="s">
        <v>303</v>
      </c>
      <c r="I463" t="s">
        <v>62</v>
      </c>
      <c r="J463" t="s">
        <v>44</v>
      </c>
      <c r="K463" t="s">
        <v>87</v>
      </c>
      <c r="L463" t="s">
        <v>46</v>
      </c>
      <c r="M463">
        <v>8</v>
      </c>
      <c r="N463" t="s">
        <v>36</v>
      </c>
      <c r="O463" t="s">
        <v>48</v>
      </c>
      <c r="P463" t="s">
        <v>113</v>
      </c>
      <c r="Q463" t="s">
        <v>177</v>
      </c>
      <c r="R463">
        <v>8</v>
      </c>
      <c r="S463">
        <v>6.58</v>
      </c>
      <c r="T463">
        <v>0</v>
      </c>
      <c r="U463">
        <v>5</v>
      </c>
      <c r="V463">
        <v>5</v>
      </c>
      <c r="W463">
        <f>Data!$R463*Data!$S463*(1-Data!$T463/100)*(1+Data!$U463/100)</f>
        <v>55.272000000000006</v>
      </c>
      <c r="X463">
        <f>Data!$R463*Data!$S463*50%</f>
        <v>26.32</v>
      </c>
      <c r="Y463">
        <f>Data!$W463-Data!$X463</f>
        <v>28.952000000000005</v>
      </c>
      <c r="Z463">
        <f>IF(COUNTIF($G$2:G463,G463)=1,1,0)</f>
        <v>0</v>
      </c>
    </row>
    <row r="464" spans="1:26" x14ac:dyDescent="0.3">
      <c r="A464" t="s">
        <v>794</v>
      </c>
      <c r="B464">
        <v>46004</v>
      </c>
      <c r="C464" t="s">
        <v>785</v>
      </c>
      <c r="D464" t="s">
        <v>689</v>
      </c>
      <c r="E464" t="s">
        <v>145</v>
      </c>
      <c r="F464" t="s">
        <v>29</v>
      </c>
      <c r="G464" t="s">
        <v>218</v>
      </c>
      <c r="H464" t="s">
        <v>43</v>
      </c>
      <c r="I464" t="s">
        <v>32</v>
      </c>
      <c r="J464" t="s">
        <v>92</v>
      </c>
      <c r="K464" t="s">
        <v>45</v>
      </c>
      <c r="L464" t="s">
        <v>35</v>
      </c>
      <c r="M464">
        <v>7</v>
      </c>
      <c r="N464" t="s">
        <v>47</v>
      </c>
      <c r="O464" t="s">
        <v>48</v>
      </c>
      <c r="P464" t="s">
        <v>76</v>
      </c>
      <c r="Q464" t="s">
        <v>123</v>
      </c>
      <c r="R464">
        <v>8</v>
      </c>
      <c r="S464">
        <v>4.43</v>
      </c>
      <c r="T464">
        <v>0</v>
      </c>
      <c r="U464">
        <v>5</v>
      </c>
      <c r="V464">
        <v>5</v>
      </c>
      <c r="W464">
        <f>Data!$R464*Data!$S464*(1-Data!$T464/100)*(1+Data!$U464/100)</f>
        <v>37.211999999999996</v>
      </c>
      <c r="X464">
        <f>Data!$R464*Data!$S464*50%</f>
        <v>17.72</v>
      </c>
      <c r="Y464">
        <f>Data!$W464-Data!$X464</f>
        <v>19.491999999999997</v>
      </c>
      <c r="Z464">
        <f>IF(COUNTIF($G$2:G464,G464)=1,1,0)</f>
        <v>0</v>
      </c>
    </row>
    <row r="465" spans="1:26" x14ac:dyDescent="0.3">
      <c r="A465" t="s">
        <v>784</v>
      </c>
      <c r="B465">
        <v>46018</v>
      </c>
      <c r="C465" t="s">
        <v>785</v>
      </c>
      <c r="D465" t="s">
        <v>689</v>
      </c>
      <c r="E465" t="s">
        <v>138</v>
      </c>
      <c r="F465" t="s">
        <v>74</v>
      </c>
      <c r="G465" t="s">
        <v>780</v>
      </c>
      <c r="H465" t="s">
        <v>303</v>
      </c>
      <c r="I465" t="s">
        <v>32</v>
      </c>
      <c r="J465" t="s">
        <v>101</v>
      </c>
      <c r="K465" t="s">
        <v>87</v>
      </c>
      <c r="L465" t="s">
        <v>55</v>
      </c>
      <c r="M465">
        <v>22</v>
      </c>
      <c r="N465" t="s">
        <v>47</v>
      </c>
      <c r="O465" t="s">
        <v>94</v>
      </c>
      <c r="P465" t="s">
        <v>57</v>
      </c>
      <c r="Q465" t="s">
        <v>250</v>
      </c>
      <c r="R465">
        <v>8</v>
      </c>
      <c r="S465">
        <v>5.78</v>
      </c>
      <c r="T465">
        <v>0</v>
      </c>
      <c r="U465">
        <v>5</v>
      </c>
      <c r="V465">
        <v>4</v>
      </c>
      <c r="W465">
        <f>Data!$R465*Data!$S465*(1-Data!$T465/100)*(1+Data!$U465/100)</f>
        <v>48.552000000000007</v>
      </c>
      <c r="X465">
        <f>Data!$R465*Data!$S465*50%</f>
        <v>23.12</v>
      </c>
      <c r="Y465">
        <f>Data!$W465-Data!$X465</f>
        <v>25.432000000000006</v>
      </c>
      <c r="Z465">
        <f>IF(COUNTIF($G$2:G465,G465)=1,1,0)</f>
        <v>0</v>
      </c>
    </row>
    <row r="466" spans="1:26" x14ac:dyDescent="0.3">
      <c r="A466" t="s">
        <v>786</v>
      </c>
      <c r="B466">
        <v>46016</v>
      </c>
      <c r="C466" t="s">
        <v>785</v>
      </c>
      <c r="D466" t="s">
        <v>689</v>
      </c>
      <c r="E466" t="s">
        <v>196</v>
      </c>
      <c r="F466" t="s">
        <v>29</v>
      </c>
      <c r="G466" t="s">
        <v>419</v>
      </c>
      <c r="H466" t="s">
        <v>303</v>
      </c>
      <c r="I466" t="s">
        <v>32</v>
      </c>
      <c r="J466" t="s">
        <v>44</v>
      </c>
      <c r="K466" t="s">
        <v>87</v>
      </c>
      <c r="L466" t="s">
        <v>55</v>
      </c>
      <c r="M466">
        <v>16</v>
      </c>
      <c r="N466" t="s">
        <v>36</v>
      </c>
      <c r="O466" t="s">
        <v>48</v>
      </c>
      <c r="P466" t="s">
        <v>76</v>
      </c>
      <c r="Q466" t="s">
        <v>243</v>
      </c>
      <c r="R466">
        <v>8</v>
      </c>
      <c r="S466">
        <v>5.66</v>
      </c>
      <c r="T466">
        <v>5</v>
      </c>
      <c r="U466">
        <v>5</v>
      </c>
      <c r="V466">
        <v>4</v>
      </c>
      <c r="W466">
        <f>Data!$R466*Data!$S466*(1-Data!$T466/100)*(1+Data!$U466/100)</f>
        <v>45.166800000000002</v>
      </c>
      <c r="X466">
        <f>Data!$R466*Data!$S466*50%</f>
        <v>22.64</v>
      </c>
      <c r="Y466">
        <f>Data!$W466-Data!$X466</f>
        <v>22.526800000000001</v>
      </c>
      <c r="Z466">
        <f>IF(COUNTIF($G$2:G466,G466)=1,1,0)</f>
        <v>0</v>
      </c>
    </row>
    <row r="467" spans="1:26" x14ac:dyDescent="0.3">
      <c r="A467" t="s">
        <v>787</v>
      </c>
      <c r="B467">
        <v>46002</v>
      </c>
      <c r="C467" t="s">
        <v>785</v>
      </c>
      <c r="D467" t="s">
        <v>689</v>
      </c>
      <c r="E467" t="s">
        <v>104</v>
      </c>
      <c r="F467" t="s">
        <v>68</v>
      </c>
      <c r="G467" t="s">
        <v>788</v>
      </c>
      <c r="H467" t="s">
        <v>43</v>
      </c>
      <c r="I467" t="s">
        <v>32</v>
      </c>
      <c r="J467" t="s">
        <v>92</v>
      </c>
      <c r="K467" t="s">
        <v>34</v>
      </c>
      <c r="L467" t="s">
        <v>35</v>
      </c>
      <c r="M467">
        <v>14</v>
      </c>
      <c r="N467" t="s">
        <v>47</v>
      </c>
      <c r="O467" t="s">
        <v>64</v>
      </c>
      <c r="P467" t="s">
        <v>113</v>
      </c>
      <c r="Q467" t="s">
        <v>177</v>
      </c>
      <c r="R467">
        <v>8</v>
      </c>
      <c r="S467">
        <v>9.91</v>
      </c>
      <c r="T467">
        <v>5</v>
      </c>
      <c r="U467">
        <v>5</v>
      </c>
      <c r="V467">
        <v>5</v>
      </c>
      <c r="W467">
        <f>Data!$R467*Data!$S467*(1-Data!$T467/100)*(1+Data!$U467/100)</f>
        <v>79.081800000000001</v>
      </c>
      <c r="X467">
        <f>Data!$R467*Data!$S467*50%</f>
        <v>39.64</v>
      </c>
      <c r="Y467">
        <f>Data!$W467-Data!$X467</f>
        <v>39.441800000000001</v>
      </c>
      <c r="Z467">
        <f>IF(COUNTIF($G$2:G467,G467)=1,1,0)</f>
        <v>0</v>
      </c>
    </row>
    <row r="468" spans="1:26" x14ac:dyDescent="0.3">
      <c r="A468" t="s">
        <v>789</v>
      </c>
      <c r="B468">
        <v>46011</v>
      </c>
      <c r="C468" t="s">
        <v>785</v>
      </c>
      <c r="D468" t="s">
        <v>689</v>
      </c>
      <c r="E468" t="s">
        <v>230</v>
      </c>
      <c r="F468" t="s">
        <v>74</v>
      </c>
      <c r="G468" t="s">
        <v>665</v>
      </c>
      <c r="H468" t="s">
        <v>43</v>
      </c>
      <c r="I468" t="s">
        <v>32</v>
      </c>
      <c r="J468" t="s">
        <v>92</v>
      </c>
      <c r="K468" t="s">
        <v>63</v>
      </c>
      <c r="L468" t="s">
        <v>93</v>
      </c>
      <c r="M468">
        <v>9</v>
      </c>
      <c r="N468" t="s">
        <v>47</v>
      </c>
      <c r="O468" t="s">
        <v>64</v>
      </c>
      <c r="P468" t="s">
        <v>70</v>
      </c>
      <c r="Q468" t="s">
        <v>102</v>
      </c>
      <c r="R468">
        <v>9</v>
      </c>
      <c r="S468">
        <v>8.2100000000000009</v>
      </c>
      <c r="T468">
        <v>0</v>
      </c>
      <c r="U468">
        <v>5</v>
      </c>
      <c r="V468">
        <v>5</v>
      </c>
      <c r="W468">
        <f>Data!$R468*Data!$S468*(1-Data!$T468/100)*(1+Data!$U468/100)</f>
        <v>77.58450000000002</v>
      </c>
      <c r="X468">
        <f>Data!$R468*Data!$S468*50%</f>
        <v>36.945000000000007</v>
      </c>
      <c r="Y468">
        <f>Data!$W468-Data!$X468</f>
        <v>40.639500000000012</v>
      </c>
      <c r="Z468">
        <f>IF(COUNTIF($G$2:G468,G468)=1,1,0)</f>
        <v>0</v>
      </c>
    </row>
    <row r="469" spans="1:26" x14ac:dyDescent="0.3">
      <c r="A469" t="s">
        <v>790</v>
      </c>
      <c r="B469">
        <v>46014</v>
      </c>
      <c r="C469" t="s">
        <v>785</v>
      </c>
      <c r="D469" t="s">
        <v>689</v>
      </c>
      <c r="E469" t="s">
        <v>173</v>
      </c>
      <c r="F469" t="s">
        <v>74</v>
      </c>
      <c r="G469" t="s">
        <v>568</v>
      </c>
      <c r="H469" t="s">
        <v>43</v>
      </c>
      <c r="I469" t="s">
        <v>32</v>
      </c>
      <c r="J469" t="s">
        <v>33</v>
      </c>
      <c r="K469" t="s">
        <v>87</v>
      </c>
      <c r="L469" t="s">
        <v>93</v>
      </c>
      <c r="M469">
        <v>14</v>
      </c>
      <c r="N469" t="s">
        <v>56</v>
      </c>
      <c r="O469" t="s">
        <v>48</v>
      </c>
      <c r="P469" t="s">
        <v>76</v>
      </c>
      <c r="Q469" t="s">
        <v>127</v>
      </c>
      <c r="R469">
        <v>8</v>
      </c>
      <c r="S469">
        <v>4.18</v>
      </c>
      <c r="T469">
        <v>5</v>
      </c>
      <c r="U469">
        <v>5</v>
      </c>
      <c r="V469">
        <v>3</v>
      </c>
      <c r="W469">
        <f>Data!$R469*Data!$S469*(1-Data!$T469/100)*(1+Data!$U469/100)</f>
        <v>33.356400000000001</v>
      </c>
      <c r="X469">
        <f>Data!$R469*Data!$S469*50%</f>
        <v>16.72</v>
      </c>
      <c r="Y469">
        <f>Data!$W469-Data!$X469</f>
        <v>16.636400000000002</v>
      </c>
      <c r="Z469">
        <f>IF(COUNTIF($G$2:G469,G469)=1,1,0)</f>
        <v>0</v>
      </c>
    </row>
    <row r="470" spans="1:26" x14ac:dyDescent="0.3">
      <c r="A470" t="s">
        <v>791</v>
      </c>
      <c r="B470">
        <v>46007</v>
      </c>
      <c r="C470" t="s">
        <v>785</v>
      </c>
      <c r="D470" t="s">
        <v>689</v>
      </c>
      <c r="E470" t="s">
        <v>233</v>
      </c>
      <c r="F470" t="s">
        <v>121</v>
      </c>
      <c r="G470" t="s">
        <v>711</v>
      </c>
      <c r="H470" t="s">
        <v>303</v>
      </c>
      <c r="I470" t="s">
        <v>32</v>
      </c>
      <c r="J470" t="s">
        <v>44</v>
      </c>
      <c r="K470" t="s">
        <v>34</v>
      </c>
      <c r="L470" t="s">
        <v>93</v>
      </c>
      <c r="M470">
        <v>12</v>
      </c>
      <c r="N470" t="s">
        <v>47</v>
      </c>
      <c r="O470" t="s">
        <v>64</v>
      </c>
      <c r="P470" t="s">
        <v>76</v>
      </c>
      <c r="Q470" t="s">
        <v>243</v>
      </c>
      <c r="R470">
        <v>8</v>
      </c>
      <c r="S470">
        <v>6.2</v>
      </c>
      <c r="T470">
        <v>5</v>
      </c>
      <c r="U470">
        <v>5</v>
      </c>
      <c r="V470">
        <v>4</v>
      </c>
      <c r="W470">
        <f>Data!$R470*Data!$S470*(1-Data!$T470/100)*(1+Data!$U470/100)</f>
        <v>49.475999999999999</v>
      </c>
      <c r="X470">
        <f>Data!$R470*Data!$S470*50%</f>
        <v>24.8</v>
      </c>
      <c r="Y470">
        <f>Data!$W470-Data!$X470</f>
        <v>24.675999999999998</v>
      </c>
      <c r="Z470">
        <f>IF(COUNTIF($G$2:G470,G470)=1,1,0)</f>
        <v>0</v>
      </c>
    </row>
    <row r="471" spans="1:26" x14ac:dyDescent="0.3">
      <c r="A471" t="s">
        <v>792</v>
      </c>
      <c r="B471">
        <v>46015</v>
      </c>
      <c r="C471" t="s">
        <v>785</v>
      </c>
      <c r="D471" t="s">
        <v>689</v>
      </c>
      <c r="E471" t="s">
        <v>438</v>
      </c>
      <c r="F471" t="s">
        <v>121</v>
      </c>
      <c r="G471" t="s">
        <v>271</v>
      </c>
      <c r="H471" t="s">
        <v>43</v>
      </c>
      <c r="I471" t="s">
        <v>62</v>
      </c>
      <c r="J471" t="s">
        <v>92</v>
      </c>
      <c r="K471" t="s">
        <v>45</v>
      </c>
      <c r="L471" t="s">
        <v>46</v>
      </c>
      <c r="M471">
        <v>20</v>
      </c>
      <c r="N471" t="s">
        <v>36</v>
      </c>
      <c r="O471" t="s">
        <v>37</v>
      </c>
      <c r="P471" t="s">
        <v>38</v>
      </c>
      <c r="Q471" t="s">
        <v>39</v>
      </c>
      <c r="R471">
        <v>8</v>
      </c>
      <c r="S471">
        <v>4.47</v>
      </c>
      <c r="T471">
        <v>10</v>
      </c>
      <c r="U471">
        <v>5</v>
      </c>
      <c r="V471">
        <v>4</v>
      </c>
      <c r="W471">
        <f>Data!$R471*Data!$S471*(1-Data!$T471/100)*(1+Data!$U471/100)</f>
        <v>33.793199999999999</v>
      </c>
      <c r="X471">
        <f>Data!$R471*Data!$S471*50%</f>
        <v>17.88</v>
      </c>
      <c r="Y471">
        <f>Data!$W471-Data!$X471</f>
        <v>15.9132</v>
      </c>
      <c r="Z471">
        <f>IF(COUNTIF($G$2:G471,G471)=1,1,0)</f>
        <v>0</v>
      </c>
    </row>
    <row r="472" spans="1:26" x14ac:dyDescent="0.3">
      <c r="A472" t="s">
        <v>793</v>
      </c>
      <c r="B472">
        <v>46004</v>
      </c>
      <c r="C472" t="s">
        <v>785</v>
      </c>
      <c r="D472" t="s">
        <v>689</v>
      </c>
      <c r="E472" t="s">
        <v>104</v>
      </c>
      <c r="F472" t="s">
        <v>85</v>
      </c>
      <c r="G472" t="s">
        <v>504</v>
      </c>
      <c r="H472" t="s">
        <v>303</v>
      </c>
      <c r="I472" t="s">
        <v>62</v>
      </c>
      <c r="J472" t="s">
        <v>44</v>
      </c>
      <c r="K472" t="s">
        <v>87</v>
      </c>
      <c r="L472" t="s">
        <v>46</v>
      </c>
      <c r="M472">
        <v>8</v>
      </c>
      <c r="N472" t="s">
        <v>36</v>
      </c>
      <c r="O472" t="s">
        <v>48</v>
      </c>
      <c r="P472" t="s">
        <v>76</v>
      </c>
      <c r="Q472" t="s">
        <v>123</v>
      </c>
      <c r="R472">
        <v>3</v>
      </c>
      <c r="S472">
        <v>8.6999999999999993</v>
      </c>
      <c r="T472">
        <v>5</v>
      </c>
      <c r="U472">
        <v>5</v>
      </c>
      <c r="V472">
        <v>5</v>
      </c>
      <c r="W472">
        <f>Data!$R472*Data!$S472*(1-Data!$T472/100)*(1+Data!$U472/100)</f>
        <v>26.034749999999999</v>
      </c>
      <c r="X472">
        <f>Data!$R472*Data!$S472*50%</f>
        <v>13.049999999999999</v>
      </c>
      <c r="Y472">
        <f>Data!$W472-Data!$X472</f>
        <v>12.98475</v>
      </c>
      <c r="Z472">
        <f>IF(COUNTIF($G$2:G472,G472)=1,1,0)</f>
        <v>0</v>
      </c>
    </row>
    <row r="473" spans="1:26" x14ac:dyDescent="0.3">
      <c r="A473" t="s">
        <v>794</v>
      </c>
      <c r="B473">
        <v>46004</v>
      </c>
      <c r="C473" t="s">
        <v>785</v>
      </c>
      <c r="D473" t="s">
        <v>689</v>
      </c>
      <c r="E473" t="s">
        <v>145</v>
      </c>
      <c r="F473" t="s">
        <v>29</v>
      </c>
      <c r="G473" t="s">
        <v>135</v>
      </c>
      <c r="H473" t="s">
        <v>43</v>
      </c>
      <c r="I473" t="s">
        <v>32</v>
      </c>
      <c r="J473" t="s">
        <v>92</v>
      </c>
      <c r="K473" t="s">
        <v>45</v>
      </c>
      <c r="L473" t="s">
        <v>35</v>
      </c>
      <c r="M473">
        <v>7</v>
      </c>
      <c r="N473" t="s">
        <v>47</v>
      </c>
      <c r="O473" t="s">
        <v>48</v>
      </c>
      <c r="P473" t="s">
        <v>70</v>
      </c>
      <c r="Q473" t="s">
        <v>71</v>
      </c>
      <c r="R473">
        <v>4</v>
      </c>
      <c r="S473">
        <v>5.45</v>
      </c>
      <c r="T473">
        <v>10</v>
      </c>
      <c r="U473">
        <v>5</v>
      </c>
      <c r="V473">
        <v>5</v>
      </c>
      <c r="W473">
        <f>Data!$R473*Data!$S473*(1-Data!$T473/100)*(1+Data!$U473/100)</f>
        <v>20.601000000000003</v>
      </c>
      <c r="X473">
        <f>Data!$R473*Data!$S473*50%</f>
        <v>10.9</v>
      </c>
      <c r="Y473">
        <f>Data!$W473-Data!$X473</f>
        <v>9.7010000000000023</v>
      </c>
      <c r="Z473">
        <f>IF(COUNTIF($G$2:G473,G473)=1,1,0)</f>
        <v>0</v>
      </c>
    </row>
    <row r="474" spans="1:26" x14ac:dyDescent="0.3">
      <c r="A474" t="s">
        <v>794</v>
      </c>
      <c r="B474">
        <v>46018</v>
      </c>
      <c r="C474" t="s">
        <v>785</v>
      </c>
      <c r="D474" t="s">
        <v>689</v>
      </c>
      <c r="E474" t="s">
        <v>138</v>
      </c>
      <c r="F474" t="s">
        <v>74</v>
      </c>
      <c r="G474" t="s">
        <v>139</v>
      </c>
      <c r="H474" t="s">
        <v>43</v>
      </c>
      <c r="I474" t="s">
        <v>32</v>
      </c>
      <c r="J474" t="s">
        <v>92</v>
      </c>
      <c r="K474" t="s">
        <v>34</v>
      </c>
      <c r="L474" t="s">
        <v>35</v>
      </c>
      <c r="M474">
        <v>14</v>
      </c>
      <c r="N474" t="s">
        <v>47</v>
      </c>
      <c r="O474" t="s">
        <v>64</v>
      </c>
      <c r="P474" t="s">
        <v>57</v>
      </c>
      <c r="Q474" t="s">
        <v>250</v>
      </c>
      <c r="R474">
        <v>8</v>
      </c>
      <c r="S474">
        <v>13.12</v>
      </c>
      <c r="T474">
        <v>5</v>
      </c>
      <c r="U474">
        <v>5</v>
      </c>
      <c r="V474">
        <v>5</v>
      </c>
      <c r="W474">
        <f>Data!$R474*Data!$S474*(1-Data!$T474/100)*(1+Data!$U474/100)</f>
        <v>104.69759999999999</v>
      </c>
      <c r="X474">
        <f>Data!$R474*Data!$S474*50%</f>
        <v>52.48</v>
      </c>
      <c r="Y474">
        <f>Data!$W474-Data!$X474</f>
        <v>52.217599999999997</v>
      </c>
      <c r="Z474">
        <f>IF(COUNTIF($G$2:G474,G474)=1,1,0)</f>
        <v>0</v>
      </c>
    </row>
    <row r="475" spans="1:26" x14ac:dyDescent="0.3">
      <c r="A475" t="s">
        <v>684</v>
      </c>
      <c r="B475">
        <v>46016</v>
      </c>
      <c r="C475" t="s">
        <v>785</v>
      </c>
      <c r="D475" t="s">
        <v>689</v>
      </c>
      <c r="E475" t="s">
        <v>196</v>
      </c>
      <c r="F475" t="s">
        <v>29</v>
      </c>
      <c r="G475" t="s">
        <v>221</v>
      </c>
      <c r="H475" t="s">
        <v>43</v>
      </c>
      <c r="I475" t="s">
        <v>32</v>
      </c>
      <c r="J475" t="s">
        <v>92</v>
      </c>
      <c r="K475" t="s">
        <v>63</v>
      </c>
      <c r="L475" t="s">
        <v>93</v>
      </c>
      <c r="M475">
        <v>9</v>
      </c>
      <c r="N475" t="s">
        <v>47</v>
      </c>
      <c r="O475" t="s">
        <v>64</v>
      </c>
      <c r="P475" t="s">
        <v>38</v>
      </c>
      <c r="Q475" t="s">
        <v>130</v>
      </c>
      <c r="R475">
        <v>8</v>
      </c>
      <c r="S475">
        <v>9.85</v>
      </c>
      <c r="T475">
        <v>10</v>
      </c>
      <c r="U475">
        <v>5</v>
      </c>
      <c r="V475">
        <v>5</v>
      </c>
      <c r="W475">
        <f>Data!$R475*Data!$S475*(1-Data!$T475/100)*(1+Data!$U475/100)</f>
        <v>74.466000000000008</v>
      </c>
      <c r="X475">
        <f>Data!$R475*Data!$S475*50%</f>
        <v>39.4</v>
      </c>
      <c r="Y475">
        <f>Data!$W475-Data!$X475</f>
        <v>35.06600000000001</v>
      </c>
      <c r="Z475">
        <f>IF(COUNTIF($G$2:G475,G475)=1,1,0)</f>
        <v>0</v>
      </c>
    </row>
    <row r="476" spans="1:26" x14ac:dyDescent="0.3">
      <c r="A476" t="s">
        <v>606</v>
      </c>
      <c r="B476">
        <v>46002</v>
      </c>
      <c r="C476" t="s">
        <v>785</v>
      </c>
      <c r="D476" t="s">
        <v>689</v>
      </c>
      <c r="E476" t="s">
        <v>104</v>
      </c>
      <c r="F476" t="s">
        <v>68</v>
      </c>
      <c r="G476" t="s">
        <v>332</v>
      </c>
      <c r="H476" t="s">
        <v>43</v>
      </c>
      <c r="I476" t="s">
        <v>32</v>
      </c>
      <c r="J476" t="s">
        <v>33</v>
      </c>
      <c r="K476" t="s">
        <v>87</v>
      </c>
      <c r="L476" t="s">
        <v>93</v>
      </c>
      <c r="M476">
        <v>14</v>
      </c>
      <c r="N476" t="s">
        <v>56</v>
      </c>
      <c r="O476" t="s">
        <v>48</v>
      </c>
      <c r="P476" t="s">
        <v>113</v>
      </c>
      <c r="Q476" t="s">
        <v>140</v>
      </c>
      <c r="R476">
        <v>9</v>
      </c>
      <c r="S476">
        <v>6.59</v>
      </c>
      <c r="T476">
        <v>0</v>
      </c>
      <c r="U476">
        <v>5</v>
      </c>
      <c r="V476">
        <v>3</v>
      </c>
      <c r="W476">
        <f>Data!$R476*Data!$S476*(1-Data!$T476/100)*(1+Data!$U476/100)</f>
        <v>62.275500000000008</v>
      </c>
      <c r="X476">
        <f>Data!$R476*Data!$S476*50%</f>
        <v>29.655000000000001</v>
      </c>
      <c r="Y476">
        <f>Data!$W476-Data!$X476</f>
        <v>32.620500000000007</v>
      </c>
      <c r="Z476">
        <f>IF(COUNTIF($G$2:G476,G476)=1,1,0)</f>
        <v>0</v>
      </c>
    </row>
    <row r="477" spans="1:26" x14ac:dyDescent="0.3">
      <c r="A477" t="s">
        <v>455</v>
      </c>
      <c r="B477">
        <v>46011</v>
      </c>
      <c r="C477" t="s">
        <v>785</v>
      </c>
      <c r="D477" t="s">
        <v>689</v>
      </c>
      <c r="E477" t="s">
        <v>230</v>
      </c>
      <c r="F477" t="s">
        <v>74</v>
      </c>
      <c r="G477" t="s">
        <v>795</v>
      </c>
      <c r="H477" t="s">
        <v>303</v>
      </c>
      <c r="I477" t="s">
        <v>32</v>
      </c>
      <c r="J477" t="s">
        <v>44</v>
      </c>
      <c r="K477" t="s">
        <v>34</v>
      </c>
      <c r="L477" t="s">
        <v>93</v>
      </c>
      <c r="M477">
        <v>12</v>
      </c>
      <c r="N477" t="s">
        <v>47</v>
      </c>
      <c r="O477" t="s">
        <v>64</v>
      </c>
      <c r="P477" t="s">
        <v>113</v>
      </c>
      <c r="Q477" t="s">
        <v>228</v>
      </c>
      <c r="R477">
        <v>8</v>
      </c>
      <c r="S477">
        <v>6.82</v>
      </c>
      <c r="T477">
        <v>5</v>
      </c>
      <c r="U477">
        <v>5</v>
      </c>
      <c r="V477">
        <v>4</v>
      </c>
      <c r="W477">
        <f>Data!$R477*Data!$S477*(1-Data!$T477/100)*(1+Data!$U477/100)</f>
        <v>54.4236</v>
      </c>
      <c r="X477">
        <f>Data!$R477*Data!$S477*50%</f>
        <v>27.28</v>
      </c>
      <c r="Y477">
        <f>Data!$W477-Data!$X477</f>
        <v>27.143599999999999</v>
      </c>
      <c r="Z477">
        <f>IF(COUNTIF($G$2:G477,G477)=1,1,0)</f>
        <v>1</v>
      </c>
    </row>
    <row r="478" spans="1:26" x14ac:dyDescent="0.3">
      <c r="A478" t="s">
        <v>695</v>
      </c>
      <c r="B478">
        <v>46014</v>
      </c>
      <c r="C478" t="s">
        <v>785</v>
      </c>
      <c r="D478" t="s">
        <v>689</v>
      </c>
      <c r="E478" t="s">
        <v>173</v>
      </c>
      <c r="F478" t="s">
        <v>74</v>
      </c>
      <c r="G478" t="s">
        <v>321</v>
      </c>
      <c r="H478" t="s">
        <v>43</v>
      </c>
      <c r="I478" t="s">
        <v>62</v>
      </c>
      <c r="J478" t="s">
        <v>92</v>
      </c>
      <c r="K478" t="s">
        <v>45</v>
      </c>
      <c r="L478" t="s">
        <v>46</v>
      </c>
      <c r="M478">
        <v>20</v>
      </c>
      <c r="N478" t="s">
        <v>36</v>
      </c>
      <c r="O478" t="s">
        <v>37</v>
      </c>
      <c r="P478" t="s">
        <v>57</v>
      </c>
      <c r="Q478" t="s">
        <v>136</v>
      </c>
      <c r="R478">
        <v>8</v>
      </c>
      <c r="S478">
        <v>14.51</v>
      </c>
      <c r="T478">
        <v>10</v>
      </c>
      <c r="U478">
        <v>5</v>
      </c>
      <c r="V478">
        <v>4</v>
      </c>
      <c r="W478">
        <f>Data!$R478*Data!$S478*(1-Data!$T478/100)*(1+Data!$U478/100)</f>
        <v>109.6956</v>
      </c>
      <c r="X478">
        <f>Data!$R478*Data!$S478*50%</f>
        <v>58.04</v>
      </c>
      <c r="Y478">
        <f>Data!$W478-Data!$X478</f>
        <v>51.6556</v>
      </c>
      <c r="Z478">
        <f>IF(COUNTIF($G$2:G478,G478)=1,1,0)</f>
        <v>0</v>
      </c>
    </row>
    <row r="479" spans="1:26" x14ac:dyDescent="0.3">
      <c r="A479" t="s">
        <v>796</v>
      </c>
      <c r="B479">
        <v>46007</v>
      </c>
      <c r="C479" t="s">
        <v>785</v>
      </c>
      <c r="D479" t="s">
        <v>689</v>
      </c>
      <c r="E479" t="s">
        <v>233</v>
      </c>
      <c r="F479" t="s">
        <v>121</v>
      </c>
      <c r="G479" t="s">
        <v>605</v>
      </c>
      <c r="H479" t="s">
        <v>303</v>
      </c>
      <c r="I479" t="s">
        <v>62</v>
      </c>
      <c r="J479" t="s">
        <v>44</v>
      </c>
      <c r="K479" t="s">
        <v>87</v>
      </c>
      <c r="L479" t="s">
        <v>46</v>
      </c>
      <c r="M479">
        <v>8</v>
      </c>
      <c r="N479" t="s">
        <v>36</v>
      </c>
      <c r="O479" t="s">
        <v>48</v>
      </c>
      <c r="P479" t="s">
        <v>113</v>
      </c>
      <c r="Q479" t="s">
        <v>140</v>
      </c>
      <c r="R479">
        <v>8</v>
      </c>
      <c r="S479">
        <v>9.8800000000000008</v>
      </c>
      <c r="T479">
        <v>5</v>
      </c>
      <c r="U479">
        <v>5</v>
      </c>
      <c r="V479">
        <v>5</v>
      </c>
      <c r="W479">
        <f>Data!$R479*Data!$S479*(1-Data!$T479/100)*(1+Data!$U479/100)</f>
        <v>78.842400000000012</v>
      </c>
      <c r="X479">
        <f>Data!$R479*Data!$S479*50%</f>
        <v>39.520000000000003</v>
      </c>
      <c r="Y479">
        <f>Data!$W479-Data!$X479</f>
        <v>39.322400000000009</v>
      </c>
      <c r="Z479">
        <f>IF(COUNTIF($G$2:G479,G479)=1,1,0)</f>
        <v>0</v>
      </c>
    </row>
    <row r="480" spans="1:26" x14ac:dyDescent="0.3">
      <c r="A480" t="s">
        <v>686</v>
      </c>
      <c r="B480">
        <v>46015</v>
      </c>
      <c r="C480" t="s">
        <v>785</v>
      </c>
      <c r="D480" t="s">
        <v>689</v>
      </c>
      <c r="E480" t="s">
        <v>438</v>
      </c>
      <c r="F480" t="s">
        <v>121</v>
      </c>
      <c r="G480" t="s">
        <v>370</v>
      </c>
      <c r="H480" t="s">
        <v>43</v>
      </c>
      <c r="I480" t="s">
        <v>32</v>
      </c>
      <c r="J480" t="s">
        <v>92</v>
      </c>
      <c r="K480" t="s">
        <v>45</v>
      </c>
      <c r="L480" t="s">
        <v>35</v>
      </c>
      <c r="M480">
        <v>7</v>
      </c>
      <c r="N480" t="s">
        <v>47</v>
      </c>
      <c r="O480" t="s">
        <v>48</v>
      </c>
      <c r="P480" t="s">
        <v>113</v>
      </c>
      <c r="Q480" t="s">
        <v>140</v>
      </c>
      <c r="R480">
        <v>8</v>
      </c>
      <c r="S480">
        <v>6.81</v>
      </c>
      <c r="T480">
        <v>0</v>
      </c>
      <c r="U480">
        <v>5</v>
      </c>
      <c r="V480">
        <v>5</v>
      </c>
      <c r="W480">
        <f>Data!$R480*Data!$S480*(1-Data!$T480/100)*(1+Data!$U480/100)</f>
        <v>57.204000000000001</v>
      </c>
      <c r="X480">
        <f>Data!$R480*Data!$S480*50%</f>
        <v>27.24</v>
      </c>
      <c r="Y480">
        <f>Data!$W480-Data!$X480</f>
        <v>29.964000000000002</v>
      </c>
      <c r="Z480">
        <f>IF(COUNTIF($G$2:G480,G480)=1,1,0)</f>
        <v>0</v>
      </c>
    </row>
    <row r="481" spans="1:26" x14ac:dyDescent="0.3">
      <c r="A481" t="s">
        <v>377</v>
      </c>
      <c r="B481">
        <v>46004</v>
      </c>
      <c r="C481" t="s">
        <v>785</v>
      </c>
      <c r="D481" t="s">
        <v>689</v>
      </c>
      <c r="E481" t="s">
        <v>104</v>
      </c>
      <c r="F481" t="s">
        <v>85</v>
      </c>
      <c r="G481" t="s">
        <v>342</v>
      </c>
      <c r="H481" t="s">
        <v>303</v>
      </c>
      <c r="I481" t="s">
        <v>32</v>
      </c>
      <c r="J481" t="s">
        <v>101</v>
      </c>
      <c r="K481" t="s">
        <v>87</v>
      </c>
      <c r="L481" t="s">
        <v>55</v>
      </c>
      <c r="M481">
        <v>22</v>
      </c>
      <c r="N481" t="s">
        <v>47</v>
      </c>
      <c r="O481" t="s">
        <v>94</v>
      </c>
      <c r="P481" t="s">
        <v>113</v>
      </c>
      <c r="Q481" t="s">
        <v>228</v>
      </c>
      <c r="R481">
        <v>8</v>
      </c>
      <c r="S481">
        <v>6.36</v>
      </c>
      <c r="T481">
        <v>5</v>
      </c>
      <c r="U481">
        <v>5</v>
      </c>
      <c r="V481">
        <v>4</v>
      </c>
      <c r="W481">
        <f>Data!$R481*Data!$S481*(1-Data!$T481/100)*(1+Data!$U481/100)</f>
        <v>50.752800000000001</v>
      </c>
      <c r="X481">
        <f>Data!$R481*Data!$S481*50%</f>
        <v>25.44</v>
      </c>
      <c r="Y481">
        <f>Data!$W481-Data!$X481</f>
        <v>25.312799999999999</v>
      </c>
      <c r="Z481">
        <f>IF(COUNTIF($G$2:G481,G481)=1,1,0)</f>
        <v>0</v>
      </c>
    </row>
    <row r="482" spans="1:26" x14ac:dyDescent="0.3">
      <c r="A482" t="s">
        <v>379</v>
      </c>
      <c r="B482">
        <v>46004</v>
      </c>
      <c r="C482" t="s">
        <v>785</v>
      </c>
      <c r="D482" t="s">
        <v>689</v>
      </c>
      <c r="E482" t="s">
        <v>145</v>
      </c>
      <c r="F482" t="s">
        <v>29</v>
      </c>
      <c r="G482" t="s">
        <v>797</v>
      </c>
      <c r="H482" t="s">
        <v>303</v>
      </c>
      <c r="I482" t="s">
        <v>32</v>
      </c>
      <c r="J482" t="s">
        <v>44</v>
      </c>
      <c r="K482" t="s">
        <v>87</v>
      </c>
      <c r="L482" t="s">
        <v>55</v>
      </c>
      <c r="M482">
        <v>16</v>
      </c>
      <c r="N482" t="s">
        <v>36</v>
      </c>
      <c r="O482" t="s">
        <v>48</v>
      </c>
      <c r="P482" t="s">
        <v>49</v>
      </c>
      <c r="Q482" t="s">
        <v>168</v>
      </c>
      <c r="R482">
        <v>8</v>
      </c>
      <c r="S482">
        <v>7.25</v>
      </c>
      <c r="T482">
        <v>0</v>
      </c>
      <c r="U482">
        <v>5</v>
      </c>
      <c r="V482">
        <v>4</v>
      </c>
      <c r="W482">
        <f>Data!$R482*Data!$S482*(1-Data!$T482/100)*(1+Data!$U482/100)</f>
        <v>60.900000000000006</v>
      </c>
      <c r="X482">
        <f>Data!$R482*Data!$S482*50%</f>
        <v>29</v>
      </c>
      <c r="Y482">
        <f>Data!$W482-Data!$X482</f>
        <v>31.900000000000006</v>
      </c>
      <c r="Z482">
        <f>IF(COUNTIF($G$2:G482,G482)=1,1,0)</f>
        <v>1</v>
      </c>
    </row>
    <row r="483" spans="1:26" x14ac:dyDescent="0.3">
      <c r="A483" t="s">
        <v>186</v>
      </c>
      <c r="B483">
        <v>46018</v>
      </c>
      <c r="C483" t="s">
        <v>785</v>
      </c>
      <c r="D483" t="s">
        <v>689</v>
      </c>
      <c r="E483" t="s">
        <v>138</v>
      </c>
      <c r="F483" t="s">
        <v>74</v>
      </c>
      <c r="G483" t="s">
        <v>100</v>
      </c>
      <c r="H483" t="s">
        <v>43</v>
      </c>
      <c r="I483" t="s">
        <v>32</v>
      </c>
      <c r="J483" t="s">
        <v>92</v>
      </c>
      <c r="K483" t="s">
        <v>34</v>
      </c>
      <c r="L483" t="s">
        <v>35</v>
      </c>
      <c r="M483">
        <v>14</v>
      </c>
      <c r="N483" t="s">
        <v>47</v>
      </c>
      <c r="O483" t="s">
        <v>64</v>
      </c>
      <c r="P483" t="s">
        <v>38</v>
      </c>
      <c r="Q483" t="s">
        <v>118</v>
      </c>
      <c r="R483">
        <v>8</v>
      </c>
      <c r="S483">
        <v>13.13</v>
      </c>
      <c r="T483">
        <v>5</v>
      </c>
      <c r="U483">
        <v>5</v>
      </c>
      <c r="V483">
        <v>5</v>
      </c>
      <c r="W483">
        <f>Data!$R483*Data!$S483*(1-Data!$T483/100)*(1+Data!$U483/100)</f>
        <v>104.7774</v>
      </c>
      <c r="X483">
        <f>Data!$R483*Data!$S483*50%</f>
        <v>52.52</v>
      </c>
      <c r="Y483">
        <f>Data!$W483-Data!$X483</f>
        <v>52.257399999999997</v>
      </c>
      <c r="Z483">
        <f>IF(COUNTIF($G$2:G483,G483)=1,1,0)</f>
        <v>0</v>
      </c>
    </row>
    <row r="484" spans="1:26" x14ac:dyDescent="0.3">
      <c r="A484" t="s">
        <v>189</v>
      </c>
      <c r="B484">
        <v>46016</v>
      </c>
      <c r="C484" t="s">
        <v>785</v>
      </c>
      <c r="D484" t="s">
        <v>689</v>
      </c>
      <c r="E484" t="s">
        <v>196</v>
      </c>
      <c r="F484" t="s">
        <v>29</v>
      </c>
      <c r="G484" t="s">
        <v>308</v>
      </c>
      <c r="H484" t="s">
        <v>43</v>
      </c>
      <c r="I484" t="s">
        <v>32</v>
      </c>
      <c r="J484" t="s">
        <v>92</v>
      </c>
      <c r="K484" t="s">
        <v>63</v>
      </c>
      <c r="L484" t="s">
        <v>93</v>
      </c>
      <c r="M484">
        <v>9</v>
      </c>
      <c r="N484" t="s">
        <v>47</v>
      </c>
      <c r="O484" t="s">
        <v>64</v>
      </c>
      <c r="P484" t="s">
        <v>38</v>
      </c>
      <c r="Q484" t="s">
        <v>130</v>
      </c>
      <c r="R484">
        <v>8</v>
      </c>
      <c r="S484">
        <v>5.12</v>
      </c>
      <c r="T484">
        <v>0</v>
      </c>
      <c r="U484">
        <v>5</v>
      </c>
      <c r="V484">
        <v>5</v>
      </c>
      <c r="W484">
        <f>Data!$R484*Data!$S484*(1-Data!$T484/100)*(1+Data!$U484/100)</f>
        <v>43.008000000000003</v>
      </c>
      <c r="X484">
        <f>Data!$R484*Data!$S484*50%</f>
        <v>20.48</v>
      </c>
      <c r="Y484">
        <f>Data!$W484-Data!$X484</f>
        <v>22.528000000000002</v>
      </c>
      <c r="Z484">
        <f>IF(COUNTIF($G$2:G484,G484)=1,1,0)</f>
        <v>0</v>
      </c>
    </row>
    <row r="485" spans="1:26" x14ac:dyDescent="0.3">
      <c r="A485" t="s">
        <v>653</v>
      </c>
      <c r="B485">
        <v>46002</v>
      </c>
      <c r="C485" t="s">
        <v>785</v>
      </c>
      <c r="D485" t="s">
        <v>689</v>
      </c>
      <c r="E485" t="s">
        <v>104</v>
      </c>
      <c r="F485" t="s">
        <v>68</v>
      </c>
      <c r="G485" t="s">
        <v>282</v>
      </c>
      <c r="H485" t="s">
        <v>43</v>
      </c>
      <c r="I485" t="s">
        <v>32</v>
      </c>
      <c r="J485" t="s">
        <v>33</v>
      </c>
      <c r="K485" t="s">
        <v>87</v>
      </c>
      <c r="L485" t="s">
        <v>93</v>
      </c>
      <c r="M485">
        <v>14</v>
      </c>
      <c r="N485" t="s">
        <v>56</v>
      </c>
      <c r="O485" t="s">
        <v>48</v>
      </c>
      <c r="P485" t="s">
        <v>113</v>
      </c>
      <c r="Q485" t="s">
        <v>140</v>
      </c>
      <c r="R485">
        <v>8</v>
      </c>
      <c r="S485">
        <v>14.61</v>
      </c>
      <c r="T485">
        <v>5</v>
      </c>
      <c r="U485">
        <v>5</v>
      </c>
      <c r="V485">
        <v>3</v>
      </c>
      <c r="W485">
        <f>Data!$R485*Data!$S485*(1-Data!$T485/100)*(1+Data!$U485/100)</f>
        <v>116.58779999999999</v>
      </c>
      <c r="X485">
        <f>Data!$R485*Data!$S485*50%</f>
        <v>58.44</v>
      </c>
      <c r="Y485">
        <f>Data!$W485-Data!$X485</f>
        <v>58.147799999999989</v>
      </c>
      <c r="Z485">
        <f>IF(COUNTIF($G$2:G485,G485)=1,1,0)</f>
        <v>0</v>
      </c>
    </row>
    <row r="486" spans="1:26" x14ac:dyDescent="0.3">
      <c r="A486" t="s">
        <v>687</v>
      </c>
      <c r="B486">
        <v>46011</v>
      </c>
      <c r="C486" t="s">
        <v>785</v>
      </c>
      <c r="D486" t="s">
        <v>689</v>
      </c>
      <c r="E486" t="s">
        <v>230</v>
      </c>
      <c r="F486" t="s">
        <v>74</v>
      </c>
      <c r="G486" t="s">
        <v>665</v>
      </c>
      <c r="H486" t="s">
        <v>303</v>
      </c>
      <c r="I486" t="s">
        <v>32</v>
      </c>
      <c r="J486" t="s">
        <v>44</v>
      </c>
      <c r="K486" t="s">
        <v>34</v>
      </c>
      <c r="L486" t="s">
        <v>93</v>
      </c>
      <c r="M486">
        <v>12</v>
      </c>
      <c r="N486" t="s">
        <v>47</v>
      </c>
      <c r="O486" t="s">
        <v>64</v>
      </c>
      <c r="P486" t="s">
        <v>57</v>
      </c>
      <c r="Q486" t="s">
        <v>185</v>
      </c>
      <c r="R486">
        <v>8</v>
      </c>
      <c r="S486">
        <v>22.65</v>
      </c>
      <c r="T486">
        <v>0</v>
      </c>
      <c r="U486">
        <v>5</v>
      </c>
      <c r="V486">
        <v>4</v>
      </c>
      <c r="W486">
        <f>Data!$R486*Data!$S486*(1-Data!$T486/100)*(1+Data!$U486/100)</f>
        <v>190.26</v>
      </c>
      <c r="X486">
        <f>Data!$R486*Data!$S486*50%</f>
        <v>90.6</v>
      </c>
      <c r="Y486">
        <f>Data!$W486-Data!$X486</f>
        <v>99.66</v>
      </c>
      <c r="Z486">
        <f>IF(COUNTIF($G$2:G486,G486)=1,1,0)</f>
        <v>0</v>
      </c>
    </row>
    <row r="487" spans="1:26" x14ac:dyDescent="0.3">
      <c r="A487" t="s">
        <v>680</v>
      </c>
      <c r="B487">
        <v>46014</v>
      </c>
      <c r="C487" t="s">
        <v>785</v>
      </c>
      <c r="D487" t="s">
        <v>689</v>
      </c>
      <c r="E487" t="s">
        <v>173</v>
      </c>
      <c r="F487" t="s">
        <v>74</v>
      </c>
      <c r="G487" t="s">
        <v>385</v>
      </c>
      <c r="H487" t="s">
        <v>43</v>
      </c>
      <c r="I487" t="s">
        <v>62</v>
      </c>
      <c r="J487" t="s">
        <v>92</v>
      </c>
      <c r="K487" t="s">
        <v>45</v>
      </c>
      <c r="L487" t="s">
        <v>46</v>
      </c>
      <c r="M487">
        <v>20</v>
      </c>
      <c r="N487" t="s">
        <v>36</v>
      </c>
      <c r="O487" t="s">
        <v>37</v>
      </c>
      <c r="P487" t="s">
        <v>38</v>
      </c>
      <c r="Q487" t="s">
        <v>118</v>
      </c>
      <c r="R487">
        <v>9</v>
      </c>
      <c r="S487">
        <v>9.39</v>
      </c>
      <c r="T487">
        <v>5</v>
      </c>
      <c r="U487">
        <v>5</v>
      </c>
      <c r="V487">
        <v>4</v>
      </c>
      <c r="W487">
        <f>Data!$R487*Data!$S487*(1-Data!$T487/100)*(1+Data!$U487/100)</f>
        <v>84.298725000000005</v>
      </c>
      <c r="X487">
        <f>Data!$R487*Data!$S487*50%</f>
        <v>42.255000000000003</v>
      </c>
      <c r="Y487">
        <f>Data!$W487-Data!$X487</f>
        <v>42.043725000000002</v>
      </c>
      <c r="Z487">
        <f>IF(COUNTIF($G$2:G487,G487)=1,1,0)</f>
        <v>0</v>
      </c>
    </row>
    <row r="488" spans="1:26" x14ac:dyDescent="0.3">
      <c r="A488" t="s">
        <v>608</v>
      </c>
      <c r="B488">
        <v>46007</v>
      </c>
      <c r="C488" t="s">
        <v>785</v>
      </c>
      <c r="D488" t="s">
        <v>689</v>
      </c>
      <c r="E488" t="s">
        <v>233</v>
      </c>
      <c r="F488" t="s">
        <v>121</v>
      </c>
      <c r="G488" t="s">
        <v>276</v>
      </c>
      <c r="H488" t="s">
        <v>303</v>
      </c>
      <c r="I488" t="s">
        <v>62</v>
      </c>
      <c r="J488" t="s">
        <v>44</v>
      </c>
      <c r="K488" t="s">
        <v>87</v>
      </c>
      <c r="L488" t="s">
        <v>46</v>
      </c>
      <c r="M488">
        <v>8</v>
      </c>
      <c r="N488" t="s">
        <v>36</v>
      </c>
      <c r="O488" t="s">
        <v>48</v>
      </c>
      <c r="P488" t="s">
        <v>38</v>
      </c>
      <c r="Q488" t="s">
        <v>39</v>
      </c>
      <c r="R488">
        <v>8</v>
      </c>
      <c r="S488">
        <v>6.44</v>
      </c>
      <c r="T488">
        <v>0</v>
      </c>
      <c r="U488">
        <v>5</v>
      </c>
      <c r="V488">
        <v>5</v>
      </c>
      <c r="W488">
        <f>Data!$R488*Data!$S488*(1-Data!$T488/100)*(1+Data!$U488/100)</f>
        <v>54.096000000000004</v>
      </c>
      <c r="X488">
        <f>Data!$R488*Data!$S488*50%</f>
        <v>25.76</v>
      </c>
      <c r="Y488">
        <f>Data!$W488-Data!$X488</f>
        <v>28.336000000000002</v>
      </c>
      <c r="Z488">
        <f>IF(COUNTIF($G$2:G488,G488)=1,1,0)</f>
        <v>0</v>
      </c>
    </row>
    <row r="489" spans="1:26" x14ac:dyDescent="0.3">
      <c r="A489" t="s">
        <v>753</v>
      </c>
      <c r="B489">
        <v>46015</v>
      </c>
      <c r="C489" t="s">
        <v>785</v>
      </c>
      <c r="D489" t="s">
        <v>689</v>
      </c>
      <c r="E489" t="s">
        <v>438</v>
      </c>
      <c r="F489" t="s">
        <v>121</v>
      </c>
      <c r="G489" t="s">
        <v>593</v>
      </c>
      <c r="H489" t="s">
        <v>43</v>
      </c>
      <c r="I489" t="s">
        <v>32</v>
      </c>
      <c r="J489" t="s">
        <v>92</v>
      </c>
      <c r="K489" t="s">
        <v>45</v>
      </c>
      <c r="L489" t="s">
        <v>35</v>
      </c>
      <c r="M489">
        <v>7</v>
      </c>
      <c r="N489" t="s">
        <v>47</v>
      </c>
      <c r="O489" t="s">
        <v>48</v>
      </c>
      <c r="P489" t="s">
        <v>38</v>
      </c>
      <c r="Q489" t="s">
        <v>39</v>
      </c>
      <c r="R489">
        <v>8</v>
      </c>
      <c r="S489">
        <v>9.35</v>
      </c>
      <c r="T489">
        <v>0</v>
      </c>
      <c r="U489">
        <v>5</v>
      </c>
      <c r="V489">
        <v>5</v>
      </c>
      <c r="W489">
        <f>Data!$R489*Data!$S489*(1-Data!$T489/100)*(1+Data!$U489/100)</f>
        <v>78.540000000000006</v>
      </c>
      <c r="X489">
        <f>Data!$R489*Data!$S489*50%</f>
        <v>37.4</v>
      </c>
      <c r="Y489">
        <f>Data!$W489-Data!$X489</f>
        <v>41.140000000000008</v>
      </c>
      <c r="Z489">
        <f>IF(COUNTIF($G$2:G489,G489)=1,1,0)</f>
        <v>0</v>
      </c>
    </row>
    <row r="490" spans="1:26" x14ac:dyDescent="0.3">
      <c r="A490" t="s">
        <v>690</v>
      </c>
      <c r="B490">
        <v>46004</v>
      </c>
      <c r="C490" t="s">
        <v>785</v>
      </c>
      <c r="D490" t="s">
        <v>689</v>
      </c>
      <c r="E490" t="s">
        <v>104</v>
      </c>
      <c r="F490" t="s">
        <v>85</v>
      </c>
      <c r="G490" t="s">
        <v>392</v>
      </c>
      <c r="H490" t="s">
        <v>303</v>
      </c>
      <c r="I490" t="s">
        <v>32</v>
      </c>
      <c r="J490" t="s">
        <v>101</v>
      </c>
      <c r="K490" t="s">
        <v>87</v>
      </c>
      <c r="L490" t="s">
        <v>55</v>
      </c>
      <c r="M490">
        <v>22</v>
      </c>
      <c r="N490" t="s">
        <v>47</v>
      </c>
      <c r="O490" t="s">
        <v>94</v>
      </c>
      <c r="P490" t="s">
        <v>49</v>
      </c>
      <c r="Q490" t="s">
        <v>97</v>
      </c>
      <c r="R490">
        <v>8</v>
      </c>
      <c r="S490">
        <v>8.32</v>
      </c>
      <c r="T490">
        <v>0</v>
      </c>
      <c r="U490">
        <v>5</v>
      </c>
      <c r="V490">
        <v>4</v>
      </c>
      <c r="W490">
        <f>Data!$R490*Data!$S490*(1-Data!$T490/100)*(1+Data!$U490/100)</f>
        <v>69.888000000000005</v>
      </c>
      <c r="X490">
        <f>Data!$R490*Data!$S490*50%</f>
        <v>33.28</v>
      </c>
      <c r="Y490">
        <f>Data!$W490-Data!$X490</f>
        <v>36.608000000000004</v>
      </c>
      <c r="Z490">
        <f>IF(COUNTIF($G$2:G490,G490)=1,1,0)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083BF-C01A-41FF-8DA2-4C91E14E1F92}">
  <dimension ref="A1:F88"/>
  <sheetViews>
    <sheetView topLeftCell="A12" zoomScale="192" workbookViewId="0">
      <selection activeCell="B67" sqref="B67"/>
    </sheetView>
  </sheetViews>
  <sheetFormatPr defaultRowHeight="14.4" x14ac:dyDescent="0.3"/>
  <cols>
    <col min="1" max="1" width="9.5546875" bestFit="1" customWidth="1"/>
    <col min="3" max="3" width="8.88671875" customWidth="1"/>
  </cols>
  <sheetData>
    <row r="1" spans="1:6" s="16" customFormat="1" ht="23.4" x14ac:dyDescent="0.45">
      <c r="A1" s="19" t="s">
        <v>825</v>
      </c>
      <c r="B1" s="20"/>
      <c r="C1" s="20"/>
      <c r="D1" s="20"/>
      <c r="E1" s="20"/>
      <c r="F1" s="20"/>
    </row>
    <row r="3" spans="1:6" x14ac:dyDescent="0.3">
      <c r="A3" t="s">
        <v>826</v>
      </c>
    </row>
    <row r="4" spans="1:6" x14ac:dyDescent="0.3">
      <c r="A4" t="s">
        <v>836</v>
      </c>
      <c r="C4" s="15"/>
    </row>
    <row r="5" spans="1:6" x14ac:dyDescent="0.3">
      <c r="A5" t="s">
        <v>827</v>
      </c>
    </row>
    <row r="6" spans="1:6" x14ac:dyDescent="0.3">
      <c r="A6" t="s">
        <v>835</v>
      </c>
    </row>
    <row r="7" spans="1:6" x14ac:dyDescent="0.3">
      <c r="A7" t="s">
        <v>828</v>
      </c>
    </row>
    <row r="8" spans="1:6" x14ac:dyDescent="0.3">
      <c r="A8" t="s">
        <v>829</v>
      </c>
    </row>
    <row r="9" spans="1:6" x14ac:dyDescent="0.3">
      <c r="A9" t="s">
        <v>830</v>
      </c>
    </row>
    <row r="10" spans="1:6" x14ac:dyDescent="0.3">
      <c r="A10" t="s">
        <v>831</v>
      </c>
    </row>
    <row r="11" spans="1:6" x14ac:dyDescent="0.3">
      <c r="A11" t="s">
        <v>832</v>
      </c>
    </row>
    <row r="12" spans="1:6" x14ac:dyDescent="0.3">
      <c r="A12" t="s">
        <v>834</v>
      </c>
    </row>
    <row r="13" spans="1:6" x14ac:dyDescent="0.3">
      <c r="A13" t="s">
        <v>833</v>
      </c>
    </row>
    <row r="16" spans="1:6" x14ac:dyDescent="0.3">
      <c r="A16" t="s">
        <v>837</v>
      </c>
    </row>
    <row r="18" spans="1:1" ht="18" x14ac:dyDescent="0.3">
      <c r="A18" s="17" t="s">
        <v>867</v>
      </c>
    </row>
    <row r="20" spans="1:1" x14ac:dyDescent="0.3">
      <c r="A20" t="s">
        <v>838</v>
      </c>
    </row>
    <row r="22" spans="1:1" ht="18" x14ac:dyDescent="0.3">
      <c r="A22" s="17" t="s">
        <v>839</v>
      </c>
    </row>
    <row r="24" spans="1:1" x14ac:dyDescent="0.3">
      <c r="A24" t="s">
        <v>840</v>
      </c>
    </row>
    <row r="26" spans="1:1" ht="18" x14ac:dyDescent="0.3">
      <c r="A26" s="17" t="s">
        <v>841</v>
      </c>
    </row>
    <row r="28" spans="1:1" x14ac:dyDescent="0.3">
      <c r="A28" t="s">
        <v>842</v>
      </c>
    </row>
    <row r="30" spans="1:1" ht="18" x14ac:dyDescent="0.3">
      <c r="A30" s="17" t="s">
        <v>843</v>
      </c>
    </row>
    <row r="32" spans="1:1" x14ac:dyDescent="0.3">
      <c r="A32" t="s">
        <v>844</v>
      </c>
    </row>
    <row r="34" spans="1:1" ht="18" x14ac:dyDescent="0.3">
      <c r="A34" s="17" t="s">
        <v>845</v>
      </c>
    </row>
    <row r="36" spans="1:1" x14ac:dyDescent="0.3">
      <c r="A36">
        <f>COUNTA(_xlfn.UNIQUE(Data!$G$2:$G$490))</f>
        <v>180</v>
      </c>
    </row>
    <row r="38" spans="1:1" ht="18" x14ac:dyDescent="0.3">
      <c r="A38" s="17" t="s">
        <v>846</v>
      </c>
    </row>
    <row r="40" spans="1:1" x14ac:dyDescent="0.3">
      <c r="A40">
        <f>COUNTA(_xlfn.UNIQUE(Data!$A$2:$A$490))</f>
        <v>455</v>
      </c>
    </row>
    <row r="42" spans="1:1" ht="18" x14ac:dyDescent="0.3">
      <c r="A42" s="17" t="s">
        <v>847</v>
      </c>
    </row>
    <row r="44" spans="1:1" x14ac:dyDescent="0.3">
      <c r="A44" s="2">
        <f>SUM(Data!$W$2:$W$490)</f>
        <v>20694.485175000016</v>
      </c>
    </row>
    <row r="46" spans="1:1" ht="18" x14ac:dyDescent="0.3">
      <c r="A46" s="17" t="s">
        <v>848</v>
      </c>
    </row>
    <row r="48" spans="1:1" x14ac:dyDescent="0.3">
      <c r="A48" s="2">
        <f>SUM(Data!$Y$2:$Y$490)</f>
        <v>10338.270174999991</v>
      </c>
    </row>
    <row r="50" spans="1:1" ht="18" x14ac:dyDescent="0.3">
      <c r="A50" s="17" t="s">
        <v>849</v>
      </c>
    </row>
    <row r="52" spans="1:1" x14ac:dyDescent="0.3">
      <c r="A52" t="str" cm="1">
        <f t="array" ref="A52">_xlfn.LET(_xlpm.c,_xlfn.UNIQUE(Data!$L$2:$L$490),_xlpm.s,SUMIF(Data!$L$2:$L$490,_xlpm.c,Data!$W$2:$W$490),_xlfn.XLOOKUP(MAX(_xlpm.s),_xlpm.s,_xlpm.c))</f>
        <v>Dubai</v>
      </c>
    </row>
    <row r="54" spans="1:1" ht="18" x14ac:dyDescent="0.3">
      <c r="A54" s="17" t="s">
        <v>850</v>
      </c>
    </row>
    <row r="56" spans="1:1" x14ac:dyDescent="0.3">
      <c r="A56" t="s">
        <v>851</v>
      </c>
    </row>
    <row r="58" spans="1:1" ht="18" x14ac:dyDescent="0.3">
      <c r="A58" s="17" t="s">
        <v>852</v>
      </c>
    </row>
    <row r="60" spans="1:1" x14ac:dyDescent="0.3">
      <c r="A60" t="s">
        <v>868</v>
      </c>
    </row>
    <row r="62" spans="1:1" ht="18" x14ac:dyDescent="0.3">
      <c r="A62" s="17" t="s">
        <v>853</v>
      </c>
    </row>
    <row r="64" spans="1:1" x14ac:dyDescent="0.3">
      <c r="A64" t="s">
        <v>854</v>
      </c>
    </row>
    <row r="66" spans="1:1" ht="18" x14ac:dyDescent="0.3">
      <c r="A66" s="17" t="s">
        <v>855</v>
      </c>
    </row>
    <row r="68" spans="1:1" x14ac:dyDescent="0.3">
      <c r="A68" t="s">
        <v>856</v>
      </c>
    </row>
    <row r="70" spans="1:1" ht="18" x14ac:dyDescent="0.3">
      <c r="A70" s="17" t="s">
        <v>857</v>
      </c>
    </row>
    <row r="72" spans="1:1" x14ac:dyDescent="0.3">
      <c r="A72" t="s">
        <v>858</v>
      </c>
    </row>
    <row r="74" spans="1:1" ht="18" x14ac:dyDescent="0.3">
      <c r="A74" s="17" t="s">
        <v>859</v>
      </c>
    </row>
    <row r="76" spans="1:1" x14ac:dyDescent="0.3">
      <c r="A76" t="s">
        <v>860</v>
      </c>
    </row>
    <row r="78" spans="1:1" ht="18" x14ac:dyDescent="0.3">
      <c r="A78" s="17" t="s">
        <v>861</v>
      </c>
    </row>
    <row r="80" spans="1:1" x14ac:dyDescent="0.3">
      <c r="A80" t="s">
        <v>862</v>
      </c>
    </row>
    <row r="82" spans="1:1" ht="18" x14ac:dyDescent="0.3">
      <c r="A82" s="17" t="s">
        <v>863</v>
      </c>
    </row>
    <row r="84" spans="1:1" x14ac:dyDescent="0.3">
      <c r="A84" t="s">
        <v>864</v>
      </c>
    </row>
    <row r="86" spans="1:1" ht="18" x14ac:dyDescent="0.3">
      <c r="A86" s="17" t="s">
        <v>865</v>
      </c>
    </row>
    <row r="88" spans="1:1" x14ac:dyDescent="0.3">
      <c r="A88" t="s">
        <v>866</v>
      </c>
    </row>
  </sheetData>
  <mergeCells count="1">
    <mergeCell ref="A1:F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C7B31-FE6A-43D8-B0A9-DB477A13664B}">
  <sheetPr codeName="Sheet3"/>
  <dimension ref="A2:AI16"/>
  <sheetViews>
    <sheetView topLeftCell="A3" zoomScale="170" zoomScaleNormal="115" workbookViewId="0">
      <selection activeCell="B11" sqref="B11"/>
    </sheetView>
  </sheetViews>
  <sheetFormatPr defaultRowHeight="14.4" x14ac:dyDescent="0.3"/>
  <cols>
    <col min="1" max="1" width="22.33203125" bestFit="1" customWidth="1"/>
    <col min="2" max="2" width="12.77734375" customWidth="1"/>
    <col min="4" max="4" width="12" customWidth="1"/>
    <col min="5" max="5" width="17" customWidth="1"/>
    <col min="7" max="7" width="12" customWidth="1"/>
    <col min="8" max="8" width="18" customWidth="1"/>
    <col min="10" max="10" width="11.6640625" customWidth="1"/>
    <col min="11" max="11" width="16.21875" customWidth="1"/>
    <col min="13" max="13" width="15.6640625" customWidth="1"/>
    <col min="14" max="14" width="14.77734375" customWidth="1"/>
    <col min="17" max="17" width="18.21875" customWidth="1"/>
    <col min="20" max="20" width="16.109375" customWidth="1"/>
    <col min="24" max="24" width="17.21875" customWidth="1"/>
    <col min="27" max="27" width="15.109375" customWidth="1"/>
    <col min="30" max="30" width="16.33203125" customWidth="1"/>
    <col min="33" max="33" width="4.77734375" customWidth="1"/>
    <col min="35" max="35" width="19.109375" customWidth="1"/>
  </cols>
  <sheetData>
    <row r="2" spans="1:35" x14ac:dyDescent="0.3">
      <c r="D2" s="21" t="s">
        <v>815</v>
      </c>
      <c r="E2" s="21"/>
      <c r="G2" s="21" t="s">
        <v>816</v>
      </c>
      <c r="H2" s="21"/>
      <c r="J2" s="21" t="s">
        <v>817</v>
      </c>
      <c r="K2" s="21"/>
      <c r="M2" s="21" t="s">
        <v>818</v>
      </c>
      <c r="N2" s="21"/>
      <c r="P2" s="21" t="s">
        <v>819</v>
      </c>
      <c r="Q2" s="21"/>
      <c r="S2" s="21" t="s">
        <v>820</v>
      </c>
      <c r="T2" s="21"/>
      <c r="W2" s="21" t="s">
        <v>821</v>
      </c>
      <c r="X2" s="21"/>
      <c r="Z2" s="21" t="s">
        <v>822</v>
      </c>
      <c r="AA2" s="21"/>
      <c r="AC2" s="21" t="s">
        <v>823</v>
      </c>
      <c r="AD2" s="21"/>
      <c r="AH2" s="21" t="s">
        <v>824</v>
      </c>
      <c r="AI2" s="21"/>
    </row>
    <row r="3" spans="1:35" x14ac:dyDescent="0.3">
      <c r="A3" s="3" t="s">
        <v>804</v>
      </c>
      <c r="D3" s="3" t="s">
        <v>812</v>
      </c>
      <c r="E3" t="s">
        <v>801</v>
      </c>
      <c r="G3" s="3" t="s">
        <v>812</v>
      </c>
      <c r="H3" t="s">
        <v>802</v>
      </c>
      <c r="J3" s="3" t="s">
        <v>812</v>
      </c>
      <c r="K3" t="s">
        <v>801</v>
      </c>
      <c r="M3" s="3" t="s">
        <v>812</v>
      </c>
      <c r="N3" t="s">
        <v>801</v>
      </c>
      <c r="P3" s="3" t="s">
        <v>812</v>
      </c>
      <c r="Q3" t="s">
        <v>814</v>
      </c>
      <c r="S3" s="3" t="s">
        <v>812</v>
      </c>
      <c r="T3" t="s">
        <v>801</v>
      </c>
      <c r="W3" s="3" t="s">
        <v>812</v>
      </c>
      <c r="X3" t="s">
        <v>801</v>
      </c>
      <c r="Z3" s="3" t="s">
        <v>812</v>
      </c>
      <c r="AA3" t="s">
        <v>801</v>
      </c>
      <c r="AC3" s="3" t="s">
        <v>812</v>
      </c>
      <c r="AD3" t="s">
        <v>801</v>
      </c>
      <c r="AH3" s="3" t="s">
        <v>812</v>
      </c>
      <c r="AI3" t="s">
        <v>806</v>
      </c>
    </row>
    <row r="4" spans="1:35" x14ac:dyDescent="0.3">
      <c r="A4" s="6" t="s">
        <v>801</v>
      </c>
      <c r="B4" s="12">
        <v>20694.485175000016</v>
      </c>
      <c r="D4" s="6" t="s">
        <v>26</v>
      </c>
      <c r="E4" s="7">
        <v>934.97145</v>
      </c>
      <c r="G4" s="22" t="s">
        <v>26</v>
      </c>
      <c r="H4" s="18">
        <v>468.71645000000001</v>
      </c>
      <c r="J4" s="6" t="s">
        <v>76</v>
      </c>
      <c r="K4" s="7">
        <v>3242.7617249999998</v>
      </c>
      <c r="M4" s="6" t="s">
        <v>93</v>
      </c>
      <c r="N4" s="7">
        <v>5403.7136999999993</v>
      </c>
      <c r="P4" s="6" t="s">
        <v>250</v>
      </c>
      <c r="Q4" s="13">
        <v>89</v>
      </c>
      <c r="S4" s="6" t="s">
        <v>87</v>
      </c>
      <c r="T4" s="7">
        <v>4503.5712750000012</v>
      </c>
      <c r="W4" s="6" t="s">
        <v>48</v>
      </c>
      <c r="X4" s="7">
        <v>6264.848100000002</v>
      </c>
      <c r="Z4" s="6" t="s">
        <v>36</v>
      </c>
      <c r="AA4" s="7">
        <v>6606.050325000002</v>
      </c>
      <c r="AC4" s="6" t="s">
        <v>43</v>
      </c>
      <c r="AD4" s="7">
        <v>11636.807699999999</v>
      </c>
      <c r="AH4" s="6" t="s">
        <v>76</v>
      </c>
      <c r="AI4" s="9">
        <v>4.1277108433734941</v>
      </c>
    </row>
    <row r="5" spans="1:35" x14ac:dyDescent="0.3">
      <c r="A5" s="6" t="s">
        <v>803</v>
      </c>
      <c r="B5" s="13">
        <v>489</v>
      </c>
      <c r="D5" s="6" t="s">
        <v>155</v>
      </c>
      <c r="E5" s="7">
        <v>1146.81105</v>
      </c>
      <c r="G5" s="6" t="s">
        <v>155</v>
      </c>
      <c r="H5" s="18">
        <v>568.9760500000001</v>
      </c>
      <c r="J5" s="6" t="s">
        <v>49</v>
      </c>
      <c r="K5" s="7">
        <v>3284.4152249999993</v>
      </c>
      <c r="M5" s="6" t="s">
        <v>35</v>
      </c>
      <c r="N5" s="7">
        <v>4945.5614250000017</v>
      </c>
      <c r="P5" s="6" t="s">
        <v>97</v>
      </c>
      <c r="Q5" s="13">
        <v>89</v>
      </c>
      <c r="S5" s="6" t="s">
        <v>34</v>
      </c>
      <c r="T5" s="7">
        <v>4377.3324000000011</v>
      </c>
      <c r="W5" s="6" t="s">
        <v>64</v>
      </c>
      <c r="X5" s="7">
        <v>5620.4583750000029</v>
      </c>
      <c r="Z5" s="6" t="s">
        <v>47</v>
      </c>
      <c r="AA5" s="7">
        <v>8333.0861250000016</v>
      </c>
      <c r="AC5" s="6" t="s">
        <v>31</v>
      </c>
      <c r="AD5" s="7">
        <v>857.11447499999997</v>
      </c>
      <c r="AH5" s="6" t="s">
        <v>49</v>
      </c>
      <c r="AI5" s="9">
        <v>4.0447368421052632</v>
      </c>
    </row>
    <row r="6" spans="1:35" x14ac:dyDescent="0.3">
      <c r="A6" s="6" t="s">
        <v>802</v>
      </c>
      <c r="B6" s="12">
        <v>10338.270174999991</v>
      </c>
      <c r="D6" s="6" t="s">
        <v>202</v>
      </c>
      <c r="E6" s="7">
        <v>1067.887275</v>
      </c>
      <c r="G6" s="6" t="s">
        <v>202</v>
      </c>
      <c r="H6" s="18">
        <v>532.57727499999987</v>
      </c>
      <c r="J6" s="6" t="s">
        <v>57</v>
      </c>
      <c r="K6" s="7">
        <v>3759.2987249999996</v>
      </c>
      <c r="M6" s="6" t="s">
        <v>46</v>
      </c>
      <c r="N6" s="7">
        <v>4855.6830000000009</v>
      </c>
      <c r="P6" s="6" t="s">
        <v>289</v>
      </c>
      <c r="Q6" s="13">
        <v>93</v>
      </c>
      <c r="S6" s="6" t="s">
        <v>45</v>
      </c>
      <c r="T6" s="7">
        <v>4106.567325</v>
      </c>
      <c r="W6" s="6" t="s">
        <v>94</v>
      </c>
      <c r="X6" s="7">
        <v>3842.2607999999996</v>
      </c>
      <c r="Z6" s="6" t="s">
        <v>56</v>
      </c>
      <c r="AA6" s="7">
        <v>5755.3487249999998</v>
      </c>
      <c r="AC6" s="6" t="s">
        <v>303</v>
      </c>
      <c r="AD6" s="7">
        <v>8200.5630000000001</v>
      </c>
      <c r="AH6" s="6" t="s">
        <v>57</v>
      </c>
      <c r="AI6" s="9">
        <v>3.9517647058823533</v>
      </c>
    </row>
    <row r="7" spans="1:35" x14ac:dyDescent="0.3">
      <c r="A7" s="6" t="s">
        <v>805</v>
      </c>
      <c r="B7" s="13">
        <v>180</v>
      </c>
      <c r="D7" s="6" t="s">
        <v>256</v>
      </c>
      <c r="E7" s="7">
        <v>1356.1600500000004</v>
      </c>
      <c r="G7" s="6" t="s">
        <v>256</v>
      </c>
      <c r="H7" s="18">
        <v>674.77005000000008</v>
      </c>
      <c r="J7" s="6" t="s">
        <v>70</v>
      </c>
      <c r="K7" s="7">
        <v>3285.3344999999999</v>
      </c>
      <c r="M7" s="6" t="s">
        <v>55</v>
      </c>
      <c r="N7" s="7">
        <v>3804.5511000000006</v>
      </c>
      <c r="P7" s="6" t="s">
        <v>118</v>
      </c>
      <c r="Q7" s="13">
        <v>96</v>
      </c>
      <c r="S7" s="6" t="s">
        <v>106</v>
      </c>
      <c r="T7" s="7">
        <v>4037.6253750000001</v>
      </c>
      <c r="W7" s="6" t="s">
        <v>37</v>
      </c>
      <c r="X7" s="7">
        <v>4966.9179000000013</v>
      </c>
      <c r="Z7" s="6" t="s">
        <v>813</v>
      </c>
      <c r="AA7" s="7">
        <v>20694.485175000002</v>
      </c>
      <c r="AC7" s="6" t="s">
        <v>813</v>
      </c>
      <c r="AD7" s="7">
        <v>20694.485175000002</v>
      </c>
      <c r="AH7" s="6" t="s">
        <v>70</v>
      </c>
      <c r="AI7" s="9">
        <v>3.9542168674698801</v>
      </c>
    </row>
    <row r="8" spans="1:35" x14ac:dyDescent="0.3">
      <c r="A8" s="6" t="s">
        <v>806</v>
      </c>
      <c r="B8" s="14">
        <v>3.9981595092024529</v>
      </c>
      <c r="D8" s="6" t="s">
        <v>446</v>
      </c>
      <c r="E8" s="7">
        <v>1429.0951500000001</v>
      </c>
      <c r="G8" s="6" t="s">
        <v>446</v>
      </c>
      <c r="H8" s="18">
        <v>709.93515000000025</v>
      </c>
      <c r="J8" s="6" t="s">
        <v>38</v>
      </c>
      <c r="K8" s="7">
        <v>3490.1779499999993</v>
      </c>
      <c r="M8" s="6" t="s">
        <v>288</v>
      </c>
      <c r="N8" s="7">
        <v>1006.8381749999999</v>
      </c>
      <c r="P8" s="6" t="s">
        <v>243</v>
      </c>
      <c r="Q8" s="13">
        <v>97</v>
      </c>
      <c r="S8" s="6" t="s">
        <v>63</v>
      </c>
      <c r="T8" s="7">
        <v>3669.3887999999997</v>
      </c>
      <c r="W8" s="6" t="s">
        <v>813</v>
      </c>
      <c r="X8" s="7">
        <v>20694.485175000005</v>
      </c>
      <c r="AH8" s="6" t="s">
        <v>38</v>
      </c>
      <c r="AI8" s="9">
        <v>3.9597560975609762</v>
      </c>
    </row>
    <row r="9" spans="1:35" x14ac:dyDescent="0.3">
      <c r="D9" s="6" t="s">
        <v>501</v>
      </c>
      <c r="E9" s="7">
        <v>1571.4100500000004</v>
      </c>
      <c r="G9" s="6" t="s">
        <v>501</v>
      </c>
      <c r="H9" s="18">
        <v>779.40505000000007</v>
      </c>
      <c r="J9" s="6" t="s">
        <v>113</v>
      </c>
      <c r="K9" s="7">
        <v>3632.4970500000009</v>
      </c>
      <c r="M9" s="6" t="s">
        <v>231</v>
      </c>
      <c r="N9" s="7">
        <v>678.13777499999992</v>
      </c>
      <c r="P9" s="6" t="s">
        <v>813</v>
      </c>
      <c r="Q9" s="13">
        <v>464</v>
      </c>
      <c r="S9" s="6" t="s">
        <v>813</v>
      </c>
      <c r="T9" s="7">
        <v>20694.485175000002</v>
      </c>
      <c r="AH9" s="6" t="s">
        <v>113</v>
      </c>
      <c r="AI9" s="9">
        <v>3.9537500000000008</v>
      </c>
    </row>
    <row r="10" spans="1:35" x14ac:dyDescent="0.3">
      <c r="D10" s="6" t="s">
        <v>556</v>
      </c>
      <c r="E10" s="7">
        <v>1258.4795999999999</v>
      </c>
      <c r="G10" s="6" t="s">
        <v>556</v>
      </c>
      <c r="H10" s="18">
        <v>626.13460000000009</v>
      </c>
      <c r="J10" s="4" t="s">
        <v>813</v>
      </c>
      <c r="K10" s="5">
        <v>20694.485174999998</v>
      </c>
      <c r="M10" s="6" t="s">
        <v>813</v>
      </c>
      <c r="N10" s="7">
        <v>20694.485175000002</v>
      </c>
      <c r="AH10" s="6" t="s">
        <v>813</v>
      </c>
      <c r="AI10" s="9">
        <v>3.998159509202456</v>
      </c>
    </row>
    <row r="11" spans="1:35" x14ac:dyDescent="0.3">
      <c r="A11" s="6" t="s">
        <v>22</v>
      </c>
      <c r="B11" s="7">
        <f>GETPIVOTDATA("Sum of Total sales",$A$3)</f>
        <v>20694.485175000016</v>
      </c>
      <c r="D11" s="6" t="s">
        <v>589</v>
      </c>
      <c r="E11" s="7">
        <v>1851.4980750000007</v>
      </c>
      <c r="G11" s="6" t="s">
        <v>589</v>
      </c>
      <c r="H11" s="18">
        <v>925.28307500000017</v>
      </c>
    </row>
    <row r="12" spans="1:35" x14ac:dyDescent="0.3">
      <c r="A12" s="6" t="s">
        <v>807</v>
      </c>
      <c r="B12" s="8">
        <f>GETPIVOTDATA("Count of Order ID",$A$3)</f>
        <v>489</v>
      </c>
      <c r="D12" s="6" t="s">
        <v>639</v>
      </c>
      <c r="E12" s="7">
        <v>2246.3364000000001</v>
      </c>
      <c r="G12" s="6" t="s">
        <v>639</v>
      </c>
      <c r="H12" s="18">
        <v>1118.6664000000001</v>
      </c>
    </row>
    <row r="13" spans="1:35" x14ac:dyDescent="0.3">
      <c r="A13" s="6" t="s">
        <v>24</v>
      </c>
      <c r="B13" s="7">
        <f>GETPIVOTDATA("Sum of Profit",$A$3)</f>
        <v>10338.270174999991</v>
      </c>
      <c r="D13" s="6" t="s">
        <v>688</v>
      </c>
      <c r="E13" s="7">
        <v>2144.5735500000001</v>
      </c>
      <c r="G13" s="6" t="s">
        <v>688</v>
      </c>
      <c r="H13" s="18">
        <v>1063.7635499999999</v>
      </c>
    </row>
    <row r="14" spans="1:35" x14ac:dyDescent="0.3">
      <c r="A14" s="6" t="s">
        <v>808</v>
      </c>
      <c r="B14" s="9">
        <f>GETPIVOTDATA("Sum of Unique Customers",$A$3)</f>
        <v>180</v>
      </c>
      <c r="D14" s="6" t="s">
        <v>738</v>
      </c>
      <c r="E14" s="7">
        <v>2453.2073999999998</v>
      </c>
      <c r="G14" s="6" t="s">
        <v>738</v>
      </c>
      <c r="H14" s="18">
        <v>1232.8774000000003</v>
      </c>
    </row>
    <row r="15" spans="1:35" x14ac:dyDescent="0.3">
      <c r="A15" s="6" t="s">
        <v>809</v>
      </c>
      <c r="B15" s="10">
        <f>B11/B12</f>
        <v>42.320010582822121</v>
      </c>
      <c r="D15" s="6" t="s">
        <v>785</v>
      </c>
      <c r="E15" s="7">
        <v>3234.0551249999999</v>
      </c>
      <c r="G15" s="6" t="s">
        <v>785</v>
      </c>
      <c r="H15" s="18">
        <v>1637.1651250000004</v>
      </c>
    </row>
    <row r="16" spans="1:35" x14ac:dyDescent="0.3">
      <c r="A16" s="6" t="s">
        <v>810</v>
      </c>
      <c r="B16" s="9">
        <f>GETPIVOTDATA("Average of Rating",$A$3)</f>
        <v>3.9981595092024529</v>
      </c>
      <c r="D16" s="6" t="s">
        <v>813</v>
      </c>
      <c r="E16" s="7">
        <v>20694.485175000002</v>
      </c>
      <c r="G16" s="6" t="s">
        <v>813</v>
      </c>
      <c r="H16" s="18">
        <v>10338.270175000001</v>
      </c>
    </row>
  </sheetData>
  <mergeCells count="10">
    <mergeCell ref="D2:E2"/>
    <mergeCell ref="G2:H2"/>
    <mergeCell ref="J2:K2"/>
    <mergeCell ref="M2:N2"/>
    <mergeCell ref="P2:Q2"/>
    <mergeCell ref="S2:T2"/>
    <mergeCell ref="W2:X2"/>
    <mergeCell ref="Z2:AA2"/>
    <mergeCell ref="AH2:AI2"/>
    <mergeCell ref="AC2:A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52B7-2120-422E-BC7A-11AE7EFDC729}">
  <sheetPr codeName="Sheet4"/>
  <dimension ref="E1:AB30"/>
  <sheetViews>
    <sheetView showGridLines="0" showRowColHeaders="0" tabSelected="1" zoomScale="115" zoomScaleNormal="73" workbookViewId="0">
      <selection activeCell="F44" sqref="F44"/>
    </sheetView>
  </sheetViews>
  <sheetFormatPr defaultRowHeight="14.4" x14ac:dyDescent="0.3"/>
  <sheetData>
    <row r="1" spans="5:5" x14ac:dyDescent="0.3">
      <c r="E1" t="e" vm="1">
        <v>#VALUE!</v>
      </c>
    </row>
    <row r="30" spans="28:28" x14ac:dyDescent="0.3">
      <c r="AB30" t="e" vm="2">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E7794-DD1F-4314-8E5F-C0031FB61CD2}">
  <sheetPr codeName="Sheet1"/>
  <dimension ref="A1:Z492"/>
  <sheetViews>
    <sheetView workbookViewId="0">
      <selection activeCell="AB20" sqref="AB20"/>
    </sheetView>
  </sheetViews>
  <sheetFormatPr defaultRowHeight="14.4" x14ac:dyDescent="0.3"/>
  <cols>
    <col min="1" max="1" width="10.21875" bestFit="1" customWidth="1"/>
    <col min="2" max="2" width="12.21875" bestFit="1" customWidth="1"/>
    <col min="3" max="3" width="9" bestFit="1" customWidth="1"/>
    <col min="4" max="4" width="9.6640625" bestFit="1" customWidth="1"/>
    <col min="5" max="5" width="12.5546875" bestFit="1" customWidth="1"/>
    <col min="6" max="6" width="10.44140625" bestFit="1" customWidth="1"/>
    <col min="7" max="7" width="13.5546875" bestFit="1" customWidth="1"/>
    <col min="8" max="8" width="16" bestFit="1" customWidth="1"/>
    <col min="9" max="9" width="9.33203125" bestFit="1" customWidth="1"/>
    <col min="10" max="10" width="12.109375" bestFit="1" customWidth="1"/>
    <col min="11" max="12" width="9" bestFit="1" customWidth="1"/>
    <col min="13" max="13" width="10.6640625" bestFit="1" customWidth="1"/>
    <col min="14" max="14" width="13.109375" bestFit="1" customWidth="1"/>
    <col min="15" max="15" width="18.109375" bestFit="1" customWidth="1"/>
    <col min="16" max="16" width="15.5546875" bestFit="1" customWidth="1"/>
    <col min="17" max="17" width="20.6640625" bestFit="1" customWidth="1"/>
    <col min="18" max="18" width="10.5546875" bestFit="1" customWidth="1"/>
    <col min="19" max="19" width="11.33203125" bestFit="1" customWidth="1"/>
    <col min="20" max="20" width="12.44140625" bestFit="1" customWidth="1"/>
    <col min="21" max="22" width="9" bestFit="1" customWidth="1"/>
    <col min="23" max="23" width="11.88671875" bestFit="1" customWidth="1"/>
    <col min="24" max="25" width="9" bestFit="1" customWidth="1"/>
    <col min="26" max="26" width="18.77734375" bestFit="1" customWidth="1"/>
  </cols>
  <sheetData>
    <row r="1" spans="1:26" x14ac:dyDescent="0.3">
      <c r="A1" s="11" t="s">
        <v>811</v>
      </c>
    </row>
    <row r="3" spans="1:26"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798</v>
      </c>
      <c r="X3" t="s">
        <v>23</v>
      </c>
      <c r="Y3" t="s">
        <v>24</v>
      </c>
      <c r="Z3" t="s">
        <v>800</v>
      </c>
    </row>
    <row r="4" spans="1:26" x14ac:dyDescent="0.3">
      <c r="A4" t="s">
        <v>25</v>
      </c>
      <c r="B4" s="1">
        <v>45685</v>
      </c>
      <c r="C4" t="s">
        <v>26</v>
      </c>
      <c r="D4" t="s">
        <v>27</v>
      </c>
      <c r="E4" t="s">
        <v>28</v>
      </c>
      <c r="F4" t="s">
        <v>29</v>
      </c>
      <c r="G4" t="s">
        <v>30</v>
      </c>
      <c r="H4" t="s">
        <v>31</v>
      </c>
      <c r="I4" t="s">
        <v>32</v>
      </c>
      <c r="J4" t="s">
        <v>33</v>
      </c>
      <c r="K4" t="s">
        <v>34</v>
      </c>
      <c r="L4" t="s">
        <v>35</v>
      </c>
      <c r="M4">
        <v>7</v>
      </c>
      <c r="N4" t="s">
        <v>36</v>
      </c>
      <c r="O4" t="s">
        <v>37</v>
      </c>
      <c r="P4" t="s">
        <v>38</v>
      </c>
      <c r="Q4" t="s">
        <v>39</v>
      </c>
      <c r="R4">
        <v>2</v>
      </c>
      <c r="S4">
        <v>3.08</v>
      </c>
      <c r="T4">
        <v>10</v>
      </c>
      <c r="U4">
        <v>5</v>
      </c>
      <c r="V4">
        <v>3</v>
      </c>
      <c r="W4">
        <v>5.821200000000001</v>
      </c>
      <c r="X4">
        <v>3.08</v>
      </c>
      <c r="Y4">
        <v>2.741200000000001</v>
      </c>
      <c r="Z4">
        <v>1</v>
      </c>
    </row>
    <row r="5" spans="1:26" x14ac:dyDescent="0.3">
      <c r="A5" t="s">
        <v>40</v>
      </c>
      <c r="B5" s="1">
        <v>45662</v>
      </c>
      <c r="C5" t="s">
        <v>26</v>
      </c>
      <c r="D5" t="s">
        <v>27</v>
      </c>
      <c r="E5" t="s">
        <v>41</v>
      </c>
      <c r="F5" t="s">
        <v>29</v>
      </c>
      <c r="G5" t="s">
        <v>42</v>
      </c>
      <c r="H5" t="s">
        <v>43</v>
      </c>
      <c r="I5" t="s">
        <v>32</v>
      </c>
      <c r="J5" t="s">
        <v>44</v>
      </c>
      <c r="K5" t="s">
        <v>45</v>
      </c>
      <c r="L5" t="s">
        <v>46</v>
      </c>
      <c r="M5">
        <v>17</v>
      </c>
      <c r="N5" t="s">
        <v>47</v>
      </c>
      <c r="O5" t="s">
        <v>48</v>
      </c>
      <c r="P5" t="s">
        <v>49</v>
      </c>
      <c r="Q5" t="s">
        <v>50</v>
      </c>
      <c r="R5">
        <v>2</v>
      </c>
      <c r="S5">
        <v>5.67</v>
      </c>
      <c r="T5">
        <v>0</v>
      </c>
      <c r="U5">
        <v>5</v>
      </c>
      <c r="V5">
        <v>4.5</v>
      </c>
      <c r="W5">
        <v>11.907</v>
      </c>
      <c r="X5">
        <v>5.67</v>
      </c>
      <c r="Y5">
        <v>6.2370000000000001</v>
      </c>
      <c r="Z5">
        <v>1</v>
      </c>
    </row>
    <row r="6" spans="1:26" x14ac:dyDescent="0.3">
      <c r="A6" t="s">
        <v>51</v>
      </c>
      <c r="B6" s="1">
        <v>45677</v>
      </c>
      <c r="C6" t="s">
        <v>26</v>
      </c>
      <c r="D6" t="s">
        <v>27</v>
      </c>
      <c r="E6" t="s">
        <v>52</v>
      </c>
      <c r="F6" t="s">
        <v>53</v>
      </c>
      <c r="G6" t="s">
        <v>54</v>
      </c>
      <c r="H6" t="s">
        <v>31</v>
      </c>
      <c r="I6" t="s">
        <v>32</v>
      </c>
      <c r="J6" t="s">
        <v>44</v>
      </c>
      <c r="K6" t="s">
        <v>34</v>
      </c>
      <c r="L6" t="s">
        <v>55</v>
      </c>
      <c r="M6">
        <v>14</v>
      </c>
      <c r="N6" t="s">
        <v>56</v>
      </c>
      <c r="O6" t="s">
        <v>48</v>
      </c>
      <c r="P6" t="s">
        <v>57</v>
      </c>
      <c r="Q6" t="s">
        <v>58</v>
      </c>
      <c r="R6">
        <v>2</v>
      </c>
      <c r="S6">
        <v>5.03</v>
      </c>
      <c r="T6">
        <v>0</v>
      </c>
      <c r="U6">
        <v>5</v>
      </c>
      <c r="V6">
        <v>5</v>
      </c>
      <c r="W6">
        <v>10.563000000000001</v>
      </c>
      <c r="X6">
        <v>5.03</v>
      </c>
      <c r="Y6">
        <v>5.5330000000000004</v>
      </c>
      <c r="Z6">
        <v>1</v>
      </c>
    </row>
    <row r="7" spans="1:26" x14ac:dyDescent="0.3">
      <c r="A7" t="s">
        <v>59</v>
      </c>
      <c r="B7" s="1">
        <v>45672</v>
      </c>
      <c r="C7" t="s">
        <v>26</v>
      </c>
      <c r="D7" t="s">
        <v>27</v>
      </c>
      <c r="E7" t="s">
        <v>60</v>
      </c>
      <c r="F7" t="s">
        <v>53</v>
      </c>
      <c r="G7" t="s">
        <v>61</v>
      </c>
      <c r="H7" t="s">
        <v>31</v>
      </c>
      <c r="I7" t="s">
        <v>62</v>
      </c>
      <c r="J7" t="s">
        <v>33</v>
      </c>
      <c r="K7" t="s">
        <v>63</v>
      </c>
      <c r="L7" t="s">
        <v>35</v>
      </c>
      <c r="M7">
        <v>8</v>
      </c>
      <c r="N7" t="s">
        <v>47</v>
      </c>
      <c r="O7" t="s">
        <v>64</v>
      </c>
      <c r="P7" t="s">
        <v>49</v>
      </c>
      <c r="Q7" t="s">
        <v>65</v>
      </c>
      <c r="R7">
        <v>2</v>
      </c>
      <c r="S7">
        <v>7.77</v>
      </c>
      <c r="T7">
        <v>0</v>
      </c>
      <c r="U7">
        <v>5</v>
      </c>
      <c r="V7">
        <v>3</v>
      </c>
      <c r="W7">
        <v>16.317</v>
      </c>
      <c r="X7">
        <v>7.77</v>
      </c>
      <c r="Y7">
        <v>8.5470000000000006</v>
      </c>
      <c r="Z7">
        <v>1</v>
      </c>
    </row>
    <row r="8" spans="1:26" x14ac:dyDescent="0.3">
      <c r="A8" t="s">
        <v>66</v>
      </c>
      <c r="B8" s="1">
        <v>45658</v>
      </c>
      <c r="C8" t="s">
        <v>26</v>
      </c>
      <c r="D8" t="s">
        <v>27</v>
      </c>
      <c r="E8" t="s">
        <v>67</v>
      </c>
      <c r="F8" t="s">
        <v>68</v>
      </c>
      <c r="G8" t="s">
        <v>69</v>
      </c>
      <c r="H8" t="s">
        <v>43</v>
      </c>
      <c r="I8" t="s">
        <v>62</v>
      </c>
      <c r="J8" t="s">
        <v>44</v>
      </c>
      <c r="K8" t="s">
        <v>34</v>
      </c>
      <c r="L8" t="s">
        <v>46</v>
      </c>
      <c r="M8">
        <v>19</v>
      </c>
      <c r="N8" t="s">
        <v>56</v>
      </c>
      <c r="O8" t="s">
        <v>48</v>
      </c>
      <c r="P8" t="s">
        <v>70</v>
      </c>
      <c r="Q8" t="s">
        <v>71</v>
      </c>
      <c r="R8">
        <v>3</v>
      </c>
      <c r="S8">
        <v>12.56</v>
      </c>
      <c r="T8">
        <v>0</v>
      </c>
      <c r="U8">
        <v>5</v>
      </c>
      <c r="V8">
        <v>4.5</v>
      </c>
      <c r="W8">
        <v>39.564</v>
      </c>
      <c r="X8">
        <v>18.84</v>
      </c>
      <c r="Y8">
        <v>20.724</v>
      </c>
      <c r="Z8">
        <v>1</v>
      </c>
    </row>
    <row r="9" spans="1:26" x14ac:dyDescent="0.3">
      <c r="A9" t="s">
        <v>72</v>
      </c>
      <c r="B9" s="1">
        <v>45664</v>
      </c>
      <c r="C9" t="s">
        <v>26</v>
      </c>
      <c r="D9" t="s">
        <v>27</v>
      </c>
      <c r="E9" t="s">
        <v>73</v>
      </c>
      <c r="F9" t="s">
        <v>74</v>
      </c>
      <c r="G9" t="s">
        <v>75</v>
      </c>
      <c r="H9" t="s">
        <v>31</v>
      </c>
      <c r="I9" t="s">
        <v>62</v>
      </c>
      <c r="J9" t="s">
        <v>44</v>
      </c>
      <c r="K9" t="s">
        <v>63</v>
      </c>
      <c r="L9" t="s">
        <v>35</v>
      </c>
      <c r="M9">
        <v>15</v>
      </c>
      <c r="N9" t="s">
        <v>36</v>
      </c>
      <c r="O9" t="s">
        <v>48</v>
      </c>
      <c r="P9" t="s">
        <v>76</v>
      </c>
      <c r="Q9" t="s">
        <v>77</v>
      </c>
      <c r="R9">
        <v>2</v>
      </c>
      <c r="S9">
        <v>13.61</v>
      </c>
      <c r="T9">
        <v>10</v>
      </c>
      <c r="U9">
        <v>5</v>
      </c>
      <c r="V9">
        <v>3</v>
      </c>
      <c r="W9">
        <v>25.722900000000003</v>
      </c>
      <c r="X9">
        <v>13.61</v>
      </c>
      <c r="Y9">
        <v>12.112900000000003</v>
      </c>
      <c r="Z9">
        <v>1</v>
      </c>
    </row>
    <row r="10" spans="1:26" x14ac:dyDescent="0.3">
      <c r="A10" t="s">
        <v>78</v>
      </c>
      <c r="B10" s="1">
        <v>45677</v>
      </c>
      <c r="C10" t="s">
        <v>26</v>
      </c>
      <c r="D10" t="s">
        <v>27</v>
      </c>
      <c r="E10" t="s">
        <v>79</v>
      </c>
      <c r="F10" t="s">
        <v>80</v>
      </c>
      <c r="G10" t="s">
        <v>81</v>
      </c>
      <c r="H10" t="s">
        <v>43</v>
      </c>
      <c r="I10" t="s">
        <v>32</v>
      </c>
      <c r="J10" t="s">
        <v>44</v>
      </c>
      <c r="K10" t="s">
        <v>34</v>
      </c>
      <c r="L10" t="s">
        <v>55</v>
      </c>
      <c r="M10">
        <v>14</v>
      </c>
      <c r="N10" t="s">
        <v>36</v>
      </c>
      <c r="O10" t="s">
        <v>37</v>
      </c>
      <c r="P10" t="s">
        <v>57</v>
      </c>
      <c r="Q10" t="s">
        <v>82</v>
      </c>
      <c r="R10">
        <v>2</v>
      </c>
      <c r="S10">
        <v>7.15</v>
      </c>
      <c r="T10">
        <v>0</v>
      </c>
      <c r="U10">
        <v>5</v>
      </c>
      <c r="V10">
        <v>5</v>
      </c>
      <c r="W10">
        <v>15.015000000000001</v>
      </c>
      <c r="X10">
        <v>7.15</v>
      </c>
      <c r="Y10">
        <v>7.8650000000000002</v>
      </c>
      <c r="Z10">
        <v>1</v>
      </c>
    </row>
    <row r="11" spans="1:26" x14ac:dyDescent="0.3">
      <c r="A11" t="s">
        <v>83</v>
      </c>
      <c r="B11" s="1">
        <v>45671</v>
      </c>
      <c r="C11" t="s">
        <v>26</v>
      </c>
      <c r="D11" t="s">
        <v>27</v>
      </c>
      <c r="E11" t="s">
        <v>84</v>
      </c>
      <c r="F11" t="s">
        <v>85</v>
      </c>
      <c r="G11" t="s">
        <v>86</v>
      </c>
      <c r="H11" t="s">
        <v>43</v>
      </c>
      <c r="I11" t="s">
        <v>32</v>
      </c>
      <c r="J11" t="s">
        <v>44</v>
      </c>
      <c r="K11" t="s">
        <v>87</v>
      </c>
      <c r="L11" t="s">
        <v>55</v>
      </c>
      <c r="M11">
        <v>15</v>
      </c>
      <c r="N11" t="s">
        <v>47</v>
      </c>
      <c r="O11" t="s">
        <v>48</v>
      </c>
      <c r="P11" t="s">
        <v>49</v>
      </c>
      <c r="Q11" t="s">
        <v>88</v>
      </c>
      <c r="R11">
        <v>2</v>
      </c>
      <c r="S11">
        <v>8.68</v>
      </c>
      <c r="T11">
        <v>0</v>
      </c>
      <c r="U11">
        <v>5</v>
      </c>
      <c r="V11">
        <v>4.5</v>
      </c>
      <c r="W11">
        <v>18.228000000000002</v>
      </c>
      <c r="X11">
        <v>8.68</v>
      </c>
      <c r="Y11">
        <v>9.5480000000000018</v>
      </c>
      <c r="Z11">
        <v>1</v>
      </c>
    </row>
    <row r="12" spans="1:26" x14ac:dyDescent="0.3">
      <c r="A12" t="s">
        <v>89</v>
      </c>
      <c r="B12" s="1">
        <v>45671</v>
      </c>
      <c r="C12" t="s">
        <v>26</v>
      </c>
      <c r="D12" t="s">
        <v>27</v>
      </c>
      <c r="E12" t="s">
        <v>90</v>
      </c>
      <c r="F12" t="s">
        <v>53</v>
      </c>
      <c r="G12" t="s">
        <v>91</v>
      </c>
      <c r="H12" t="s">
        <v>31</v>
      </c>
      <c r="I12" t="s">
        <v>62</v>
      </c>
      <c r="J12" t="s">
        <v>92</v>
      </c>
      <c r="K12" t="s">
        <v>45</v>
      </c>
      <c r="L12" t="s">
        <v>93</v>
      </c>
      <c r="M12">
        <v>13</v>
      </c>
      <c r="N12" t="s">
        <v>36</v>
      </c>
      <c r="O12" t="s">
        <v>94</v>
      </c>
      <c r="P12" t="s">
        <v>38</v>
      </c>
      <c r="Q12" t="s">
        <v>39</v>
      </c>
      <c r="R12">
        <v>3</v>
      </c>
      <c r="S12">
        <v>5.83</v>
      </c>
      <c r="T12">
        <v>5</v>
      </c>
      <c r="U12">
        <v>5</v>
      </c>
      <c r="V12">
        <v>3</v>
      </c>
      <c r="W12">
        <v>17.446275</v>
      </c>
      <c r="X12">
        <v>8.745000000000001</v>
      </c>
      <c r="Y12">
        <v>8.701274999999999</v>
      </c>
      <c r="Z12">
        <v>1</v>
      </c>
    </row>
    <row r="13" spans="1:26" x14ac:dyDescent="0.3">
      <c r="A13" t="s">
        <v>95</v>
      </c>
      <c r="B13" s="1">
        <v>45675</v>
      </c>
      <c r="C13" t="s">
        <v>26</v>
      </c>
      <c r="D13" t="s">
        <v>27</v>
      </c>
      <c r="E13" t="s">
        <v>79</v>
      </c>
      <c r="F13" t="s">
        <v>68</v>
      </c>
      <c r="G13" t="s">
        <v>96</v>
      </c>
      <c r="H13" t="s">
        <v>43</v>
      </c>
      <c r="I13" t="s">
        <v>32</v>
      </c>
      <c r="J13" t="s">
        <v>92</v>
      </c>
      <c r="K13" t="s">
        <v>45</v>
      </c>
      <c r="L13" t="s">
        <v>46</v>
      </c>
      <c r="M13">
        <v>19</v>
      </c>
      <c r="N13" t="s">
        <v>56</v>
      </c>
      <c r="O13" t="s">
        <v>48</v>
      </c>
      <c r="P13" t="s">
        <v>49</v>
      </c>
      <c r="Q13" t="s">
        <v>97</v>
      </c>
      <c r="R13">
        <v>2</v>
      </c>
      <c r="S13">
        <v>15.03</v>
      </c>
      <c r="T13">
        <v>5</v>
      </c>
      <c r="U13">
        <v>5</v>
      </c>
      <c r="V13">
        <v>3</v>
      </c>
      <c r="W13">
        <v>29.984850000000002</v>
      </c>
      <c r="X13">
        <v>15.03</v>
      </c>
      <c r="Y13">
        <v>14.954850000000002</v>
      </c>
      <c r="Z13">
        <v>1</v>
      </c>
    </row>
    <row r="14" spans="1:26" x14ac:dyDescent="0.3">
      <c r="A14" t="s">
        <v>98</v>
      </c>
      <c r="B14" s="1">
        <v>45683</v>
      </c>
      <c r="C14" t="s">
        <v>26</v>
      </c>
      <c r="D14" t="s">
        <v>27</v>
      </c>
      <c r="E14" t="s">
        <v>99</v>
      </c>
      <c r="F14" t="s">
        <v>80</v>
      </c>
      <c r="G14" t="s">
        <v>100</v>
      </c>
      <c r="H14" t="s">
        <v>43</v>
      </c>
      <c r="I14" t="s">
        <v>62</v>
      </c>
      <c r="J14" t="s">
        <v>101</v>
      </c>
      <c r="K14" t="s">
        <v>63</v>
      </c>
      <c r="L14" t="s">
        <v>93</v>
      </c>
      <c r="M14">
        <v>5</v>
      </c>
      <c r="N14" t="s">
        <v>56</v>
      </c>
      <c r="O14" t="s">
        <v>64</v>
      </c>
      <c r="P14" t="s">
        <v>70</v>
      </c>
      <c r="Q14" t="s">
        <v>102</v>
      </c>
      <c r="R14">
        <v>2</v>
      </c>
      <c r="S14">
        <v>6.02</v>
      </c>
      <c r="T14">
        <v>5</v>
      </c>
      <c r="U14">
        <v>5</v>
      </c>
      <c r="V14">
        <v>4.5</v>
      </c>
      <c r="W14">
        <v>12.0099</v>
      </c>
      <c r="X14">
        <v>6.02</v>
      </c>
      <c r="Y14">
        <v>5.9899000000000004</v>
      </c>
      <c r="Z14">
        <v>1</v>
      </c>
    </row>
    <row r="15" spans="1:26" x14ac:dyDescent="0.3">
      <c r="A15" t="s">
        <v>103</v>
      </c>
      <c r="B15" s="1">
        <v>45658</v>
      </c>
      <c r="C15" t="s">
        <v>26</v>
      </c>
      <c r="D15" t="s">
        <v>27</v>
      </c>
      <c r="E15" t="s">
        <v>104</v>
      </c>
      <c r="F15" t="s">
        <v>68</v>
      </c>
      <c r="G15" t="s">
        <v>105</v>
      </c>
      <c r="H15" t="s">
        <v>31</v>
      </c>
      <c r="I15" t="s">
        <v>62</v>
      </c>
      <c r="J15" t="s">
        <v>44</v>
      </c>
      <c r="K15" t="s">
        <v>106</v>
      </c>
      <c r="L15" t="s">
        <v>55</v>
      </c>
      <c r="M15">
        <v>5</v>
      </c>
      <c r="N15" t="s">
        <v>36</v>
      </c>
      <c r="O15" t="s">
        <v>94</v>
      </c>
      <c r="P15" t="s">
        <v>76</v>
      </c>
      <c r="Q15" t="s">
        <v>77</v>
      </c>
      <c r="R15">
        <v>2</v>
      </c>
      <c r="S15">
        <v>14.79</v>
      </c>
      <c r="T15">
        <v>5</v>
      </c>
      <c r="U15">
        <v>5</v>
      </c>
      <c r="V15">
        <v>5</v>
      </c>
      <c r="W15">
        <v>29.506049999999998</v>
      </c>
      <c r="X15">
        <v>14.79</v>
      </c>
      <c r="Y15">
        <v>14.716049999999999</v>
      </c>
      <c r="Z15">
        <v>1</v>
      </c>
    </row>
    <row r="16" spans="1:26" x14ac:dyDescent="0.3">
      <c r="A16" t="s">
        <v>107</v>
      </c>
      <c r="B16" s="1">
        <v>45674</v>
      </c>
      <c r="C16" t="s">
        <v>26</v>
      </c>
      <c r="D16" t="s">
        <v>27</v>
      </c>
      <c r="E16" t="s">
        <v>108</v>
      </c>
      <c r="F16" t="s">
        <v>80</v>
      </c>
      <c r="G16" t="s">
        <v>109</v>
      </c>
      <c r="H16" t="s">
        <v>43</v>
      </c>
      <c r="I16" t="s">
        <v>32</v>
      </c>
      <c r="J16" t="s">
        <v>44</v>
      </c>
      <c r="K16" t="s">
        <v>45</v>
      </c>
      <c r="L16" t="s">
        <v>93</v>
      </c>
      <c r="M16">
        <v>12</v>
      </c>
      <c r="N16" t="s">
        <v>36</v>
      </c>
      <c r="O16" t="s">
        <v>48</v>
      </c>
      <c r="P16" t="s">
        <v>38</v>
      </c>
      <c r="Q16" t="s">
        <v>110</v>
      </c>
      <c r="R16">
        <v>2</v>
      </c>
      <c r="S16">
        <v>5.28</v>
      </c>
      <c r="T16">
        <v>5</v>
      </c>
      <c r="U16">
        <v>5</v>
      </c>
      <c r="V16">
        <v>5</v>
      </c>
      <c r="W16">
        <v>10.5336</v>
      </c>
      <c r="X16">
        <v>5.28</v>
      </c>
      <c r="Y16">
        <v>5.2535999999999996</v>
      </c>
      <c r="Z16">
        <v>1</v>
      </c>
    </row>
    <row r="17" spans="1:26" x14ac:dyDescent="0.3">
      <c r="A17" t="s">
        <v>111</v>
      </c>
      <c r="B17" s="1">
        <v>45675</v>
      </c>
      <c r="C17" t="s">
        <v>26</v>
      </c>
      <c r="D17" t="s">
        <v>27</v>
      </c>
      <c r="E17" t="s">
        <v>90</v>
      </c>
      <c r="F17" t="s">
        <v>74</v>
      </c>
      <c r="G17" t="s">
        <v>112</v>
      </c>
      <c r="H17" t="s">
        <v>31</v>
      </c>
      <c r="I17" t="s">
        <v>32</v>
      </c>
      <c r="J17" t="s">
        <v>33</v>
      </c>
      <c r="K17" t="s">
        <v>87</v>
      </c>
      <c r="L17" t="s">
        <v>35</v>
      </c>
      <c r="M17">
        <v>20</v>
      </c>
      <c r="N17" t="s">
        <v>47</v>
      </c>
      <c r="O17" t="s">
        <v>48</v>
      </c>
      <c r="P17" t="s">
        <v>113</v>
      </c>
      <c r="Q17" t="s">
        <v>114</v>
      </c>
      <c r="R17">
        <v>2</v>
      </c>
      <c r="S17">
        <v>15.24</v>
      </c>
      <c r="T17">
        <v>0</v>
      </c>
      <c r="U17">
        <v>5</v>
      </c>
      <c r="V17">
        <v>4.5</v>
      </c>
      <c r="W17">
        <v>32.004000000000005</v>
      </c>
      <c r="X17">
        <v>15.24</v>
      </c>
      <c r="Y17">
        <v>16.764000000000003</v>
      </c>
      <c r="Z17">
        <v>1</v>
      </c>
    </row>
    <row r="18" spans="1:26" x14ac:dyDescent="0.3">
      <c r="A18" t="s">
        <v>115</v>
      </c>
      <c r="B18" s="1">
        <v>45684</v>
      </c>
      <c r="C18" t="s">
        <v>26</v>
      </c>
      <c r="D18" t="s">
        <v>27</v>
      </c>
      <c r="E18" t="s">
        <v>116</v>
      </c>
      <c r="F18" t="s">
        <v>68</v>
      </c>
      <c r="G18" t="s">
        <v>117</v>
      </c>
      <c r="H18" t="s">
        <v>43</v>
      </c>
      <c r="I18" t="s">
        <v>32</v>
      </c>
      <c r="J18" t="s">
        <v>33</v>
      </c>
      <c r="K18" t="s">
        <v>106</v>
      </c>
      <c r="L18" t="s">
        <v>35</v>
      </c>
      <c r="M18">
        <v>10</v>
      </c>
      <c r="N18" t="s">
        <v>47</v>
      </c>
      <c r="O18" t="s">
        <v>64</v>
      </c>
      <c r="P18" t="s">
        <v>38</v>
      </c>
      <c r="Q18" t="s">
        <v>118</v>
      </c>
      <c r="R18">
        <v>2</v>
      </c>
      <c r="S18">
        <v>10.23</v>
      </c>
      <c r="T18">
        <v>5</v>
      </c>
      <c r="U18">
        <v>5</v>
      </c>
      <c r="V18">
        <v>3</v>
      </c>
      <c r="W18">
        <v>20.408850000000001</v>
      </c>
      <c r="X18">
        <v>10.23</v>
      </c>
      <c r="Y18">
        <v>10.178850000000001</v>
      </c>
      <c r="Z18">
        <v>1</v>
      </c>
    </row>
    <row r="19" spans="1:26" x14ac:dyDescent="0.3">
      <c r="A19" t="s">
        <v>119</v>
      </c>
      <c r="B19" s="1">
        <v>45668</v>
      </c>
      <c r="C19" t="s">
        <v>26</v>
      </c>
      <c r="D19" t="s">
        <v>27</v>
      </c>
      <c r="E19" t="s">
        <v>120</v>
      </c>
      <c r="F19" t="s">
        <v>121</v>
      </c>
      <c r="G19" t="s">
        <v>122</v>
      </c>
      <c r="H19" t="s">
        <v>43</v>
      </c>
      <c r="I19" t="s">
        <v>32</v>
      </c>
      <c r="J19" t="s">
        <v>101</v>
      </c>
      <c r="K19" t="s">
        <v>63</v>
      </c>
      <c r="L19" t="s">
        <v>55</v>
      </c>
      <c r="M19">
        <v>7</v>
      </c>
      <c r="N19" t="s">
        <v>56</v>
      </c>
      <c r="O19" t="s">
        <v>94</v>
      </c>
      <c r="P19" t="s">
        <v>76</v>
      </c>
      <c r="Q19" t="s">
        <v>123</v>
      </c>
      <c r="R19">
        <v>3</v>
      </c>
      <c r="S19">
        <v>7.61</v>
      </c>
      <c r="T19">
        <v>10</v>
      </c>
      <c r="U19">
        <v>5</v>
      </c>
      <c r="V19">
        <v>4.5</v>
      </c>
      <c r="W19">
        <v>21.574350000000003</v>
      </c>
      <c r="X19">
        <v>11.415000000000001</v>
      </c>
      <c r="Y19">
        <v>10.159350000000002</v>
      </c>
      <c r="Z19">
        <v>1</v>
      </c>
    </row>
    <row r="20" spans="1:26" x14ac:dyDescent="0.3">
      <c r="A20" t="s">
        <v>124</v>
      </c>
      <c r="B20" s="1">
        <v>45671</v>
      </c>
      <c r="C20" t="s">
        <v>26</v>
      </c>
      <c r="D20" t="s">
        <v>27</v>
      </c>
      <c r="E20" t="s">
        <v>125</v>
      </c>
      <c r="F20" t="s">
        <v>68</v>
      </c>
      <c r="G20" t="s">
        <v>126</v>
      </c>
      <c r="H20" t="s">
        <v>43</v>
      </c>
      <c r="I20" t="s">
        <v>62</v>
      </c>
      <c r="J20" t="s">
        <v>44</v>
      </c>
      <c r="K20" t="s">
        <v>34</v>
      </c>
      <c r="L20" t="s">
        <v>46</v>
      </c>
      <c r="M20">
        <v>20</v>
      </c>
      <c r="N20" t="s">
        <v>36</v>
      </c>
      <c r="O20" t="s">
        <v>48</v>
      </c>
      <c r="P20" t="s">
        <v>76</v>
      </c>
      <c r="Q20" t="s">
        <v>127</v>
      </c>
      <c r="R20">
        <v>2</v>
      </c>
      <c r="S20">
        <v>7.66</v>
      </c>
      <c r="T20">
        <v>10</v>
      </c>
      <c r="U20">
        <v>5</v>
      </c>
      <c r="V20">
        <v>4.5</v>
      </c>
      <c r="W20">
        <v>14.477400000000001</v>
      </c>
      <c r="X20">
        <v>7.66</v>
      </c>
      <c r="Y20">
        <v>6.817400000000001</v>
      </c>
      <c r="Z20">
        <v>1</v>
      </c>
    </row>
    <row r="21" spans="1:26" x14ac:dyDescent="0.3">
      <c r="A21" t="s">
        <v>128</v>
      </c>
      <c r="B21" s="1">
        <v>45679</v>
      </c>
      <c r="C21" t="s">
        <v>26</v>
      </c>
      <c r="D21" t="s">
        <v>27</v>
      </c>
      <c r="E21" t="s">
        <v>52</v>
      </c>
      <c r="F21" t="s">
        <v>80</v>
      </c>
      <c r="G21" t="s">
        <v>129</v>
      </c>
      <c r="H21" t="s">
        <v>43</v>
      </c>
      <c r="I21" t="s">
        <v>32</v>
      </c>
      <c r="J21" t="s">
        <v>33</v>
      </c>
      <c r="K21" t="s">
        <v>106</v>
      </c>
      <c r="L21" t="s">
        <v>46</v>
      </c>
      <c r="M21">
        <v>14</v>
      </c>
      <c r="N21" t="s">
        <v>36</v>
      </c>
      <c r="O21" t="s">
        <v>94</v>
      </c>
      <c r="P21" t="s">
        <v>38</v>
      </c>
      <c r="Q21" t="s">
        <v>130</v>
      </c>
      <c r="R21">
        <v>2</v>
      </c>
      <c r="S21">
        <v>7.66</v>
      </c>
      <c r="T21">
        <v>5</v>
      </c>
      <c r="U21">
        <v>5</v>
      </c>
      <c r="V21">
        <v>5</v>
      </c>
      <c r="W21">
        <v>15.281700000000001</v>
      </c>
      <c r="X21">
        <v>7.66</v>
      </c>
      <c r="Y21">
        <v>7.6217000000000006</v>
      </c>
      <c r="Z21">
        <v>1</v>
      </c>
    </row>
    <row r="22" spans="1:26" x14ac:dyDescent="0.3">
      <c r="A22" t="s">
        <v>131</v>
      </c>
      <c r="B22" s="1">
        <v>45681</v>
      </c>
      <c r="C22" t="s">
        <v>26</v>
      </c>
      <c r="D22" t="s">
        <v>27</v>
      </c>
      <c r="E22" t="s">
        <v>108</v>
      </c>
      <c r="F22" t="s">
        <v>85</v>
      </c>
      <c r="G22" t="s">
        <v>132</v>
      </c>
      <c r="H22" t="s">
        <v>43</v>
      </c>
      <c r="I22" t="s">
        <v>62</v>
      </c>
      <c r="J22" t="s">
        <v>92</v>
      </c>
      <c r="K22" t="s">
        <v>106</v>
      </c>
      <c r="L22" t="s">
        <v>46</v>
      </c>
      <c r="M22">
        <v>19</v>
      </c>
      <c r="N22" t="s">
        <v>36</v>
      </c>
      <c r="O22" t="s">
        <v>37</v>
      </c>
      <c r="P22" t="s">
        <v>49</v>
      </c>
      <c r="Q22" t="s">
        <v>65</v>
      </c>
      <c r="R22">
        <v>2</v>
      </c>
      <c r="S22">
        <v>5.58</v>
      </c>
      <c r="T22">
        <v>5</v>
      </c>
      <c r="U22">
        <v>5</v>
      </c>
      <c r="V22">
        <v>5</v>
      </c>
      <c r="W22">
        <v>11.132100000000001</v>
      </c>
      <c r="X22">
        <v>5.58</v>
      </c>
      <c r="Y22">
        <v>5.5521000000000011</v>
      </c>
      <c r="Z22">
        <v>1</v>
      </c>
    </row>
    <row r="23" spans="1:26" x14ac:dyDescent="0.3">
      <c r="A23" t="s">
        <v>133</v>
      </c>
      <c r="B23" s="1">
        <v>45677</v>
      </c>
      <c r="C23" t="s">
        <v>26</v>
      </c>
      <c r="D23" t="s">
        <v>27</v>
      </c>
      <c r="E23" t="s">
        <v>134</v>
      </c>
      <c r="F23" t="s">
        <v>68</v>
      </c>
      <c r="G23" t="s">
        <v>135</v>
      </c>
      <c r="H23" t="s">
        <v>31</v>
      </c>
      <c r="I23" t="s">
        <v>62</v>
      </c>
      <c r="J23" t="s">
        <v>92</v>
      </c>
      <c r="K23" t="s">
        <v>87</v>
      </c>
      <c r="L23" t="s">
        <v>35</v>
      </c>
      <c r="M23">
        <v>15</v>
      </c>
      <c r="N23" t="s">
        <v>36</v>
      </c>
      <c r="O23" t="s">
        <v>94</v>
      </c>
      <c r="P23" t="s">
        <v>57</v>
      </c>
      <c r="Q23" t="s">
        <v>136</v>
      </c>
      <c r="R23">
        <v>2</v>
      </c>
      <c r="S23">
        <v>15.97</v>
      </c>
      <c r="T23">
        <v>5</v>
      </c>
      <c r="U23">
        <v>5</v>
      </c>
      <c r="V23">
        <v>5</v>
      </c>
      <c r="W23">
        <v>31.860150000000001</v>
      </c>
      <c r="X23">
        <v>15.97</v>
      </c>
      <c r="Y23">
        <v>15.89015</v>
      </c>
      <c r="Z23">
        <v>1</v>
      </c>
    </row>
    <row r="24" spans="1:26" x14ac:dyDescent="0.3">
      <c r="A24" t="s">
        <v>137</v>
      </c>
      <c r="B24" s="1">
        <v>45672</v>
      </c>
      <c r="C24" t="s">
        <v>26</v>
      </c>
      <c r="D24" t="s">
        <v>27</v>
      </c>
      <c r="E24" t="s">
        <v>138</v>
      </c>
      <c r="F24" t="s">
        <v>29</v>
      </c>
      <c r="G24" t="s">
        <v>139</v>
      </c>
      <c r="H24" t="s">
        <v>43</v>
      </c>
      <c r="I24" t="s">
        <v>32</v>
      </c>
      <c r="J24" t="s">
        <v>33</v>
      </c>
      <c r="K24" t="s">
        <v>106</v>
      </c>
      <c r="L24" t="s">
        <v>55</v>
      </c>
      <c r="M24">
        <v>18</v>
      </c>
      <c r="N24" t="s">
        <v>47</v>
      </c>
      <c r="O24" t="s">
        <v>94</v>
      </c>
      <c r="P24" t="s">
        <v>113</v>
      </c>
      <c r="Q24" t="s">
        <v>140</v>
      </c>
      <c r="R24">
        <v>3</v>
      </c>
      <c r="S24">
        <v>7.57</v>
      </c>
      <c r="T24">
        <v>10</v>
      </c>
      <c r="U24">
        <v>5</v>
      </c>
      <c r="V24">
        <v>4.5</v>
      </c>
      <c r="W24">
        <v>21.46095</v>
      </c>
      <c r="X24">
        <v>11.355</v>
      </c>
      <c r="Y24">
        <v>10.10595</v>
      </c>
      <c r="Z24">
        <v>1</v>
      </c>
    </row>
    <row r="25" spans="1:26" x14ac:dyDescent="0.3">
      <c r="A25" t="s">
        <v>141</v>
      </c>
      <c r="B25" s="1">
        <v>45667</v>
      </c>
      <c r="C25" t="s">
        <v>26</v>
      </c>
      <c r="D25" t="s">
        <v>27</v>
      </c>
      <c r="E25" t="s">
        <v>142</v>
      </c>
      <c r="F25" t="s">
        <v>29</v>
      </c>
      <c r="G25" t="s">
        <v>143</v>
      </c>
      <c r="H25" t="s">
        <v>43</v>
      </c>
      <c r="I25" t="s">
        <v>32</v>
      </c>
      <c r="J25" t="s">
        <v>33</v>
      </c>
      <c r="K25" t="s">
        <v>106</v>
      </c>
      <c r="L25" t="s">
        <v>46</v>
      </c>
      <c r="M25">
        <v>25</v>
      </c>
      <c r="N25" t="s">
        <v>56</v>
      </c>
      <c r="O25" t="s">
        <v>94</v>
      </c>
      <c r="P25" t="s">
        <v>70</v>
      </c>
      <c r="Q25" t="s">
        <v>71</v>
      </c>
      <c r="R25">
        <v>2</v>
      </c>
      <c r="S25">
        <v>10.11</v>
      </c>
      <c r="T25">
        <v>0</v>
      </c>
      <c r="U25">
        <v>5</v>
      </c>
      <c r="V25">
        <v>3</v>
      </c>
      <c r="W25">
        <v>21.230999999999998</v>
      </c>
      <c r="X25">
        <v>10.11</v>
      </c>
      <c r="Y25">
        <v>11.120999999999999</v>
      </c>
      <c r="Z25">
        <v>1</v>
      </c>
    </row>
    <row r="26" spans="1:26" x14ac:dyDescent="0.3">
      <c r="A26" t="s">
        <v>144</v>
      </c>
      <c r="B26" s="1">
        <v>45680</v>
      </c>
      <c r="C26" t="s">
        <v>26</v>
      </c>
      <c r="D26" t="s">
        <v>27</v>
      </c>
      <c r="E26" t="s">
        <v>145</v>
      </c>
      <c r="F26" t="s">
        <v>68</v>
      </c>
      <c r="G26" t="s">
        <v>146</v>
      </c>
      <c r="H26" t="s">
        <v>43</v>
      </c>
      <c r="I26" t="s">
        <v>62</v>
      </c>
      <c r="J26" t="s">
        <v>44</v>
      </c>
      <c r="K26" t="s">
        <v>45</v>
      </c>
      <c r="L26" t="s">
        <v>55</v>
      </c>
      <c r="M26">
        <v>12</v>
      </c>
      <c r="N26" t="s">
        <v>36</v>
      </c>
      <c r="O26" t="s">
        <v>94</v>
      </c>
      <c r="P26" t="s">
        <v>70</v>
      </c>
      <c r="Q26" t="s">
        <v>147</v>
      </c>
      <c r="R26">
        <v>2</v>
      </c>
      <c r="S26">
        <v>4.49</v>
      </c>
      <c r="T26">
        <v>10</v>
      </c>
      <c r="U26">
        <v>5</v>
      </c>
      <c r="V26">
        <v>4.5</v>
      </c>
      <c r="W26">
        <v>8.4861000000000004</v>
      </c>
      <c r="X26">
        <v>4.49</v>
      </c>
      <c r="Y26">
        <v>3.9961000000000002</v>
      </c>
      <c r="Z26">
        <v>1</v>
      </c>
    </row>
    <row r="27" spans="1:26" x14ac:dyDescent="0.3">
      <c r="A27" t="s">
        <v>148</v>
      </c>
      <c r="B27" s="1">
        <v>45682</v>
      </c>
      <c r="C27" t="s">
        <v>26</v>
      </c>
      <c r="D27" t="s">
        <v>27</v>
      </c>
      <c r="E27" t="s">
        <v>149</v>
      </c>
      <c r="F27" t="s">
        <v>121</v>
      </c>
      <c r="G27" t="s">
        <v>150</v>
      </c>
      <c r="H27" t="s">
        <v>43</v>
      </c>
      <c r="I27" t="s">
        <v>32</v>
      </c>
      <c r="J27" t="s">
        <v>33</v>
      </c>
      <c r="K27" t="s">
        <v>63</v>
      </c>
      <c r="L27" t="s">
        <v>55</v>
      </c>
      <c r="M27">
        <v>19</v>
      </c>
      <c r="N27" t="s">
        <v>56</v>
      </c>
      <c r="O27" t="s">
        <v>64</v>
      </c>
      <c r="P27" t="s">
        <v>76</v>
      </c>
      <c r="Q27" t="s">
        <v>77</v>
      </c>
      <c r="R27">
        <v>2</v>
      </c>
      <c r="S27">
        <v>7.01</v>
      </c>
      <c r="T27">
        <v>5</v>
      </c>
      <c r="U27">
        <v>5</v>
      </c>
      <c r="V27">
        <v>4.5</v>
      </c>
      <c r="W27">
        <v>13.98495</v>
      </c>
      <c r="X27">
        <v>7.01</v>
      </c>
      <c r="Y27">
        <v>6.9749499999999998</v>
      </c>
      <c r="Z27">
        <v>1</v>
      </c>
    </row>
    <row r="28" spans="1:26" x14ac:dyDescent="0.3">
      <c r="A28" t="s">
        <v>151</v>
      </c>
      <c r="B28" s="1">
        <v>45659</v>
      </c>
      <c r="C28" t="s">
        <v>26</v>
      </c>
      <c r="D28" t="s">
        <v>27</v>
      </c>
      <c r="E28" t="s">
        <v>152</v>
      </c>
      <c r="F28" t="s">
        <v>74</v>
      </c>
      <c r="G28" t="s">
        <v>153</v>
      </c>
      <c r="H28" t="s">
        <v>43</v>
      </c>
      <c r="I28" t="s">
        <v>62</v>
      </c>
      <c r="J28" t="s">
        <v>33</v>
      </c>
      <c r="K28" t="s">
        <v>106</v>
      </c>
      <c r="L28" t="s">
        <v>93</v>
      </c>
      <c r="M28">
        <v>8</v>
      </c>
      <c r="N28" t="s">
        <v>47</v>
      </c>
      <c r="O28" t="s">
        <v>37</v>
      </c>
      <c r="P28" t="s">
        <v>49</v>
      </c>
      <c r="Q28" t="s">
        <v>50</v>
      </c>
      <c r="R28">
        <v>3</v>
      </c>
      <c r="S28">
        <v>4.83</v>
      </c>
      <c r="T28">
        <v>0</v>
      </c>
      <c r="U28">
        <v>5</v>
      </c>
      <c r="V28">
        <v>3</v>
      </c>
      <c r="W28">
        <v>15.214500000000001</v>
      </c>
      <c r="X28">
        <v>7.2450000000000001</v>
      </c>
      <c r="Y28">
        <v>7.9695000000000009</v>
      </c>
      <c r="Z28">
        <v>1</v>
      </c>
    </row>
    <row r="29" spans="1:26" x14ac:dyDescent="0.3">
      <c r="A29" t="s">
        <v>154</v>
      </c>
      <c r="B29" s="1">
        <v>45662</v>
      </c>
      <c r="C29" t="s">
        <v>155</v>
      </c>
      <c r="D29" t="s">
        <v>27</v>
      </c>
      <c r="E29" t="s">
        <v>125</v>
      </c>
      <c r="F29" t="s">
        <v>121</v>
      </c>
      <c r="G29" t="s">
        <v>156</v>
      </c>
      <c r="H29" t="s">
        <v>31</v>
      </c>
      <c r="I29" t="s">
        <v>62</v>
      </c>
      <c r="J29" t="s">
        <v>44</v>
      </c>
      <c r="K29" t="s">
        <v>45</v>
      </c>
      <c r="L29" t="s">
        <v>35</v>
      </c>
      <c r="M29">
        <v>13</v>
      </c>
      <c r="N29" t="s">
        <v>47</v>
      </c>
      <c r="O29" t="s">
        <v>37</v>
      </c>
      <c r="P29" t="s">
        <v>76</v>
      </c>
      <c r="Q29" t="s">
        <v>157</v>
      </c>
      <c r="R29">
        <v>2</v>
      </c>
      <c r="S29">
        <v>14.37</v>
      </c>
      <c r="T29">
        <v>5</v>
      </c>
      <c r="U29">
        <v>5</v>
      </c>
      <c r="V29">
        <v>4.5</v>
      </c>
      <c r="W29">
        <v>28.668149999999997</v>
      </c>
      <c r="X29">
        <v>14.37</v>
      </c>
      <c r="Y29">
        <v>14.298149999999998</v>
      </c>
      <c r="Z29">
        <v>1</v>
      </c>
    </row>
    <row r="30" spans="1:26" x14ac:dyDescent="0.3">
      <c r="A30" t="s">
        <v>158</v>
      </c>
      <c r="B30" s="1">
        <v>45674</v>
      </c>
      <c r="C30" t="s">
        <v>155</v>
      </c>
      <c r="D30" t="s">
        <v>27</v>
      </c>
      <c r="E30" t="s">
        <v>159</v>
      </c>
      <c r="F30" t="s">
        <v>85</v>
      </c>
      <c r="G30" t="s">
        <v>160</v>
      </c>
      <c r="H30" t="s">
        <v>43</v>
      </c>
      <c r="I30" t="s">
        <v>62</v>
      </c>
      <c r="J30" t="s">
        <v>44</v>
      </c>
      <c r="K30" t="s">
        <v>34</v>
      </c>
      <c r="L30" t="s">
        <v>93</v>
      </c>
      <c r="M30">
        <v>19</v>
      </c>
      <c r="N30" t="s">
        <v>36</v>
      </c>
      <c r="O30" t="s">
        <v>48</v>
      </c>
      <c r="P30" t="s">
        <v>57</v>
      </c>
      <c r="Q30" t="s">
        <v>58</v>
      </c>
      <c r="R30">
        <v>2</v>
      </c>
      <c r="S30">
        <v>8.52</v>
      </c>
      <c r="T30">
        <v>5</v>
      </c>
      <c r="U30">
        <v>5</v>
      </c>
      <c r="V30">
        <v>5</v>
      </c>
      <c r="W30">
        <v>16.997399999999999</v>
      </c>
      <c r="X30">
        <v>8.52</v>
      </c>
      <c r="Y30">
        <v>8.4773999999999994</v>
      </c>
      <c r="Z30">
        <v>1</v>
      </c>
    </row>
    <row r="31" spans="1:26" x14ac:dyDescent="0.3">
      <c r="A31" t="s">
        <v>161</v>
      </c>
      <c r="B31" s="1">
        <v>45663</v>
      </c>
      <c r="C31" t="s">
        <v>155</v>
      </c>
      <c r="D31" t="s">
        <v>27</v>
      </c>
      <c r="E31" t="s">
        <v>73</v>
      </c>
      <c r="F31" t="s">
        <v>74</v>
      </c>
      <c r="G31" t="s">
        <v>162</v>
      </c>
      <c r="H31" t="s">
        <v>43</v>
      </c>
      <c r="I31" t="s">
        <v>62</v>
      </c>
      <c r="J31" t="s">
        <v>33</v>
      </c>
      <c r="K31" t="s">
        <v>106</v>
      </c>
      <c r="L31" t="s">
        <v>46</v>
      </c>
      <c r="M31">
        <v>5</v>
      </c>
      <c r="N31" t="s">
        <v>47</v>
      </c>
      <c r="O31" t="s">
        <v>64</v>
      </c>
      <c r="P31" t="s">
        <v>113</v>
      </c>
      <c r="Q31" t="s">
        <v>114</v>
      </c>
      <c r="R31">
        <v>3</v>
      </c>
      <c r="S31">
        <v>7.88</v>
      </c>
      <c r="T31">
        <v>10</v>
      </c>
      <c r="U31">
        <v>5</v>
      </c>
      <c r="V31">
        <v>5</v>
      </c>
      <c r="W31">
        <v>22.3398</v>
      </c>
      <c r="X31">
        <v>11.82</v>
      </c>
      <c r="Y31">
        <v>10.5198</v>
      </c>
      <c r="Z31">
        <v>1</v>
      </c>
    </row>
    <row r="32" spans="1:26" x14ac:dyDescent="0.3">
      <c r="A32" t="s">
        <v>163</v>
      </c>
      <c r="B32" s="1">
        <v>45660</v>
      </c>
      <c r="C32" t="s">
        <v>155</v>
      </c>
      <c r="D32" t="s">
        <v>27</v>
      </c>
      <c r="E32" t="s">
        <v>164</v>
      </c>
      <c r="F32" t="s">
        <v>74</v>
      </c>
      <c r="G32" t="s">
        <v>165</v>
      </c>
      <c r="H32" t="s">
        <v>31</v>
      </c>
      <c r="I32" t="s">
        <v>32</v>
      </c>
      <c r="J32" t="s">
        <v>44</v>
      </c>
      <c r="K32" t="s">
        <v>87</v>
      </c>
      <c r="L32" t="s">
        <v>35</v>
      </c>
      <c r="M32">
        <v>17</v>
      </c>
      <c r="N32" t="s">
        <v>56</v>
      </c>
      <c r="O32" t="s">
        <v>64</v>
      </c>
      <c r="P32" t="s">
        <v>38</v>
      </c>
      <c r="Q32" t="s">
        <v>39</v>
      </c>
      <c r="R32">
        <v>2</v>
      </c>
      <c r="S32">
        <v>3.54</v>
      </c>
      <c r="T32">
        <v>5</v>
      </c>
      <c r="U32">
        <v>5</v>
      </c>
      <c r="V32">
        <v>4.5</v>
      </c>
      <c r="W32">
        <v>7.0623000000000005</v>
      </c>
      <c r="X32">
        <v>3.54</v>
      </c>
      <c r="Y32">
        <v>3.5223000000000004</v>
      </c>
      <c r="Z32">
        <v>1</v>
      </c>
    </row>
    <row r="33" spans="1:26" x14ac:dyDescent="0.3">
      <c r="A33" t="s">
        <v>166</v>
      </c>
      <c r="B33" s="1">
        <v>45668</v>
      </c>
      <c r="C33" t="s">
        <v>155</v>
      </c>
      <c r="D33" t="s">
        <v>27</v>
      </c>
      <c r="E33" t="s">
        <v>67</v>
      </c>
      <c r="F33" t="s">
        <v>85</v>
      </c>
      <c r="G33" t="s">
        <v>167</v>
      </c>
      <c r="H33" t="s">
        <v>43</v>
      </c>
      <c r="I33" t="s">
        <v>62</v>
      </c>
      <c r="J33" t="s">
        <v>101</v>
      </c>
      <c r="K33" t="s">
        <v>63</v>
      </c>
      <c r="L33" t="s">
        <v>93</v>
      </c>
      <c r="M33">
        <v>19</v>
      </c>
      <c r="N33" t="s">
        <v>56</v>
      </c>
      <c r="O33" t="s">
        <v>64</v>
      </c>
      <c r="P33" t="s">
        <v>49</v>
      </c>
      <c r="Q33" t="s">
        <v>168</v>
      </c>
      <c r="R33">
        <v>3</v>
      </c>
      <c r="S33">
        <v>15.11</v>
      </c>
      <c r="T33">
        <v>0</v>
      </c>
      <c r="U33">
        <v>5</v>
      </c>
      <c r="V33">
        <v>3</v>
      </c>
      <c r="W33">
        <v>47.596499999999999</v>
      </c>
      <c r="X33">
        <v>22.664999999999999</v>
      </c>
      <c r="Y33">
        <v>24.9315</v>
      </c>
      <c r="Z33">
        <v>1</v>
      </c>
    </row>
    <row r="34" spans="1:26" x14ac:dyDescent="0.3">
      <c r="A34" t="s">
        <v>169</v>
      </c>
      <c r="B34" s="1">
        <v>45665</v>
      </c>
      <c r="C34" t="s">
        <v>155</v>
      </c>
      <c r="D34" t="s">
        <v>27</v>
      </c>
      <c r="E34" t="s">
        <v>170</v>
      </c>
      <c r="F34" t="s">
        <v>80</v>
      </c>
      <c r="G34" t="s">
        <v>171</v>
      </c>
      <c r="H34" t="s">
        <v>43</v>
      </c>
      <c r="I34" t="s">
        <v>32</v>
      </c>
      <c r="J34" t="s">
        <v>101</v>
      </c>
      <c r="K34" t="s">
        <v>87</v>
      </c>
      <c r="L34" t="s">
        <v>46</v>
      </c>
      <c r="M34">
        <v>9</v>
      </c>
      <c r="N34" t="s">
        <v>56</v>
      </c>
      <c r="O34" t="s">
        <v>94</v>
      </c>
      <c r="P34" t="s">
        <v>38</v>
      </c>
      <c r="Q34" t="s">
        <v>110</v>
      </c>
      <c r="R34">
        <v>2</v>
      </c>
      <c r="S34">
        <v>3.54</v>
      </c>
      <c r="T34">
        <v>5</v>
      </c>
      <c r="U34">
        <v>5</v>
      </c>
      <c r="V34">
        <v>3</v>
      </c>
      <c r="W34">
        <v>7.0623000000000005</v>
      </c>
      <c r="X34">
        <v>3.54</v>
      </c>
      <c r="Y34">
        <v>3.5223000000000004</v>
      </c>
      <c r="Z34">
        <v>1</v>
      </c>
    </row>
    <row r="35" spans="1:26" x14ac:dyDescent="0.3">
      <c r="A35" t="s">
        <v>172</v>
      </c>
      <c r="B35" s="1">
        <v>45678</v>
      </c>
      <c r="C35" t="s">
        <v>155</v>
      </c>
      <c r="D35" t="s">
        <v>27</v>
      </c>
      <c r="E35" t="s">
        <v>173</v>
      </c>
      <c r="F35" t="s">
        <v>29</v>
      </c>
      <c r="G35" t="s">
        <v>174</v>
      </c>
      <c r="H35" t="s">
        <v>43</v>
      </c>
      <c r="I35" t="s">
        <v>32</v>
      </c>
      <c r="J35" t="s">
        <v>33</v>
      </c>
      <c r="K35" t="s">
        <v>87</v>
      </c>
      <c r="L35" t="s">
        <v>46</v>
      </c>
      <c r="M35">
        <v>21</v>
      </c>
      <c r="N35" t="s">
        <v>47</v>
      </c>
      <c r="O35" t="s">
        <v>64</v>
      </c>
      <c r="P35" t="s">
        <v>76</v>
      </c>
      <c r="Q35" t="s">
        <v>127</v>
      </c>
      <c r="R35">
        <v>3</v>
      </c>
      <c r="S35">
        <v>12.71</v>
      </c>
      <c r="T35">
        <v>10</v>
      </c>
      <c r="U35">
        <v>5</v>
      </c>
      <c r="V35">
        <v>4.5</v>
      </c>
      <c r="W35">
        <v>36.032850000000003</v>
      </c>
      <c r="X35">
        <v>19.065000000000001</v>
      </c>
      <c r="Y35">
        <v>16.967850000000002</v>
      </c>
      <c r="Z35">
        <v>1</v>
      </c>
    </row>
    <row r="36" spans="1:26" x14ac:dyDescent="0.3">
      <c r="A36" t="s">
        <v>175</v>
      </c>
      <c r="B36" s="1">
        <v>45660</v>
      </c>
      <c r="C36" t="s">
        <v>155</v>
      </c>
      <c r="D36" t="s">
        <v>27</v>
      </c>
      <c r="E36" t="s">
        <v>41</v>
      </c>
      <c r="F36" t="s">
        <v>29</v>
      </c>
      <c r="G36" t="s">
        <v>176</v>
      </c>
      <c r="H36" t="s">
        <v>43</v>
      </c>
      <c r="I36" t="s">
        <v>32</v>
      </c>
      <c r="J36" t="s">
        <v>44</v>
      </c>
      <c r="K36" t="s">
        <v>34</v>
      </c>
      <c r="L36" t="s">
        <v>35</v>
      </c>
      <c r="M36">
        <v>20</v>
      </c>
      <c r="N36" t="s">
        <v>47</v>
      </c>
      <c r="O36" t="s">
        <v>94</v>
      </c>
      <c r="P36" t="s">
        <v>113</v>
      </c>
      <c r="Q36" t="s">
        <v>177</v>
      </c>
      <c r="R36">
        <v>2</v>
      </c>
      <c r="S36">
        <v>4.6399999999999997</v>
      </c>
      <c r="T36">
        <v>10</v>
      </c>
      <c r="U36">
        <v>5</v>
      </c>
      <c r="V36">
        <v>5</v>
      </c>
      <c r="W36">
        <v>8.7696000000000005</v>
      </c>
      <c r="X36">
        <v>4.6399999999999997</v>
      </c>
      <c r="Y36">
        <v>4.1296000000000008</v>
      </c>
      <c r="Z36">
        <v>1</v>
      </c>
    </row>
    <row r="37" spans="1:26" x14ac:dyDescent="0.3">
      <c r="A37" t="s">
        <v>178</v>
      </c>
      <c r="B37" s="1">
        <v>45670</v>
      </c>
      <c r="C37" t="s">
        <v>155</v>
      </c>
      <c r="D37" t="s">
        <v>27</v>
      </c>
      <c r="E37" t="s">
        <v>90</v>
      </c>
      <c r="F37" t="s">
        <v>80</v>
      </c>
      <c r="G37" t="s">
        <v>69</v>
      </c>
      <c r="H37" t="s">
        <v>31</v>
      </c>
      <c r="I37" t="s">
        <v>32</v>
      </c>
      <c r="J37" t="s">
        <v>92</v>
      </c>
      <c r="K37" t="s">
        <v>45</v>
      </c>
      <c r="L37" t="s">
        <v>93</v>
      </c>
      <c r="M37">
        <v>6</v>
      </c>
      <c r="N37" t="s">
        <v>36</v>
      </c>
      <c r="O37" t="s">
        <v>94</v>
      </c>
      <c r="P37" t="s">
        <v>57</v>
      </c>
      <c r="Q37" t="s">
        <v>58</v>
      </c>
      <c r="R37">
        <v>2</v>
      </c>
      <c r="S37">
        <v>8.65</v>
      </c>
      <c r="T37">
        <v>0</v>
      </c>
      <c r="U37">
        <v>5</v>
      </c>
      <c r="V37">
        <v>3</v>
      </c>
      <c r="W37">
        <v>18.165000000000003</v>
      </c>
      <c r="X37">
        <v>8.65</v>
      </c>
      <c r="Y37">
        <v>9.5150000000000023</v>
      </c>
      <c r="Z37">
        <v>0</v>
      </c>
    </row>
    <row r="38" spans="1:26" x14ac:dyDescent="0.3">
      <c r="A38" t="s">
        <v>179</v>
      </c>
      <c r="B38" s="1">
        <v>45682</v>
      </c>
      <c r="C38" t="s">
        <v>155</v>
      </c>
      <c r="D38" t="s">
        <v>27</v>
      </c>
      <c r="E38" t="s">
        <v>108</v>
      </c>
      <c r="F38" t="s">
        <v>74</v>
      </c>
      <c r="G38" t="s">
        <v>180</v>
      </c>
      <c r="H38" t="s">
        <v>31</v>
      </c>
      <c r="I38" t="s">
        <v>32</v>
      </c>
      <c r="J38" t="s">
        <v>92</v>
      </c>
      <c r="K38" t="s">
        <v>34</v>
      </c>
      <c r="L38" t="s">
        <v>35</v>
      </c>
      <c r="M38">
        <v>12</v>
      </c>
      <c r="N38" t="s">
        <v>47</v>
      </c>
      <c r="O38" t="s">
        <v>37</v>
      </c>
      <c r="P38" t="s">
        <v>76</v>
      </c>
      <c r="Q38" t="s">
        <v>77</v>
      </c>
      <c r="R38">
        <v>3</v>
      </c>
      <c r="S38">
        <v>6.43</v>
      </c>
      <c r="T38">
        <v>5</v>
      </c>
      <c r="U38">
        <v>5</v>
      </c>
      <c r="V38">
        <v>4.5</v>
      </c>
      <c r="W38">
        <v>19.241775000000001</v>
      </c>
      <c r="X38">
        <v>9.6449999999999996</v>
      </c>
      <c r="Y38">
        <v>9.5967750000000009</v>
      </c>
      <c r="Z38">
        <v>1</v>
      </c>
    </row>
    <row r="39" spans="1:26" x14ac:dyDescent="0.3">
      <c r="A39" t="s">
        <v>181</v>
      </c>
      <c r="B39" s="1">
        <v>45676</v>
      </c>
      <c r="C39" t="s">
        <v>155</v>
      </c>
      <c r="D39" t="s">
        <v>27</v>
      </c>
      <c r="E39" t="s">
        <v>138</v>
      </c>
      <c r="F39" t="s">
        <v>53</v>
      </c>
      <c r="G39" t="s">
        <v>182</v>
      </c>
      <c r="H39" t="s">
        <v>43</v>
      </c>
      <c r="I39" t="s">
        <v>62</v>
      </c>
      <c r="J39" t="s">
        <v>92</v>
      </c>
      <c r="K39" t="s">
        <v>34</v>
      </c>
      <c r="L39" t="s">
        <v>46</v>
      </c>
      <c r="M39">
        <v>6</v>
      </c>
      <c r="N39" t="s">
        <v>47</v>
      </c>
      <c r="O39" t="s">
        <v>37</v>
      </c>
      <c r="P39" t="s">
        <v>49</v>
      </c>
      <c r="Q39" t="s">
        <v>50</v>
      </c>
      <c r="R39">
        <v>2</v>
      </c>
      <c r="S39">
        <v>13.72</v>
      </c>
      <c r="T39">
        <v>5</v>
      </c>
      <c r="U39">
        <v>5</v>
      </c>
      <c r="V39">
        <v>5</v>
      </c>
      <c r="W39">
        <v>27.371400000000001</v>
      </c>
      <c r="X39">
        <v>13.72</v>
      </c>
      <c r="Y39">
        <v>13.651400000000001</v>
      </c>
      <c r="Z39">
        <v>1</v>
      </c>
    </row>
    <row r="40" spans="1:26" x14ac:dyDescent="0.3">
      <c r="A40" t="s">
        <v>183</v>
      </c>
      <c r="B40" s="1">
        <v>45683</v>
      </c>
      <c r="C40" t="s">
        <v>155</v>
      </c>
      <c r="D40" t="s">
        <v>27</v>
      </c>
      <c r="E40" t="s">
        <v>138</v>
      </c>
      <c r="F40" t="s">
        <v>29</v>
      </c>
      <c r="G40" t="s">
        <v>184</v>
      </c>
      <c r="H40" t="s">
        <v>43</v>
      </c>
      <c r="I40" t="s">
        <v>32</v>
      </c>
      <c r="J40" t="s">
        <v>101</v>
      </c>
      <c r="K40" t="s">
        <v>34</v>
      </c>
      <c r="L40" t="s">
        <v>55</v>
      </c>
      <c r="M40">
        <v>17</v>
      </c>
      <c r="N40" t="s">
        <v>56</v>
      </c>
      <c r="O40" t="s">
        <v>37</v>
      </c>
      <c r="P40" t="s">
        <v>57</v>
      </c>
      <c r="Q40" t="s">
        <v>185</v>
      </c>
      <c r="R40">
        <v>3</v>
      </c>
      <c r="S40">
        <v>9.99</v>
      </c>
      <c r="T40">
        <v>10</v>
      </c>
      <c r="U40">
        <v>5</v>
      </c>
      <c r="V40">
        <v>3</v>
      </c>
      <c r="W40">
        <v>28.321650000000002</v>
      </c>
      <c r="X40">
        <v>14.984999999999999</v>
      </c>
      <c r="Y40">
        <v>13.336650000000002</v>
      </c>
      <c r="Z40">
        <v>1</v>
      </c>
    </row>
    <row r="41" spans="1:26" x14ac:dyDescent="0.3">
      <c r="A41" t="s">
        <v>186</v>
      </c>
      <c r="B41" s="1">
        <v>45675</v>
      </c>
      <c r="C41" t="s">
        <v>155</v>
      </c>
      <c r="D41" t="s">
        <v>27</v>
      </c>
      <c r="E41" t="s">
        <v>73</v>
      </c>
      <c r="F41" t="s">
        <v>80</v>
      </c>
      <c r="G41" t="s">
        <v>187</v>
      </c>
      <c r="H41" t="s">
        <v>31</v>
      </c>
      <c r="I41" t="s">
        <v>32</v>
      </c>
      <c r="J41" t="s">
        <v>33</v>
      </c>
      <c r="K41" t="s">
        <v>34</v>
      </c>
      <c r="L41" t="s">
        <v>93</v>
      </c>
      <c r="M41">
        <v>23</v>
      </c>
      <c r="N41" t="s">
        <v>56</v>
      </c>
      <c r="O41" t="s">
        <v>48</v>
      </c>
      <c r="P41" t="s">
        <v>70</v>
      </c>
      <c r="Q41" t="s">
        <v>188</v>
      </c>
      <c r="R41">
        <v>2</v>
      </c>
      <c r="S41">
        <v>6.75</v>
      </c>
      <c r="T41">
        <v>10</v>
      </c>
      <c r="U41">
        <v>5</v>
      </c>
      <c r="V41">
        <v>5</v>
      </c>
      <c r="W41">
        <v>12.7575</v>
      </c>
      <c r="X41">
        <v>6.75</v>
      </c>
      <c r="Y41">
        <v>6.0075000000000003</v>
      </c>
      <c r="Z41">
        <v>1</v>
      </c>
    </row>
    <row r="42" spans="1:26" x14ac:dyDescent="0.3">
      <c r="A42" t="s">
        <v>189</v>
      </c>
      <c r="B42" s="1">
        <v>45670</v>
      </c>
      <c r="C42" t="s">
        <v>155</v>
      </c>
      <c r="D42" t="s">
        <v>27</v>
      </c>
      <c r="E42" t="s">
        <v>190</v>
      </c>
      <c r="F42" t="s">
        <v>53</v>
      </c>
      <c r="G42" t="s">
        <v>112</v>
      </c>
      <c r="H42" t="s">
        <v>31</v>
      </c>
      <c r="I42" t="s">
        <v>32</v>
      </c>
      <c r="J42" t="s">
        <v>101</v>
      </c>
      <c r="K42" t="s">
        <v>34</v>
      </c>
      <c r="L42" t="s">
        <v>93</v>
      </c>
      <c r="M42">
        <v>7</v>
      </c>
      <c r="N42" t="s">
        <v>47</v>
      </c>
      <c r="O42" t="s">
        <v>64</v>
      </c>
      <c r="P42" t="s">
        <v>76</v>
      </c>
      <c r="Q42" t="s">
        <v>127</v>
      </c>
      <c r="R42">
        <v>3</v>
      </c>
      <c r="S42">
        <v>7.99</v>
      </c>
      <c r="T42">
        <v>5</v>
      </c>
      <c r="U42">
        <v>5</v>
      </c>
      <c r="V42">
        <v>4.5</v>
      </c>
      <c r="W42">
        <v>23.910074999999999</v>
      </c>
      <c r="X42">
        <v>11.984999999999999</v>
      </c>
      <c r="Y42">
        <v>11.925075</v>
      </c>
      <c r="Z42">
        <v>0</v>
      </c>
    </row>
    <row r="43" spans="1:26" x14ac:dyDescent="0.3">
      <c r="A43" t="s">
        <v>191</v>
      </c>
      <c r="B43" s="1">
        <v>45660</v>
      </c>
      <c r="C43" t="s">
        <v>155</v>
      </c>
      <c r="D43" t="s">
        <v>27</v>
      </c>
      <c r="E43" t="s">
        <v>192</v>
      </c>
      <c r="F43" t="s">
        <v>29</v>
      </c>
      <c r="G43" t="s">
        <v>171</v>
      </c>
      <c r="H43" t="s">
        <v>43</v>
      </c>
      <c r="I43" t="s">
        <v>62</v>
      </c>
      <c r="J43" t="s">
        <v>101</v>
      </c>
      <c r="K43" t="s">
        <v>106</v>
      </c>
      <c r="L43" t="s">
        <v>46</v>
      </c>
      <c r="M43">
        <v>5</v>
      </c>
      <c r="N43" t="s">
        <v>47</v>
      </c>
      <c r="O43" t="s">
        <v>37</v>
      </c>
      <c r="P43" t="s">
        <v>113</v>
      </c>
      <c r="Q43" t="s">
        <v>177</v>
      </c>
      <c r="R43">
        <v>2</v>
      </c>
      <c r="S43">
        <v>12.96</v>
      </c>
      <c r="T43">
        <v>5</v>
      </c>
      <c r="U43">
        <v>5</v>
      </c>
      <c r="V43">
        <v>4.5</v>
      </c>
      <c r="W43">
        <v>25.8552</v>
      </c>
      <c r="X43">
        <v>12.96</v>
      </c>
      <c r="Y43">
        <v>12.895199999999999</v>
      </c>
      <c r="Z43">
        <v>0</v>
      </c>
    </row>
    <row r="44" spans="1:26" x14ac:dyDescent="0.3">
      <c r="A44" t="s">
        <v>193</v>
      </c>
      <c r="B44" s="1">
        <v>45666</v>
      </c>
      <c r="C44" t="s">
        <v>155</v>
      </c>
      <c r="D44" t="s">
        <v>27</v>
      </c>
      <c r="E44" t="s">
        <v>134</v>
      </c>
      <c r="F44" t="s">
        <v>29</v>
      </c>
      <c r="G44" t="s">
        <v>194</v>
      </c>
      <c r="H44" t="s">
        <v>31</v>
      </c>
      <c r="I44" t="s">
        <v>32</v>
      </c>
      <c r="J44" t="s">
        <v>101</v>
      </c>
      <c r="K44" t="s">
        <v>106</v>
      </c>
      <c r="L44" t="s">
        <v>93</v>
      </c>
      <c r="M44">
        <v>9</v>
      </c>
      <c r="N44" t="s">
        <v>56</v>
      </c>
      <c r="O44" t="s">
        <v>94</v>
      </c>
      <c r="P44" t="s">
        <v>49</v>
      </c>
      <c r="Q44" t="s">
        <v>168</v>
      </c>
      <c r="R44">
        <v>3</v>
      </c>
      <c r="S44">
        <v>12.66</v>
      </c>
      <c r="T44">
        <v>10</v>
      </c>
      <c r="U44">
        <v>5</v>
      </c>
      <c r="V44">
        <v>3</v>
      </c>
      <c r="W44">
        <v>35.891100000000002</v>
      </c>
      <c r="X44">
        <v>18.990000000000002</v>
      </c>
      <c r="Y44">
        <v>16.9011</v>
      </c>
      <c r="Z44">
        <v>1</v>
      </c>
    </row>
    <row r="45" spans="1:26" x14ac:dyDescent="0.3">
      <c r="A45" t="s">
        <v>195</v>
      </c>
      <c r="B45" s="1">
        <v>45677</v>
      </c>
      <c r="C45" t="s">
        <v>155</v>
      </c>
      <c r="D45" t="s">
        <v>27</v>
      </c>
      <c r="E45" t="s">
        <v>196</v>
      </c>
      <c r="F45" t="s">
        <v>29</v>
      </c>
      <c r="G45" t="s">
        <v>197</v>
      </c>
      <c r="H45" t="s">
        <v>31</v>
      </c>
      <c r="I45" t="s">
        <v>32</v>
      </c>
      <c r="J45" t="s">
        <v>44</v>
      </c>
      <c r="K45" t="s">
        <v>45</v>
      </c>
      <c r="L45" t="s">
        <v>55</v>
      </c>
      <c r="M45">
        <v>24</v>
      </c>
      <c r="N45" t="s">
        <v>36</v>
      </c>
      <c r="O45" t="s">
        <v>37</v>
      </c>
      <c r="P45" t="s">
        <v>113</v>
      </c>
      <c r="Q45" t="s">
        <v>177</v>
      </c>
      <c r="R45">
        <v>2</v>
      </c>
      <c r="S45">
        <v>7.38</v>
      </c>
      <c r="T45">
        <v>0</v>
      </c>
      <c r="U45">
        <v>5</v>
      </c>
      <c r="V45">
        <v>5</v>
      </c>
      <c r="W45">
        <v>15.498000000000001</v>
      </c>
      <c r="X45">
        <v>7.38</v>
      </c>
      <c r="Y45">
        <v>8.1180000000000021</v>
      </c>
      <c r="Z45">
        <v>1</v>
      </c>
    </row>
    <row r="46" spans="1:26" x14ac:dyDescent="0.3">
      <c r="A46" t="s">
        <v>198</v>
      </c>
      <c r="B46" s="1">
        <v>45697</v>
      </c>
      <c r="C46" t="s">
        <v>155</v>
      </c>
      <c r="D46" t="s">
        <v>27</v>
      </c>
      <c r="E46" t="s">
        <v>199</v>
      </c>
      <c r="F46" t="s">
        <v>121</v>
      </c>
      <c r="G46" t="s">
        <v>200</v>
      </c>
      <c r="H46" t="s">
        <v>31</v>
      </c>
      <c r="I46" t="s">
        <v>62</v>
      </c>
      <c r="J46" t="s">
        <v>44</v>
      </c>
      <c r="K46" t="s">
        <v>34</v>
      </c>
      <c r="L46" t="s">
        <v>93</v>
      </c>
      <c r="M46">
        <v>10</v>
      </c>
      <c r="N46" t="s">
        <v>56</v>
      </c>
      <c r="O46" t="s">
        <v>94</v>
      </c>
      <c r="P46" t="s">
        <v>70</v>
      </c>
      <c r="Q46" t="s">
        <v>102</v>
      </c>
      <c r="R46">
        <v>2</v>
      </c>
      <c r="S46">
        <v>5.19</v>
      </c>
      <c r="T46">
        <v>5</v>
      </c>
      <c r="U46">
        <v>5</v>
      </c>
      <c r="V46">
        <v>4.5</v>
      </c>
      <c r="W46">
        <v>10.354050000000001</v>
      </c>
      <c r="X46">
        <v>5.19</v>
      </c>
      <c r="Y46">
        <v>5.1640500000000005</v>
      </c>
      <c r="Z46">
        <v>1</v>
      </c>
    </row>
    <row r="47" spans="1:26" x14ac:dyDescent="0.3">
      <c r="A47" t="s">
        <v>201</v>
      </c>
      <c r="B47" s="1">
        <v>45714</v>
      </c>
      <c r="C47" t="s">
        <v>202</v>
      </c>
      <c r="D47" t="s">
        <v>27</v>
      </c>
      <c r="E47" t="s">
        <v>52</v>
      </c>
      <c r="F47" t="s">
        <v>29</v>
      </c>
      <c r="G47" t="s">
        <v>203</v>
      </c>
      <c r="H47" t="s">
        <v>31</v>
      </c>
      <c r="I47" t="s">
        <v>62</v>
      </c>
      <c r="J47" t="s">
        <v>33</v>
      </c>
      <c r="K47" t="s">
        <v>34</v>
      </c>
      <c r="L47" t="s">
        <v>93</v>
      </c>
      <c r="M47">
        <v>9</v>
      </c>
      <c r="N47" t="s">
        <v>47</v>
      </c>
      <c r="O47" t="s">
        <v>94</v>
      </c>
      <c r="P47" t="s">
        <v>76</v>
      </c>
      <c r="Q47" t="s">
        <v>123</v>
      </c>
      <c r="R47">
        <v>2</v>
      </c>
      <c r="S47">
        <v>7.99</v>
      </c>
      <c r="T47">
        <v>10</v>
      </c>
      <c r="U47">
        <v>5</v>
      </c>
      <c r="V47">
        <v>4.5</v>
      </c>
      <c r="W47">
        <v>15.101100000000002</v>
      </c>
      <c r="X47">
        <v>7.99</v>
      </c>
      <c r="Y47">
        <v>7.1111000000000022</v>
      </c>
      <c r="Z47">
        <v>1</v>
      </c>
    </row>
    <row r="48" spans="1:26" x14ac:dyDescent="0.3">
      <c r="A48" t="s">
        <v>204</v>
      </c>
      <c r="B48" s="1">
        <v>45714</v>
      </c>
      <c r="C48" t="s">
        <v>202</v>
      </c>
      <c r="D48" t="s">
        <v>27</v>
      </c>
      <c r="E48" t="s">
        <v>205</v>
      </c>
      <c r="F48" t="s">
        <v>85</v>
      </c>
      <c r="G48" t="s">
        <v>206</v>
      </c>
      <c r="H48" t="s">
        <v>43</v>
      </c>
      <c r="I48" t="s">
        <v>32</v>
      </c>
      <c r="J48" t="s">
        <v>33</v>
      </c>
      <c r="K48" t="s">
        <v>34</v>
      </c>
      <c r="L48" t="s">
        <v>93</v>
      </c>
      <c r="M48">
        <v>21</v>
      </c>
      <c r="N48" t="s">
        <v>36</v>
      </c>
      <c r="O48" t="s">
        <v>37</v>
      </c>
      <c r="P48" t="s">
        <v>70</v>
      </c>
      <c r="Q48" t="s">
        <v>188</v>
      </c>
      <c r="R48">
        <v>2</v>
      </c>
      <c r="S48">
        <v>10.88</v>
      </c>
      <c r="T48">
        <v>5</v>
      </c>
      <c r="U48">
        <v>5</v>
      </c>
      <c r="V48">
        <v>4.5</v>
      </c>
      <c r="W48">
        <v>21.7056</v>
      </c>
      <c r="X48">
        <v>10.88</v>
      </c>
      <c r="Y48">
        <v>10.8256</v>
      </c>
      <c r="Z48">
        <v>1</v>
      </c>
    </row>
    <row r="49" spans="1:26" x14ac:dyDescent="0.3">
      <c r="A49" t="s">
        <v>207</v>
      </c>
      <c r="B49" s="1">
        <v>45691</v>
      </c>
      <c r="C49" t="s">
        <v>202</v>
      </c>
      <c r="D49" t="s">
        <v>27</v>
      </c>
      <c r="E49" t="s">
        <v>67</v>
      </c>
      <c r="F49" t="s">
        <v>80</v>
      </c>
      <c r="G49" t="s">
        <v>208</v>
      </c>
      <c r="H49" t="s">
        <v>43</v>
      </c>
      <c r="I49" t="s">
        <v>32</v>
      </c>
      <c r="J49" t="s">
        <v>33</v>
      </c>
      <c r="K49" t="s">
        <v>34</v>
      </c>
      <c r="L49" t="s">
        <v>55</v>
      </c>
      <c r="M49">
        <v>3</v>
      </c>
      <c r="N49" t="s">
        <v>36</v>
      </c>
      <c r="O49" t="s">
        <v>48</v>
      </c>
      <c r="P49" t="s">
        <v>70</v>
      </c>
      <c r="Q49" t="s">
        <v>209</v>
      </c>
      <c r="R49">
        <v>2</v>
      </c>
      <c r="S49">
        <v>21.77</v>
      </c>
      <c r="T49">
        <v>10</v>
      </c>
      <c r="U49">
        <v>5</v>
      </c>
      <c r="V49">
        <v>5</v>
      </c>
      <c r="W49">
        <v>41.145299999999999</v>
      </c>
      <c r="X49">
        <v>21.77</v>
      </c>
      <c r="Y49">
        <v>19.375299999999999</v>
      </c>
      <c r="Z49">
        <v>1</v>
      </c>
    </row>
    <row r="50" spans="1:26" x14ac:dyDescent="0.3">
      <c r="A50" t="s">
        <v>210</v>
      </c>
      <c r="B50" s="1">
        <v>45695</v>
      </c>
      <c r="C50" t="s">
        <v>202</v>
      </c>
      <c r="D50" t="s">
        <v>27</v>
      </c>
      <c r="E50" t="s">
        <v>28</v>
      </c>
      <c r="F50" t="s">
        <v>121</v>
      </c>
      <c r="G50" t="s">
        <v>211</v>
      </c>
      <c r="H50" t="s">
        <v>31</v>
      </c>
      <c r="I50" t="s">
        <v>32</v>
      </c>
      <c r="J50" t="s">
        <v>33</v>
      </c>
      <c r="K50" t="s">
        <v>34</v>
      </c>
      <c r="L50" t="s">
        <v>93</v>
      </c>
      <c r="M50">
        <v>25</v>
      </c>
      <c r="N50" t="s">
        <v>36</v>
      </c>
      <c r="O50" t="s">
        <v>64</v>
      </c>
      <c r="P50" t="s">
        <v>49</v>
      </c>
      <c r="Q50" t="s">
        <v>50</v>
      </c>
      <c r="R50">
        <v>2</v>
      </c>
      <c r="S50">
        <v>10</v>
      </c>
      <c r="T50">
        <v>5</v>
      </c>
      <c r="U50">
        <v>5</v>
      </c>
      <c r="V50">
        <v>3</v>
      </c>
      <c r="W50">
        <v>19.95</v>
      </c>
      <c r="X50">
        <v>10</v>
      </c>
      <c r="Y50">
        <v>9.9499999999999993</v>
      </c>
      <c r="Z50">
        <v>1</v>
      </c>
    </row>
    <row r="51" spans="1:26" x14ac:dyDescent="0.3">
      <c r="A51" t="s">
        <v>212</v>
      </c>
      <c r="B51" s="1">
        <v>45696</v>
      </c>
      <c r="C51" t="s">
        <v>202</v>
      </c>
      <c r="D51" t="s">
        <v>27</v>
      </c>
      <c r="E51" t="s">
        <v>99</v>
      </c>
      <c r="F51" t="s">
        <v>68</v>
      </c>
      <c r="G51" t="s">
        <v>117</v>
      </c>
      <c r="H51" t="s">
        <v>43</v>
      </c>
      <c r="I51" t="s">
        <v>32</v>
      </c>
      <c r="J51" t="s">
        <v>44</v>
      </c>
      <c r="K51" t="s">
        <v>34</v>
      </c>
      <c r="L51" t="s">
        <v>46</v>
      </c>
      <c r="M51">
        <v>4</v>
      </c>
      <c r="N51" t="s">
        <v>56</v>
      </c>
      <c r="O51" t="s">
        <v>37</v>
      </c>
      <c r="P51" t="s">
        <v>38</v>
      </c>
      <c r="Q51" t="s">
        <v>118</v>
      </c>
      <c r="R51">
        <v>2</v>
      </c>
      <c r="S51">
        <v>4.33</v>
      </c>
      <c r="T51">
        <v>0</v>
      </c>
      <c r="U51">
        <v>5</v>
      </c>
      <c r="V51">
        <v>4.5</v>
      </c>
      <c r="W51">
        <v>9.093</v>
      </c>
      <c r="X51">
        <v>4.33</v>
      </c>
      <c r="Y51">
        <v>4.7629999999999999</v>
      </c>
      <c r="Z51">
        <v>0</v>
      </c>
    </row>
    <row r="52" spans="1:26" x14ac:dyDescent="0.3">
      <c r="A52" t="s">
        <v>213</v>
      </c>
      <c r="B52" s="1">
        <v>45708</v>
      </c>
      <c r="C52" t="s">
        <v>202</v>
      </c>
      <c r="D52" t="s">
        <v>27</v>
      </c>
      <c r="E52" t="s">
        <v>214</v>
      </c>
      <c r="F52" t="s">
        <v>121</v>
      </c>
      <c r="G52" t="s">
        <v>215</v>
      </c>
      <c r="H52" t="s">
        <v>43</v>
      </c>
      <c r="I52" t="s">
        <v>32</v>
      </c>
      <c r="J52" t="s">
        <v>92</v>
      </c>
      <c r="K52" t="s">
        <v>87</v>
      </c>
      <c r="L52" t="s">
        <v>46</v>
      </c>
      <c r="M52">
        <v>10</v>
      </c>
      <c r="N52" t="s">
        <v>56</v>
      </c>
      <c r="O52" t="s">
        <v>64</v>
      </c>
      <c r="P52" t="s">
        <v>57</v>
      </c>
      <c r="Q52" t="s">
        <v>136</v>
      </c>
      <c r="R52">
        <v>3</v>
      </c>
      <c r="S52">
        <v>6.36</v>
      </c>
      <c r="T52">
        <v>10</v>
      </c>
      <c r="U52">
        <v>5</v>
      </c>
      <c r="V52">
        <v>5</v>
      </c>
      <c r="W52">
        <v>18.0306</v>
      </c>
      <c r="X52">
        <v>9.5400000000000009</v>
      </c>
      <c r="Y52">
        <v>8.4905999999999988</v>
      </c>
      <c r="Z52">
        <v>1</v>
      </c>
    </row>
    <row r="53" spans="1:26" x14ac:dyDescent="0.3">
      <c r="A53" t="s">
        <v>216</v>
      </c>
      <c r="B53" s="1">
        <v>45710</v>
      </c>
      <c r="C53" t="s">
        <v>202</v>
      </c>
      <c r="D53" t="s">
        <v>27</v>
      </c>
      <c r="E53" t="s">
        <v>217</v>
      </c>
      <c r="F53" t="s">
        <v>121</v>
      </c>
      <c r="G53" t="s">
        <v>218</v>
      </c>
      <c r="H53" t="s">
        <v>43</v>
      </c>
      <c r="I53" t="s">
        <v>32</v>
      </c>
      <c r="J53" t="s">
        <v>44</v>
      </c>
      <c r="K53" t="s">
        <v>106</v>
      </c>
      <c r="L53" t="s">
        <v>55</v>
      </c>
      <c r="M53">
        <v>19</v>
      </c>
      <c r="N53" t="s">
        <v>47</v>
      </c>
      <c r="O53" t="s">
        <v>94</v>
      </c>
      <c r="P53" t="s">
        <v>49</v>
      </c>
      <c r="Q53" t="s">
        <v>88</v>
      </c>
      <c r="R53">
        <v>3</v>
      </c>
      <c r="S53">
        <v>6.92</v>
      </c>
      <c r="T53">
        <v>10</v>
      </c>
      <c r="U53">
        <v>5</v>
      </c>
      <c r="V53">
        <v>4.5</v>
      </c>
      <c r="W53">
        <v>19.618199999999998</v>
      </c>
      <c r="X53">
        <v>10.379999999999999</v>
      </c>
      <c r="Y53">
        <v>9.2381999999999991</v>
      </c>
      <c r="Z53">
        <v>1</v>
      </c>
    </row>
    <row r="54" spans="1:26" x14ac:dyDescent="0.3">
      <c r="A54" t="s">
        <v>219</v>
      </c>
      <c r="B54" s="1">
        <v>45710</v>
      </c>
      <c r="C54" t="s">
        <v>202</v>
      </c>
      <c r="D54" t="s">
        <v>27</v>
      </c>
      <c r="E54" t="s">
        <v>220</v>
      </c>
      <c r="F54" t="s">
        <v>29</v>
      </c>
      <c r="G54" t="s">
        <v>221</v>
      </c>
      <c r="H54" t="s">
        <v>43</v>
      </c>
      <c r="I54" t="s">
        <v>32</v>
      </c>
      <c r="J54" t="s">
        <v>33</v>
      </c>
      <c r="K54" t="s">
        <v>106</v>
      </c>
      <c r="L54" t="s">
        <v>93</v>
      </c>
      <c r="M54">
        <v>2</v>
      </c>
      <c r="N54" t="s">
        <v>47</v>
      </c>
      <c r="O54" t="s">
        <v>37</v>
      </c>
      <c r="P54" t="s">
        <v>76</v>
      </c>
      <c r="Q54" t="s">
        <v>127</v>
      </c>
      <c r="R54">
        <v>2</v>
      </c>
      <c r="S54">
        <v>15.48</v>
      </c>
      <c r="T54">
        <v>10</v>
      </c>
      <c r="U54">
        <v>5</v>
      </c>
      <c r="V54">
        <v>3</v>
      </c>
      <c r="W54">
        <v>29.257200000000001</v>
      </c>
      <c r="X54">
        <v>15.48</v>
      </c>
      <c r="Y54">
        <v>13.777200000000001</v>
      </c>
      <c r="Z54">
        <v>1</v>
      </c>
    </row>
    <row r="55" spans="1:26" x14ac:dyDescent="0.3">
      <c r="A55" t="s">
        <v>222</v>
      </c>
      <c r="B55" s="1">
        <v>45716</v>
      </c>
      <c r="C55" t="s">
        <v>202</v>
      </c>
      <c r="D55" t="s">
        <v>27</v>
      </c>
      <c r="E55" t="s">
        <v>205</v>
      </c>
      <c r="F55" t="s">
        <v>53</v>
      </c>
      <c r="G55" t="s">
        <v>223</v>
      </c>
      <c r="H55" t="s">
        <v>43</v>
      </c>
      <c r="I55" t="s">
        <v>62</v>
      </c>
      <c r="J55" t="s">
        <v>101</v>
      </c>
      <c r="K55" t="s">
        <v>87</v>
      </c>
      <c r="L55" t="s">
        <v>35</v>
      </c>
      <c r="M55">
        <v>25</v>
      </c>
      <c r="N55" t="s">
        <v>47</v>
      </c>
      <c r="O55" t="s">
        <v>64</v>
      </c>
      <c r="P55" t="s">
        <v>57</v>
      </c>
      <c r="Q55" t="s">
        <v>58</v>
      </c>
      <c r="R55">
        <v>2</v>
      </c>
      <c r="S55">
        <v>6.53</v>
      </c>
      <c r="T55">
        <v>0</v>
      </c>
      <c r="U55">
        <v>5</v>
      </c>
      <c r="V55">
        <v>3</v>
      </c>
      <c r="W55">
        <v>13.713000000000001</v>
      </c>
      <c r="X55">
        <v>6.53</v>
      </c>
      <c r="Y55">
        <v>7.1830000000000007</v>
      </c>
      <c r="Z55">
        <v>1</v>
      </c>
    </row>
    <row r="56" spans="1:26" x14ac:dyDescent="0.3">
      <c r="A56" t="s">
        <v>224</v>
      </c>
      <c r="B56" s="1">
        <v>45691</v>
      </c>
      <c r="C56" t="s">
        <v>202</v>
      </c>
      <c r="D56" t="s">
        <v>27</v>
      </c>
      <c r="E56" t="s">
        <v>190</v>
      </c>
      <c r="F56" t="s">
        <v>29</v>
      </c>
      <c r="G56" t="s">
        <v>225</v>
      </c>
      <c r="H56" t="s">
        <v>31</v>
      </c>
      <c r="I56" t="s">
        <v>32</v>
      </c>
      <c r="J56" t="s">
        <v>44</v>
      </c>
      <c r="K56" t="s">
        <v>106</v>
      </c>
      <c r="L56" t="s">
        <v>93</v>
      </c>
      <c r="M56">
        <v>20</v>
      </c>
      <c r="N56" t="s">
        <v>36</v>
      </c>
      <c r="O56" t="s">
        <v>37</v>
      </c>
      <c r="P56" t="s">
        <v>70</v>
      </c>
      <c r="Q56" t="s">
        <v>71</v>
      </c>
      <c r="R56">
        <v>2</v>
      </c>
      <c r="S56">
        <v>5.6</v>
      </c>
      <c r="T56">
        <v>5</v>
      </c>
      <c r="U56">
        <v>5</v>
      </c>
      <c r="V56">
        <v>3</v>
      </c>
      <c r="W56">
        <v>11.171999999999999</v>
      </c>
      <c r="X56">
        <v>5.6</v>
      </c>
      <c r="Y56">
        <v>5.5719999999999992</v>
      </c>
      <c r="Z56">
        <v>1</v>
      </c>
    </row>
    <row r="57" spans="1:26" x14ac:dyDescent="0.3">
      <c r="A57" t="s">
        <v>226</v>
      </c>
      <c r="B57" s="1">
        <v>45707</v>
      </c>
      <c r="C57" t="s">
        <v>202</v>
      </c>
      <c r="D57" t="s">
        <v>27</v>
      </c>
      <c r="E57" t="s">
        <v>149</v>
      </c>
      <c r="F57" t="s">
        <v>74</v>
      </c>
      <c r="G57" t="s">
        <v>227</v>
      </c>
      <c r="H57" t="s">
        <v>43</v>
      </c>
      <c r="I57" t="s">
        <v>62</v>
      </c>
      <c r="J57" t="s">
        <v>44</v>
      </c>
      <c r="K57" t="s">
        <v>63</v>
      </c>
      <c r="L57" t="s">
        <v>55</v>
      </c>
      <c r="M57">
        <v>15</v>
      </c>
      <c r="N57" t="s">
        <v>56</v>
      </c>
      <c r="O57" t="s">
        <v>64</v>
      </c>
      <c r="P57" t="s">
        <v>113</v>
      </c>
      <c r="Q57" t="s">
        <v>228</v>
      </c>
      <c r="R57">
        <v>2</v>
      </c>
      <c r="S57">
        <v>3.32</v>
      </c>
      <c r="T57">
        <v>0</v>
      </c>
      <c r="U57">
        <v>5</v>
      </c>
      <c r="V57">
        <v>4.5</v>
      </c>
      <c r="W57">
        <v>6.9719999999999995</v>
      </c>
      <c r="X57">
        <v>3.32</v>
      </c>
      <c r="Y57">
        <v>3.6519999999999997</v>
      </c>
      <c r="Z57">
        <v>1</v>
      </c>
    </row>
    <row r="58" spans="1:26" x14ac:dyDescent="0.3">
      <c r="A58" t="s">
        <v>229</v>
      </c>
      <c r="B58" s="1">
        <v>45703</v>
      </c>
      <c r="C58" t="s">
        <v>202</v>
      </c>
      <c r="D58" t="s">
        <v>27</v>
      </c>
      <c r="E58" t="s">
        <v>230</v>
      </c>
      <c r="F58" t="s">
        <v>121</v>
      </c>
      <c r="G58" t="s">
        <v>225</v>
      </c>
      <c r="H58" t="s">
        <v>31</v>
      </c>
      <c r="I58" t="s">
        <v>62</v>
      </c>
      <c r="J58" t="s">
        <v>92</v>
      </c>
      <c r="K58" t="s">
        <v>45</v>
      </c>
      <c r="L58" t="s">
        <v>231</v>
      </c>
      <c r="M58">
        <v>15</v>
      </c>
      <c r="N58" t="s">
        <v>36</v>
      </c>
      <c r="O58" t="s">
        <v>94</v>
      </c>
      <c r="P58" t="s">
        <v>113</v>
      </c>
      <c r="Q58" t="s">
        <v>228</v>
      </c>
      <c r="R58">
        <v>2</v>
      </c>
      <c r="S58">
        <v>5</v>
      </c>
      <c r="T58">
        <v>5</v>
      </c>
      <c r="U58">
        <v>5</v>
      </c>
      <c r="V58">
        <v>3</v>
      </c>
      <c r="W58">
        <v>9.9749999999999996</v>
      </c>
      <c r="X58">
        <v>5</v>
      </c>
      <c r="Y58">
        <v>4.9749999999999996</v>
      </c>
      <c r="Z58">
        <v>0</v>
      </c>
    </row>
    <row r="59" spans="1:26" x14ac:dyDescent="0.3">
      <c r="A59" t="s">
        <v>232</v>
      </c>
      <c r="B59" s="1">
        <v>45706</v>
      </c>
      <c r="C59" t="s">
        <v>202</v>
      </c>
      <c r="D59" t="s">
        <v>27</v>
      </c>
      <c r="E59" t="s">
        <v>233</v>
      </c>
      <c r="F59" t="s">
        <v>29</v>
      </c>
      <c r="G59" t="s">
        <v>208</v>
      </c>
      <c r="H59" t="s">
        <v>43</v>
      </c>
      <c r="I59" t="s">
        <v>32</v>
      </c>
      <c r="J59" t="s">
        <v>101</v>
      </c>
      <c r="K59" t="s">
        <v>34</v>
      </c>
      <c r="L59" t="s">
        <v>46</v>
      </c>
      <c r="M59">
        <v>8</v>
      </c>
      <c r="N59" t="s">
        <v>47</v>
      </c>
      <c r="O59" t="s">
        <v>64</v>
      </c>
      <c r="P59" t="s">
        <v>70</v>
      </c>
      <c r="Q59" t="s">
        <v>102</v>
      </c>
      <c r="R59">
        <v>2</v>
      </c>
      <c r="S59">
        <v>3.04</v>
      </c>
      <c r="T59">
        <v>0</v>
      </c>
      <c r="U59">
        <v>5</v>
      </c>
      <c r="V59">
        <v>3</v>
      </c>
      <c r="W59">
        <v>6.3840000000000003</v>
      </c>
      <c r="X59">
        <v>3.04</v>
      </c>
      <c r="Y59">
        <v>3.3440000000000003</v>
      </c>
      <c r="Z59">
        <v>0</v>
      </c>
    </row>
    <row r="60" spans="1:26" x14ac:dyDescent="0.3">
      <c r="A60" t="s">
        <v>234</v>
      </c>
      <c r="B60" s="1">
        <v>45708</v>
      </c>
      <c r="C60" t="s">
        <v>202</v>
      </c>
      <c r="D60" t="s">
        <v>27</v>
      </c>
      <c r="E60" t="s">
        <v>79</v>
      </c>
      <c r="F60" t="s">
        <v>121</v>
      </c>
      <c r="G60" t="s">
        <v>235</v>
      </c>
      <c r="H60" t="s">
        <v>31</v>
      </c>
      <c r="I60" t="s">
        <v>62</v>
      </c>
      <c r="J60" t="s">
        <v>33</v>
      </c>
      <c r="K60" t="s">
        <v>106</v>
      </c>
      <c r="L60" t="s">
        <v>46</v>
      </c>
      <c r="M60">
        <v>18</v>
      </c>
      <c r="N60" t="s">
        <v>56</v>
      </c>
      <c r="O60" t="s">
        <v>37</v>
      </c>
      <c r="P60" t="s">
        <v>70</v>
      </c>
      <c r="Q60" t="s">
        <v>71</v>
      </c>
      <c r="R60">
        <v>2</v>
      </c>
      <c r="S60">
        <v>4.97</v>
      </c>
      <c r="T60">
        <v>10</v>
      </c>
      <c r="U60">
        <v>5</v>
      </c>
      <c r="V60">
        <v>5</v>
      </c>
      <c r="W60">
        <v>9.3933</v>
      </c>
      <c r="X60">
        <v>4.97</v>
      </c>
      <c r="Y60">
        <v>4.4233000000000002</v>
      </c>
      <c r="Z60">
        <v>1</v>
      </c>
    </row>
    <row r="61" spans="1:26" x14ac:dyDescent="0.3">
      <c r="A61" t="s">
        <v>236</v>
      </c>
      <c r="B61" s="1">
        <v>45710</v>
      </c>
      <c r="C61" t="s">
        <v>202</v>
      </c>
      <c r="D61" t="s">
        <v>27</v>
      </c>
      <c r="E61" t="s">
        <v>192</v>
      </c>
      <c r="F61" t="s">
        <v>29</v>
      </c>
      <c r="G61" t="s">
        <v>237</v>
      </c>
      <c r="H61" t="s">
        <v>43</v>
      </c>
      <c r="I61" t="s">
        <v>32</v>
      </c>
      <c r="J61" t="s">
        <v>33</v>
      </c>
      <c r="K61" t="s">
        <v>63</v>
      </c>
      <c r="L61" t="s">
        <v>93</v>
      </c>
      <c r="M61">
        <v>25</v>
      </c>
      <c r="N61" t="s">
        <v>36</v>
      </c>
      <c r="O61" t="s">
        <v>64</v>
      </c>
      <c r="P61" t="s">
        <v>38</v>
      </c>
      <c r="Q61" t="s">
        <v>110</v>
      </c>
      <c r="R61">
        <v>2</v>
      </c>
      <c r="S61">
        <v>5.17</v>
      </c>
      <c r="T61">
        <v>5</v>
      </c>
      <c r="U61">
        <v>5</v>
      </c>
      <c r="V61">
        <v>3</v>
      </c>
      <c r="W61">
        <v>10.31415</v>
      </c>
      <c r="X61">
        <v>5.17</v>
      </c>
      <c r="Y61">
        <v>5.1441499999999998</v>
      </c>
      <c r="Z61">
        <v>1</v>
      </c>
    </row>
    <row r="62" spans="1:26" x14ac:dyDescent="0.3">
      <c r="A62" t="s">
        <v>238</v>
      </c>
      <c r="B62" s="1">
        <v>45715</v>
      </c>
      <c r="C62" t="s">
        <v>202</v>
      </c>
      <c r="D62" t="s">
        <v>27</v>
      </c>
      <c r="E62" t="s">
        <v>239</v>
      </c>
      <c r="F62" t="s">
        <v>68</v>
      </c>
      <c r="G62" t="s">
        <v>240</v>
      </c>
      <c r="H62" t="s">
        <v>31</v>
      </c>
      <c r="I62" t="s">
        <v>62</v>
      </c>
      <c r="J62" t="s">
        <v>101</v>
      </c>
      <c r="K62" t="s">
        <v>63</v>
      </c>
      <c r="L62" t="s">
        <v>93</v>
      </c>
      <c r="M62">
        <v>3</v>
      </c>
      <c r="N62" t="s">
        <v>36</v>
      </c>
      <c r="O62" t="s">
        <v>94</v>
      </c>
      <c r="P62" t="s">
        <v>49</v>
      </c>
      <c r="Q62" t="s">
        <v>50</v>
      </c>
      <c r="R62">
        <v>2</v>
      </c>
      <c r="S62">
        <v>6.26</v>
      </c>
      <c r="T62">
        <v>5</v>
      </c>
      <c r="U62">
        <v>5</v>
      </c>
      <c r="V62">
        <v>5</v>
      </c>
      <c r="W62">
        <v>12.488699999999998</v>
      </c>
      <c r="X62">
        <v>6.26</v>
      </c>
      <c r="Y62">
        <v>6.2286999999999981</v>
      </c>
      <c r="Z62">
        <v>1</v>
      </c>
    </row>
    <row r="63" spans="1:26" x14ac:dyDescent="0.3">
      <c r="A63" t="s">
        <v>241</v>
      </c>
      <c r="B63" s="1">
        <v>45711</v>
      </c>
      <c r="C63" t="s">
        <v>202</v>
      </c>
      <c r="D63" t="s">
        <v>27</v>
      </c>
      <c r="E63" t="s">
        <v>84</v>
      </c>
      <c r="F63" t="s">
        <v>29</v>
      </c>
      <c r="G63" t="s">
        <v>242</v>
      </c>
      <c r="H63" t="s">
        <v>43</v>
      </c>
      <c r="I63" t="s">
        <v>32</v>
      </c>
      <c r="J63" t="s">
        <v>44</v>
      </c>
      <c r="K63" t="s">
        <v>87</v>
      </c>
      <c r="L63" t="s">
        <v>46</v>
      </c>
      <c r="M63">
        <v>24</v>
      </c>
      <c r="N63" t="s">
        <v>36</v>
      </c>
      <c r="O63" t="s">
        <v>94</v>
      </c>
      <c r="P63" t="s">
        <v>76</v>
      </c>
      <c r="Q63" t="s">
        <v>243</v>
      </c>
      <c r="R63">
        <v>3</v>
      </c>
      <c r="S63">
        <v>5.21</v>
      </c>
      <c r="T63">
        <v>0</v>
      </c>
      <c r="U63">
        <v>5</v>
      </c>
      <c r="V63">
        <v>5</v>
      </c>
      <c r="W63">
        <v>16.4115</v>
      </c>
      <c r="X63">
        <v>7.8149999999999995</v>
      </c>
      <c r="Y63">
        <v>8.5965000000000007</v>
      </c>
      <c r="Z63">
        <v>1</v>
      </c>
    </row>
    <row r="64" spans="1:26" x14ac:dyDescent="0.3">
      <c r="A64" t="s">
        <v>244</v>
      </c>
      <c r="B64" s="1">
        <v>45714</v>
      </c>
      <c r="C64" t="s">
        <v>202</v>
      </c>
      <c r="D64" t="s">
        <v>27</v>
      </c>
      <c r="E64" t="s">
        <v>245</v>
      </c>
      <c r="F64" t="s">
        <v>29</v>
      </c>
      <c r="G64" t="s">
        <v>211</v>
      </c>
      <c r="H64" t="s">
        <v>31</v>
      </c>
      <c r="I64" t="s">
        <v>62</v>
      </c>
      <c r="J64" t="s">
        <v>44</v>
      </c>
      <c r="K64" t="s">
        <v>106</v>
      </c>
      <c r="L64" t="s">
        <v>46</v>
      </c>
      <c r="M64">
        <v>3</v>
      </c>
      <c r="N64" t="s">
        <v>56</v>
      </c>
      <c r="O64" t="s">
        <v>64</v>
      </c>
      <c r="P64" t="s">
        <v>49</v>
      </c>
      <c r="Q64" t="s">
        <v>50</v>
      </c>
      <c r="R64">
        <v>3</v>
      </c>
      <c r="S64">
        <v>6.38</v>
      </c>
      <c r="T64">
        <v>10</v>
      </c>
      <c r="U64">
        <v>5</v>
      </c>
      <c r="V64">
        <v>5</v>
      </c>
      <c r="W64">
        <v>18.087300000000003</v>
      </c>
      <c r="X64">
        <v>9.57</v>
      </c>
      <c r="Y64">
        <v>8.5173000000000023</v>
      </c>
      <c r="Z64">
        <v>0</v>
      </c>
    </row>
    <row r="65" spans="1:26" x14ac:dyDescent="0.3">
      <c r="A65" t="s">
        <v>246</v>
      </c>
      <c r="B65" s="1">
        <v>45703</v>
      </c>
      <c r="C65" t="s">
        <v>202</v>
      </c>
      <c r="D65" t="s">
        <v>27</v>
      </c>
      <c r="E65" t="s">
        <v>67</v>
      </c>
      <c r="F65" t="s">
        <v>29</v>
      </c>
      <c r="G65" t="s">
        <v>197</v>
      </c>
      <c r="H65" t="s">
        <v>31</v>
      </c>
      <c r="I65" t="s">
        <v>62</v>
      </c>
      <c r="J65" t="s">
        <v>101</v>
      </c>
      <c r="K65" t="s">
        <v>34</v>
      </c>
      <c r="L65" t="s">
        <v>93</v>
      </c>
      <c r="M65">
        <v>2</v>
      </c>
      <c r="N65" t="s">
        <v>56</v>
      </c>
      <c r="O65" t="s">
        <v>48</v>
      </c>
      <c r="P65" t="s">
        <v>113</v>
      </c>
      <c r="Q65" t="s">
        <v>140</v>
      </c>
      <c r="R65">
        <v>3</v>
      </c>
      <c r="S65">
        <v>8.84</v>
      </c>
      <c r="T65">
        <v>0</v>
      </c>
      <c r="U65">
        <v>5</v>
      </c>
      <c r="V65">
        <v>3</v>
      </c>
      <c r="W65">
        <v>27.846</v>
      </c>
      <c r="X65">
        <v>13.26</v>
      </c>
      <c r="Y65">
        <v>14.586</v>
      </c>
      <c r="Z65">
        <v>0</v>
      </c>
    </row>
    <row r="66" spans="1:26" x14ac:dyDescent="0.3">
      <c r="A66" t="s">
        <v>247</v>
      </c>
      <c r="B66" s="1">
        <v>45695</v>
      </c>
      <c r="C66" t="s">
        <v>202</v>
      </c>
      <c r="D66" t="s">
        <v>27</v>
      </c>
      <c r="E66" t="s">
        <v>79</v>
      </c>
      <c r="F66" t="s">
        <v>53</v>
      </c>
      <c r="G66" t="s">
        <v>129</v>
      </c>
      <c r="H66" t="s">
        <v>31</v>
      </c>
      <c r="I66" t="s">
        <v>62</v>
      </c>
      <c r="J66" t="s">
        <v>92</v>
      </c>
      <c r="K66" t="s">
        <v>63</v>
      </c>
      <c r="L66" t="s">
        <v>231</v>
      </c>
      <c r="M66">
        <v>5</v>
      </c>
      <c r="N66" t="s">
        <v>47</v>
      </c>
      <c r="O66" t="s">
        <v>94</v>
      </c>
      <c r="P66" t="s">
        <v>113</v>
      </c>
      <c r="Q66" t="s">
        <v>228</v>
      </c>
      <c r="R66">
        <v>2</v>
      </c>
      <c r="S66">
        <v>12.64</v>
      </c>
      <c r="T66">
        <v>5</v>
      </c>
      <c r="U66">
        <v>5</v>
      </c>
      <c r="V66">
        <v>5</v>
      </c>
      <c r="W66">
        <v>25.216799999999999</v>
      </c>
      <c r="X66">
        <v>12.64</v>
      </c>
      <c r="Y66">
        <v>12.576799999999999</v>
      </c>
      <c r="Z66">
        <v>0</v>
      </c>
    </row>
    <row r="67" spans="1:26" x14ac:dyDescent="0.3">
      <c r="A67" t="s">
        <v>248</v>
      </c>
      <c r="B67" s="1">
        <v>45711</v>
      </c>
      <c r="C67" t="s">
        <v>202</v>
      </c>
      <c r="D67" t="s">
        <v>27</v>
      </c>
      <c r="E67" t="s">
        <v>134</v>
      </c>
      <c r="F67" t="s">
        <v>53</v>
      </c>
      <c r="G67" t="s">
        <v>249</v>
      </c>
      <c r="H67" t="s">
        <v>43</v>
      </c>
      <c r="I67" t="s">
        <v>32</v>
      </c>
      <c r="J67" t="s">
        <v>44</v>
      </c>
      <c r="K67" t="s">
        <v>106</v>
      </c>
      <c r="L67" t="s">
        <v>46</v>
      </c>
      <c r="M67">
        <v>18</v>
      </c>
      <c r="N67" t="s">
        <v>36</v>
      </c>
      <c r="O67" t="s">
        <v>37</v>
      </c>
      <c r="P67" t="s">
        <v>57</v>
      </c>
      <c r="Q67" t="s">
        <v>250</v>
      </c>
      <c r="R67">
        <v>2</v>
      </c>
      <c r="S67">
        <v>10.86</v>
      </c>
      <c r="T67">
        <v>5</v>
      </c>
      <c r="U67">
        <v>5</v>
      </c>
      <c r="V67">
        <v>4.5</v>
      </c>
      <c r="W67">
        <v>21.665699999999998</v>
      </c>
      <c r="X67">
        <v>10.86</v>
      </c>
      <c r="Y67">
        <v>10.805699999999998</v>
      </c>
      <c r="Z67">
        <v>1</v>
      </c>
    </row>
    <row r="68" spans="1:26" x14ac:dyDescent="0.3">
      <c r="A68" t="s">
        <v>251</v>
      </c>
      <c r="B68" s="1">
        <v>45697</v>
      </c>
      <c r="C68" t="s">
        <v>202</v>
      </c>
      <c r="D68" t="s">
        <v>27</v>
      </c>
      <c r="E68" t="s">
        <v>28</v>
      </c>
      <c r="F68" t="s">
        <v>68</v>
      </c>
      <c r="G68" t="s">
        <v>252</v>
      </c>
      <c r="H68" t="s">
        <v>31</v>
      </c>
      <c r="I68" t="s">
        <v>32</v>
      </c>
      <c r="J68" t="s">
        <v>101</v>
      </c>
      <c r="K68" t="s">
        <v>106</v>
      </c>
      <c r="L68" t="s">
        <v>231</v>
      </c>
      <c r="M68">
        <v>22</v>
      </c>
      <c r="N68" t="s">
        <v>56</v>
      </c>
      <c r="O68" t="s">
        <v>94</v>
      </c>
      <c r="P68" t="s">
        <v>113</v>
      </c>
      <c r="Q68" t="s">
        <v>140</v>
      </c>
      <c r="R68">
        <v>2</v>
      </c>
      <c r="S68">
        <v>8.19</v>
      </c>
      <c r="T68">
        <v>5</v>
      </c>
      <c r="U68">
        <v>5</v>
      </c>
      <c r="V68">
        <v>4</v>
      </c>
      <c r="W68">
        <v>16.33905</v>
      </c>
      <c r="X68">
        <v>8.19</v>
      </c>
      <c r="Y68">
        <v>8.1490500000000008</v>
      </c>
      <c r="Z68">
        <v>1</v>
      </c>
    </row>
    <row r="69" spans="1:26" x14ac:dyDescent="0.3">
      <c r="A69" t="s">
        <v>253</v>
      </c>
      <c r="B69" s="1">
        <v>45715</v>
      </c>
      <c r="C69" t="s">
        <v>202</v>
      </c>
      <c r="D69" t="s">
        <v>27</v>
      </c>
      <c r="E69" t="s">
        <v>84</v>
      </c>
      <c r="F69" t="s">
        <v>121</v>
      </c>
      <c r="G69" t="s">
        <v>254</v>
      </c>
      <c r="H69" t="s">
        <v>43</v>
      </c>
      <c r="I69" t="s">
        <v>32</v>
      </c>
      <c r="J69" t="s">
        <v>44</v>
      </c>
      <c r="K69" t="s">
        <v>34</v>
      </c>
      <c r="L69" t="s">
        <v>93</v>
      </c>
      <c r="M69">
        <v>4</v>
      </c>
      <c r="N69" t="s">
        <v>56</v>
      </c>
      <c r="O69" t="s">
        <v>48</v>
      </c>
      <c r="P69" t="s">
        <v>38</v>
      </c>
      <c r="Q69" t="s">
        <v>130</v>
      </c>
      <c r="R69">
        <v>2</v>
      </c>
      <c r="S69">
        <v>8.25</v>
      </c>
      <c r="T69">
        <v>0</v>
      </c>
      <c r="U69">
        <v>5</v>
      </c>
      <c r="V69">
        <v>3</v>
      </c>
      <c r="W69">
        <v>17.324999999999999</v>
      </c>
      <c r="X69">
        <v>8.25</v>
      </c>
      <c r="Y69">
        <v>9.0749999999999993</v>
      </c>
      <c r="Z69">
        <v>1</v>
      </c>
    </row>
    <row r="70" spans="1:26" x14ac:dyDescent="0.3">
      <c r="A70" t="s">
        <v>255</v>
      </c>
      <c r="B70" s="1">
        <v>45697</v>
      </c>
      <c r="C70" t="s">
        <v>256</v>
      </c>
      <c r="D70" t="s">
        <v>27</v>
      </c>
      <c r="E70" t="s">
        <v>104</v>
      </c>
      <c r="F70" t="s">
        <v>85</v>
      </c>
      <c r="G70" t="s">
        <v>257</v>
      </c>
      <c r="H70" t="s">
        <v>31</v>
      </c>
      <c r="I70" t="s">
        <v>32</v>
      </c>
      <c r="J70" t="s">
        <v>92</v>
      </c>
      <c r="K70" t="s">
        <v>87</v>
      </c>
      <c r="L70" t="s">
        <v>46</v>
      </c>
      <c r="M70">
        <v>16</v>
      </c>
      <c r="N70" t="s">
        <v>56</v>
      </c>
      <c r="O70" t="s">
        <v>37</v>
      </c>
      <c r="P70" t="s">
        <v>57</v>
      </c>
      <c r="Q70" t="s">
        <v>82</v>
      </c>
      <c r="R70">
        <v>2</v>
      </c>
      <c r="S70">
        <v>5.31</v>
      </c>
      <c r="T70">
        <v>0</v>
      </c>
      <c r="U70">
        <v>5</v>
      </c>
      <c r="V70">
        <v>3</v>
      </c>
      <c r="W70">
        <v>11.151</v>
      </c>
      <c r="X70">
        <v>5.31</v>
      </c>
      <c r="Y70">
        <v>5.8410000000000002</v>
      </c>
      <c r="Z70">
        <v>1</v>
      </c>
    </row>
    <row r="71" spans="1:26" x14ac:dyDescent="0.3">
      <c r="A71" t="s">
        <v>258</v>
      </c>
      <c r="B71" s="1">
        <v>45697</v>
      </c>
      <c r="C71" t="s">
        <v>256</v>
      </c>
      <c r="D71" t="s">
        <v>27</v>
      </c>
      <c r="E71" t="s">
        <v>104</v>
      </c>
      <c r="F71" t="s">
        <v>74</v>
      </c>
      <c r="G71" t="s">
        <v>259</v>
      </c>
      <c r="H71" t="s">
        <v>43</v>
      </c>
      <c r="I71" t="s">
        <v>62</v>
      </c>
      <c r="J71" t="s">
        <v>92</v>
      </c>
      <c r="K71" t="s">
        <v>34</v>
      </c>
      <c r="L71" t="s">
        <v>46</v>
      </c>
      <c r="M71">
        <v>7</v>
      </c>
      <c r="N71" t="s">
        <v>36</v>
      </c>
      <c r="O71" t="s">
        <v>37</v>
      </c>
      <c r="P71" t="s">
        <v>38</v>
      </c>
      <c r="Q71" t="s">
        <v>39</v>
      </c>
      <c r="R71">
        <v>2</v>
      </c>
      <c r="S71">
        <v>6.36</v>
      </c>
      <c r="T71">
        <v>5</v>
      </c>
      <c r="U71">
        <v>5</v>
      </c>
      <c r="V71">
        <v>4</v>
      </c>
      <c r="W71">
        <v>12.6882</v>
      </c>
      <c r="X71">
        <v>6.36</v>
      </c>
      <c r="Y71">
        <v>6.3281999999999998</v>
      </c>
      <c r="Z71">
        <v>1</v>
      </c>
    </row>
    <row r="72" spans="1:26" x14ac:dyDescent="0.3">
      <c r="A72" t="s">
        <v>260</v>
      </c>
      <c r="B72" s="1">
        <v>45712</v>
      </c>
      <c r="C72" t="s">
        <v>256</v>
      </c>
      <c r="D72" t="s">
        <v>27</v>
      </c>
      <c r="E72" t="s">
        <v>108</v>
      </c>
      <c r="F72" t="s">
        <v>80</v>
      </c>
      <c r="G72" t="s">
        <v>261</v>
      </c>
      <c r="H72" t="s">
        <v>31</v>
      </c>
      <c r="I72" t="s">
        <v>32</v>
      </c>
      <c r="J72" t="s">
        <v>101</v>
      </c>
      <c r="K72" t="s">
        <v>87</v>
      </c>
      <c r="L72" t="s">
        <v>55</v>
      </c>
      <c r="M72">
        <v>3</v>
      </c>
      <c r="N72" t="s">
        <v>47</v>
      </c>
      <c r="O72" t="s">
        <v>64</v>
      </c>
      <c r="P72" t="s">
        <v>49</v>
      </c>
      <c r="Q72" t="s">
        <v>88</v>
      </c>
      <c r="R72">
        <v>2</v>
      </c>
      <c r="S72">
        <v>14.03</v>
      </c>
      <c r="T72">
        <v>5</v>
      </c>
      <c r="U72">
        <v>5</v>
      </c>
      <c r="V72">
        <v>5</v>
      </c>
      <c r="W72">
        <v>27.989849999999997</v>
      </c>
      <c r="X72">
        <v>14.03</v>
      </c>
      <c r="Y72">
        <v>13.959849999999998</v>
      </c>
      <c r="Z72">
        <v>1</v>
      </c>
    </row>
    <row r="73" spans="1:26" x14ac:dyDescent="0.3">
      <c r="A73" t="s">
        <v>262</v>
      </c>
      <c r="B73" s="1">
        <v>45712</v>
      </c>
      <c r="C73" t="s">
        <v>256</v>
      </c>
      <c r="D73" t="s">
        <v>27</v>
      </c>
      <c r="E73" t="s">
        <v>233</v>
      </c>
      <c r="F73" t="s">
        <v>121</v>
      </c>
      <c r="G73" t="s">
        <v>263</v>
      </c>
      <c r="H73" t="s">
        <v>43</v>
      </c>
      <c r="I73" t="s">
        <v>62</v>
      </c>
      <c r="J73" t="s">
        <v>92</v>
      </c>
      <c r="K73" t="s">
        <v>63</v>
      </c>
      <c r="L73" t="s">
        <v>55</v>
      </c>
      <c r="M73">
        <v>23</v>
      </c>
      <c r="N73" t="s">
        <v>47</v>
      </c>
      <c r="O73" t="s">
        <v>48</v>
      </c>
      <c r="P73" t="s">
        <v>57</v>
      </c>
      <c r="Q73" t="s">
        <v>136</v>
      </c>
      <c r="R73">
        <v>2</v>
      </c>
      <c r="S73">
        <v>7.92</v>
      </c>
      <c r="T73">
        <v>5</v>
      </c>
      <c r="U73">
        <v>5</v>
      </c>
      <c r="V73">
        <v>4</v>
      </c>
      <c r="W73">
        <v>15.800400000000002</v>
      </c>
      <c r="X73">
        <v>7.92</v>
      </c>
      <c r="Y73">
        <v>7.8804000000000016</v>
      </c>
      <c r="Z73">
        <v>1</v>
      </c>
    </row>
    <row r="74" spans="1:26" x14ac:dyDescent="0.3">
      <c r="A74" t="s">
        <v>264</v>
      </c>
      <c r="B74" s="1">
        <v>45710</v>
      </c>
      <c r="C74" t="s">
        <v>256</v>
      </c>
      <c r="D74" t="s">
        <v>27</v>
      </c>
      <c r="E74" t="s">
        <v>67</v>
      </c>
      <c r="F74" t="s">
        <v>121</v>
      </c>
      <c r="G74" t="s">
        <v>265</v>
      </c>
      <c r="H74" t="s">
        <v>43</v>
      </c>
      <c r="I74" t="s">
        <v>62</v>
      </c>
      <c r="J74" t="s">
        <v>92</v>
      </c>
      <c r="K74" t="s">
        <v>106</v>
      </c>
      <c r="L74" t="s">
        <v>93</v>
      </c>
      <c r="M74">
        <v>19</v>
      </c>
      <c r="N74" t="s">
        <v>47</v>
      </c>
      <c r="O74" t="s">
        <v>37</v>
      </c>
      <c r="P74" t="s">
        <v>70</v>
      </c>
      <c r="Q74" t="s">
        <v>147</v>
      </c>
      <c r="R74">
        <v>2</v>
      </c>
      <c r="S74">
        <v>10.43</v>
      </c>
      <c r="T74">
        <v>10</v>
      </c>
      <c r="U74">
        <v>5</v>
      </c>
      <c r="V74">
        <v>5</v>
      </c>
      <c r="W74">
        <v>19.712700000000002</v>
      </c>
      <c r="X74">
        <v>10.43</v>
      </c>
      <c r="Y74">
        <v>9.2827000000000019</v>
      </c>
      <c r="Z74">
        <v>1</v>
      </c>
    </row>
    <row r="75" spans="1:26" x14ac:dyDescent="0.3">
      <c r="A75" t="s">
        <v>266</v>
      </c>
      <c r="B75" s="1">
        <v>45704</v>
      </c>
      <c r="C75" t="s">
        <v>256</v>
      </c>
      <c r="D75" t="s">
        <v>27</v>
      </c>
      <c r="E75" t="s">
        <v>230</v>
      </c>
      <c r="F75" t="s">
        <v>68</v>
      </c>
      <c r="G75" t="s">
        <v>267</v>
      </c>
      <c r="H75" t="s">
        <v>43</v>
      </c>
      <c r="I75" t="s">
        <v>32</v>
      </c>
      <c r="J75" t="s">
        <v>92</v>
      </c>
      <c r="K75" t="s">
        <v>45</v>
      </c>
      <c r="L75" t="s">
        <v>46</v>
      </c>
      <c r="M75">
        <v>19</v>
      </c>
      <c r="N75" t="s">
        <v>36</v>
      </c>
      <c r="O75" t="s">
        <v>94</v>
      </c>
      <c r="P75" t="s">
        <v>70</v>
      </c>
      <c r="Q75" t="s">
        <v>188</v>
      </c>
      <c r="R75">
        <v>2</v>
      </c>
      <c r="S75">
        <v>4.6900000000000004</v>
      </c>
      <c r="T75">
        <v>10</v>
      </c>
      <c r="U75">
        <v>5</v>
      </c>
      <c r="V75">
        <v>3</v>
      </c>
      <c r="W75">
        <v>8.8641000000000005</v>
      </c>
      <c r="X75">
        <v>4.6900000000000004</v>
      </c>
      <c r="Y75">
        <v>4.1741000000000001</v>
      </c>
      <c r="Z75">
        <v>1</v>
      </c>
    </row>
    <row r="76" spans="1:26" x14ac:dyDescent="0.3">
      <c r="A76" t="s">
        <v>268</v>
      </c>
      <c r="B76" s="1">
        <v>45693</v>
      </c>
      <c r="C76" t="s">
        <v>256</v>
      </c>
      <c r="D76" t="s">
        <v>27</v>
      </c>
      <c r="E76" t="s">
        <v>245</v>
      </c>
      <c r="F76" t="s">
        <v>80</v>
      </c>
      <c r="G76" t="s">
        <v>269</v>
      </c>
      <c r="H76" t="s">
        <v>31</v>
      </c>
      <c r="I76" t="s">
        <v>62</v>
      </c>
      <c r="J76" t="s">
        <v>101</v>
      </c>
      <c r="K76" t="s">
        <v>63</v>
      </c>
      <c r="L76" t="s">
        <v>93</v>
      </c>
      <c r="M76">
        <v>13</v>
      </c>
      <c r="N76" t="s">
        <v>47</v>
      </c>
      <c r="O76" t="s">
        <v>48</v>
      </c>
      <c r="P76" t="s">
        <v>57</v>
      </c>
      <c r="Q76" t="s">
        <v>185</v>
      </c>
      <c r="R76">
        <v>2</v>
      </c>
      <c r="S76">
        <v>13.98</v>
      </c>
      <c r="T76">
        <v>0</v>
      </c>
      <c r="U76">
        <v>5</v>
      </c>
      <c r="V76">
        <v>3</v>
      </c>
      <c r="W76">
        <v>29.358000000000001</v>
      </c>
      <c r="X76">
        <v>13.98</v>
      </c>
      <c r="Y76">
        <v>15.378</v>
      </c>
      <c r="Z76">
        <v>1</v>
      </c>
    </row>
    <row r="77" spans="1:26" x14ac:dyDescent="0.3">
      <c r="A77" t="s">
        <v>270</v>
      </c>
      <c r="B77" s="1">
        <v>45704</v>
      </c>
      <c r="C77" t="s">
        <v>256</v>
      </c>
      <c r="D77" t="s">
        <v>27</v>
      </c>
      <c r="E77" t="s">
        <v>142</v>
      </c>
      <c r="F77" t="s">
        <v>53</v>
      </c>
      <c r="G77" t="s">
        <v>271</v>
      </c>
      <c r="H77" t="s">
        <v>43</v>
      </c>
      <c r="I77" t="s">
        <v>62</v>
      </c>
      <c r="J77" t="s">
        <v>92</v>
      </c>
      <c r="K77" t="s">
        <v>45</v>
      </c>
      <c r="L77" t="s">
        <v>46</v>
      </c>
      <c r="M77">
        <v>1</v>
      </c>
      <c r="N77" t="s">
        <v>47</v>
      </c>
      <c r="O77" t="s">
        <v>64</v>
      </c>
      <c r="P77" t="s">
        <v>70</v>
      </c>
      <c r="Q77" t="s">
        <v>71</v>
      </c>
      <c r="R77">
        <v>2</v>
      </c>
      <c r="S77">
        <v>5.84</v>
      </c>
      <c r="T77">
        <v>10</v>
      </c>
      <c r="U77">
        <v>5</v>
      </c>
      <c r="V77">
        <v>3</v>
      </c>
      <c r="W77">
        <v>11.037600000000001</v>
      </c>
      <c r="X77">
        <v>5.84</v>
      </c>
      <c r="Y77">
        <v>5.1976000000000013</v>
      </c>
      <c r="Z77">
        <v>1</v>
      </c>
    </row>
    <row r="78" spans="1:26" x14ac:dyDescent="0.3">
      <c r="A78" t="s">
        <v>272</v>
      </c>
      <c r="B78" s="1">
        <v>45712</v>
      </c>
      <c r="C78" t="s">
        <v>256</v>
      </c>
      <c r="D78" t="s">
        <v>27</v>
      </c>
      <c r="E78" t="s">
        <v>125</v>
      </c>
      <c r="F78" t="s">
        <v>85</v>
      </c>
      <c r="G78" t="s">
        <v>273</v>
      </c>
      <c r="H78" t="s">
        <v>43</v>
      </c>
      <c r="I78" t="s">
        <v>62</v>
      </c>
      <c r="J78" t="s">
        <v>92</v>
      </c>
      <c r="K78" t="s">
        <v>63</v>
      </c>
      <c r="L78" t="s">
        <v>55</v>
      </c>
      <c r="M78">
        <v>18</v>
      </c>
      <c r="N78" t="s">
        <v>56</v>
      </c>
      <c r="O78" t="s">
        <v>64</v>
      </c>
      <c r="P78" t="s">
        <v>70</v>
      </c>
      <c r="Q78" t="s">
        <v>71</v>
      </c>
      <c r="R78">
        <v>2</v>
      </c>
      <c r="S78">
        <v>6.62</v>
      </c>
      <c r="T78">
        <v>5</v>
      </c>
      <c r="U78">
        <v>5</v>
      </c>
      <c r="V78">
        <v>3</v>
      </c>
      <c r="W78">
        <v>13.206899999999999</v>
      </c>
      <c r="X78">
        <v>6.62</v>
      </c>
      <c r="Y78">
        <v>6.5868999999999991</v>
      </c>
      <c r="Z78">
        <v>1</v>
      </c>
    </row>
    <row r="79" spans="1:26" x14ac:dyDescent="0.3">
      <c r="A79" t="s">
        <v>274</v>
      </c>
      <c r="B79" s="1">
        <v>45690</v>
      </c>
      <c r="C79" t="s">
        <v>256</v>
      </c>
      <c r="D79" t="s">
        <v>27</v>
      </c>
      <c r="E79" t="s">
        <v>275</v>
      </c>
      <c r="F79" t="s">
        <v>53</v>
      </c>
      <c r="G79" t="s">
        <v>276</v>
      </c>
      <c r="H79" t="s">
        <v>31</v>
      </c>
      <c r="I79" t="s">
        <v>32</v>
      </c>
      <c r="J79" t="s">
        <v>101</v>
      </c>
      <c r="K79" t="s">
        <v>106</v>
      </c>
      <c r="L79" t="s">
        <v>55</v>
      </c>
      <c r="M79">
        <v>6</v>
      </c>
      <c r="N79" t="s">
        <v>47</v>
      </c>
      <c r="O79" t="s">
        <v>64</v>
      </c>
      <c r="P79" t="s">
        <v>57</v>
      </c>
      <c r="Q79" t="s">
        <v>185</v>
      </c>
      <c r="R79">
        <v>3</v>
      </c>
      <c r="S79">
        <v>6.73</v>
      </c>
      <c r="T79">
        <v>5</v>
      </c>
      <c r="U79">
        <v>5</v>
      </c>
      <c r="V79">
        <v>4</v>
      </c>
      <c r="W79">
        <v>20.139524999999999</v>
      </c>
      <c r="X79">
        <v>10.095000000000001</v>
      </c>
      <c r="Y79">
        <v>10.044524999999998</v>
      </c>
      <c r="Z79">
        <v>1</v>
      </c>
    </row>
    <row r="80" spans="1:26" x14ac:dyDescent="0.3">
      <c r="A80" t="s">
        <v>277</v>
      </c>
      <c r="B80" s="1">
        <v>45701</v>
      </c>
      <c r="C80" t="s">
        <v>256</v>
      </c>
      <c r="D80" t="s">
        <v>27</v>
      </c>
      <c r="E80" t="s">
        <v>90</v>
      </c>
      <c r="F80" t="s">
        <v>80</v>
      </c>
      <c r="G80" t="s">
        <v>197</v>
      </c>
      <c r="H80" t="s">
        <v>43</v>
      </c>
      <c r="I80" t="s">
        <v>32</v>
      </c>
      <c r="J80" t="s">
        <v>44</v>
      </c>
      <c r="K80" t="s">
        <v>45</v>
      </c>
      <c r="L80" t="s">
        <v>231</v>
      </c>
      <c r="M80">
        <v>3</v>
      </c>
      <c r="N80" t="s">
        <v>47</v>
      </c>
      <c r="O80" t="s">
        <v>48</v>
      </c>
      <c r="P80" t="s">
        <v>70</v>
      </c>
      <c r="Q80" t="s">
        <v>188</v>
      </c>
      <c r="R80">
        <v>2</v>
      </c>
      <c r="S80">
        <v>5.42</v>
      </c>
      <c r="T80">
        <v>5</v>
      </c>
      <c r="U80">
        <v>5</v>
      </c>
      <c r="V80">
        <v>3</v>
      </c>
      <c r="W80">
        <v>10.812900000000001</v>
      </c>
      <c r="X80">
        <v>5.42</v>
      </c>
      <c r="Y80">
        <v>5.3929000000000009</v>
      </c>
      <c r="Z80">
        <v>0</v>
      </c>
    </row>
    <row r="81" spans="1:26" x14ac:dyDescent="0.3">
      <c r="A81" t="s">
        <v>278</v>
      </c>
      <c r="B81" s="1">
        <v>45696</v>
      </c>
      <c r="C81" t="s">
        <v>256</v>
      </c>
      <c r="D81" t="s">
        <v>27</v>
      </c>
      <c r="E81" t="s">
        <v>170</v>
      </c>
      <c r="F81" t="s">
        <v>53</v>
      </c>
      <c r="G81" t="s">
        <v>279</v>
      </c>
      <c r="H81" t="s">
        <v>43</v>
      </c>
      <c r="I81" t="s">
        <v>32</v>
      </c>
      <c r="J81" t="s">
        <v>33</v>
      </c>
      <c r="K81" t="s">
        <v>87</v>
      </c>
      <c r="L81" t="s">
        <v>46</v>
      </c>
      <c r="M81">
        <v>2</v>
      </c>
      <c r="N81" t="s">
        <v>36</v>
      </c>
      <c r="O81" t="s">
        <v>48</v>
      </c>
      <c r="P81" t="s">
        <v>49</v>
      </c>
      <c r="Q81" t="s">
        <v>65</v>
      </c>
      <c r="R81">
        <v>2</v>
      </c>
      <c r="S81">
        <v>5.28</v>
      </c>
      <c r="T81">
        <v>10</v>
      </c>
      <c r="U81">
        <v>5</v>
      </c>
      <c r="V81">
        <v>5</v>
      </c>
      <c r="W81">
        <v>9.9792000000000023</v>
      </c>
      <c r="X81">
        <v>5.28</v>
      </c>
      <c r="Y81">
        <v>4.699200000000002</v>
      </c>
      <c r="Z81">
        <v>1</v>
      </c>
    </row>
    <row r="82" spans="1:26" x14ac:dyDescent="0.3">
      <c r="A82" t="s">
        <v>280</v>
      </c>
      <c r="B82" s="1">
        <v>45685</v>
      </c>
      <c r="C82" t="s">
        <v>26</v>
      </c>
      <c r="D82" t="s">
        <v>27</v>
      </c>
      <c r="E82" t="s">
        <v>281</v>
      </c>
      <c r="F82" t="s">
        <v>29</v>
      </c>
      <c r="G82" t="s">
        <v>282</v>
      </c>
      <c r="H82" t="s">
        <v>43</v>
      </c>
      <c r="I82" t="s">
        <v>32</v>
      </c>
      <c r="J82" t="s">
        <v>33</v>
      </c>
      <c r="K82" t="s">
        <v>87</v>
      </c>
      <c r="L82" t="s">
        <v>231</v>
      </c>
      <c r="M82">
        <v>4</v>
      </c>
      <c r="N82" t="s">
        <v>56</v>
      </c>
      <c r="O82" t="s">
        <v>64</v>
      </c>
      <c r="P82" t="s">
        <v>57</v>
      </c>
      <c r="Q82" t="s">
        <v>250</v>
      </c>
      <c r="R82">
        <v>3</v>
      </c>
      <c r="S82">
        <v>6.06</v>
      </c>
      <c r="T82">
        <v>5</v>
      </c>
      <c r="U82">
        <v>5</v>
      </c>
      <c r="V82">
        <v>5</v>
      </c>
      <c r="W82">
        <v>18.134549999999997</v>
      </c>
      <c r="X82">
        <v>9.09</v>
      </c>
      <c r="Y82">
        <v>9.0445499999999974</v>
      </c>
      <c r="Z82">
        <v>1</v>
      </c>
    </row>
    <row r="83" spans="1:26" x14ac:dyDescent="0.3">
      <c r="A83" t="s">
        <v>283</v>
      </c>
      <c r="B83" s="1">
        <v>45662</v>
      </c>
      <c r="C83" t="s">
        <v>26</v>
      </c>
      <c r="D83" t="s">
        <v>27</v>
      </c>
      <c r="E83" t="s">
        <v>28</v>
      </c>
      <c r="F83" t="s">
        <v>74</v>
      </c>
      <c r="G83" t="s">
        <v>252</v>
      </c>
      <c r="H83" t="s">
        <v>31</v>
      </c>
      <c r="I83" t="s">
        <v>62</v>
      </c>
      <c r="J83" t="s">
        <v>33</v>
      </c>
      <c r="K83" t="s">
        <v>106</v>
      </c>
      <c r="L83" t="s">
        <v>93</v>
      </c>
      <c r="M83">
        <v>1</v>
      </c>
      <c r="N83" t="s">
        <v>36</v>
      </c>
      <c r="O83" t="s">
        <v>64</v>
      </c>
      <c r="P83" t="s">
        <v>57</v>
      </c>
      <c r="Q83" t="s">
        <v>82</v>
      </c>
      <c r="R83">
        <v>4</v>
      </c>
      <c r="S83">
        <v>9.4600000000000009</v>
      </c>
      <c r="T83">
        <v>0</v>
      </c>
      <c r="U83">
        <v>5</v>
      </c>
      <c r="V83">
        <v>3</v>
      </c>
      <c r="W83">
        <v>39.732000000000006</v>
      </c>
      <c r="X83">
        <v>18.920000000000002</v>
      </c>
      <c r="Y83">
        <v>20.812000000000005</v>
      </c>
      <c r="Z83">
        <v>0</v>
      </c>
    </row>
    <row r="84" spans="1:26" x14ac:dyDescent="0.3">
      <c r="A84" t="s">
        <v>284</v>
      </c>
      <c r="B84" s="1">
        <v>45677</v>
      </c>
      <c r="C84" t="s">
        <v>26</v>
      </c>
      <c r="D84" t="s">
        <v>27</v>
      </c>
      <c r="E84" t="s">
        <v>159</v>
      </c>
      <c r="F84" t="s">
        <v>53</v>
      </c>
      <c r="G84" t="s">
        <v>285</v>
      </c>
      <c r="H84" t="s">
        <v>31</v>
      </c>
      <c r="I84" t="s">
        <v>32</v>
      </c>
      <c r="J84" t="s">
        <v>101</v>
      </c>
      <c r="K84" t="s">
        <v>45</v>
      </c>
      <c r="L84" t="s">
        <v>55</v>
      </c>
      <c r="M84">
        <v>18</v>
      </c>
      <c r="N84" t="s">
        <v>47</v>
      </c>
      <c r="O84" t="s">
        <v>48</v>
      </c>
      <c r="P84" t="s">
        <v>70</v>
      </c>
      <c r="Q84" t="s">
        <v>147</v>
      </c>
      <c r="R84">
        <v>4</v>
      </c>
      <c r="S84">
        <v>21.23</v>
      </c>
      <c r="T84">
        <v>5</v>
      </c>
      <c r="U84">
        <v>5</v>
      </c>
      <c r="V84">
        <v>3</v>
      </c>
      <c r="W84">
        <v>84.707700000000003</v>
      </c>
      <c r="X84">
        <v>42.46</v>
      </c>
      <c r="Y84">
        <v>42.247700000000002</v>
      </c>
      <c r="Z84">
        <v>1</v>
      </c>
    </row>
    <row r="85" spans="1:26" x14ac:dyDescent="0.3">
      <c r="A85" t="s">
        <v>286</v>
      </c>
      <c r="B85" s="1">
        <v>45672</v>
      </c>
      <c r="C85" t="s">
        <v>26</v>
      </c>
      <c r="D85" t="s">
        <v>27</v>
      </c>
      <c r="E85" t="s">
        <v>245</v>
      </c>
      <c r="F85" t="s">
        <v>68</v>
      </c>
      <c r="G85" t="s">
        <v>287</v>
      </c>
      <c r="H85" t="s">
        <v>31</v>
      </c>
      <c r="I85" t="s">
        <v>32</v>
      </c>
      <c r="J85" t="s">
        <v>44</v>
      </c>
      <c r="K85" t="s">
        <v>63</v>
      </c>
      <c r="L85" t="s">
        <v>288</v>
      </c>
      <c r="M85">
        <v>17</v>
      </c>
      <c r="N85" t="s">
        <v>56</v>
      </c>
      <c r="O85" t="s">
        <v>48</v>
      </c>
      <c r="P85" t="s">
        <v>113</v>
      </c>
      <c r="Q85" t="s">
        <v>289</v>
      </c>
      <c r="R85">
        <v>3</v>
      </c>
      <c r="S85">
        <v>3.18</v>
      </c>
      <c r="T85">
        <v>0</v>
      </c>
      <c r="U85">
        <v>5</v>
      </c>
      <c r="V85">
        <v>4</v>
      </c>
      <c r="W85">
        <v>10.017000000000001</v>
      </c>
      <c r="X85">
        <v>4.7700000000000005</v>
      </c>
      <c r="Y85">
        <v>5.2470000000000008</v>
      </c>
      <c r="Z85">
        <v>1</v>
      </c>
    </row>
    <row r="86" spans="1:26" x14ac:dyDescent="0.3">
      <c r="A86" t="s">
        <v>290</v>
      </c>
      <c r="B86" s="1">
        <v>45658</v>
      </c>
      <c r="C86" t="s">
        <v>26</v>
      </c>
      <c r="D86" t="s">
        <v>27</v>
      </c>
      <c r="E86" t="s">
        <v>233</v>
      </c>
      <c r="F86" t="s">
        <v>53</v>
      </c>
      <c r="G86" t="s">
        <v>225</v>
      </c>
      <c r="H86" t="s">
        <v>31</v>
      </c>
      <c r="I86" t="s">
        <v>32</v>
      </c>
      <c r="J86" t="s">
        <v>101</v>
      </c>
      <c r="K86" t="s">
        <v>87</v>
      </c>
      <c r="L86" t="s">
        <v>93</v>
      </c>
      <c r="M86">
        <v>17</v>
      </c>
      <c r="N86" t="s">
        <v>47</v>
      </c>
      <c r="O86" t="s">
        <v>37</v>
      </c>
      <c r="P86" t="s">
        <v>113</v>
      </c>
      <c r="Q86" t="s">
        <v>289</v>
      </c>
      <c r="R86">
        <v>4</v>
      </c>
      <c r="S86">
        <v>6.4</v>
      </c>
      <c r="T86">
        <v>5</v>
      </c>
      <c r="U86">
        <v>5</v>
      </c>
      <c r="V86">
        <v>5</v>
      </c>
      <c r="W86">
        <v>25.536000000000001</v>
      </c>
      <c r="X86">
        <v>12.8</v>
      </c>
      <c r="Y86">
        <v>12.736000000000001</v>
      </c>
      <c r="Z86">
        <v>0</v>
      </c>
    </row>
    <row r="87" spans="1:26" x14ac:dyDescent="0.3">
      <c r="A87" t="s">
        <v>291</v>
      </c>
      <c r="B87" s="1">
        <v>45664</v>
      </c>
      <c r="C87" t="s">
        <v>26</v>
      </c>
      <c r="D87" t="s">
        <v>27</v>
      </c>
      <c r="E87" t="s">
        <v>205</v>
      </c>
      <c r="F87" t="s">
        <v>53</v>
      </c>
      <c r="G87" t="s">
        <v>81</v>
      </c>
      <c r="H87" t="s">
        <v>43</v>
      </c>
      <c r="I87" t="s">
        <v>62</v>
      </c>
      <c r="J87" t="s">
        <v>101</v>
      </c>
      <c r="K87" t="s">
        <v>63</v>
      </c>
      <c r="L87" t="s">
        <v>93</v>
      </c>
      <c r="M87">
        <v>24</v>
      </c>
      <c r="N87" t="s">
        <v>36</v>
      </c>
      <c r="O87" t="s">
        <v>37</v>
      </c>
      <c r="P87" t="s">
        <v>70</v>
      </c>
      <c r="Q87" t="s">
        <v>188</v>
      </c>
      <c r="R87">
        <v>4</v>
      </c>
      <c r="S87">
        <v>11.96</v>
      </c>
      <c r="T87">
        <v>10</v>
      </c>
      <c r="U87">
        <v>5</v>
      </c>
      <c r="V87">
        <v>5</v>
      </c>
      <c r="W87">
        <v>45.208800000000004</v>
      </c>
      <c r="X87">
        <v>23.92</v>
      </c>
      <c r="Y87">
        <v>21.288800000000002</v>
      </c>
      <c r="Z87">
        <v>0</v>
      </c>
    </row>
    <row r="88" spans="1:26" x14ac:dyDescent="0.3">
      <c r="A88" t="s">
        <v>292</v>
      </c>
      <c r="B88" s="1">
        <v>45677</v>
      </c>
      <c r="C88" t="s">
        <v>26</v>
      </c>
      <c r="D88" t="s">
        <v>27</v>
      </c>
      <c r="E88" t="s">
        <v>196</v>
      </c>
      <c r="F88" t="s">
        <v>74</v>
      </c>
      <c r="G88" t="s">
        <v>293</v>
      </c>
      <c r="H88" t="s">
        <v>43</v>
      </c>
      <c r="I88" t="s">
        <v>32</v>
      </c>
      <c r="J88" t="s">
        <v>33</v>
      </c>
      <c r="K88" t="s">
        <v>63</v>
      </c>
      <c r="L88" t="s">
        <v>231</v>
      </c>
      <c r="M88">
        <v>16</v>
      </c>
      <c r="N88" t="s">
        <v>47</v>
      </c>
      <c r="O88" t="s">
        <v>64</v>
      </c>
      <c r="P88" t="s">
        <v>57</v>
      </c>
      <c r="Q88" t="s">
        <v>185</v>
      </c>
      <c r="R88">
        <v>3</v>
      </c>
      <c r="S88">
        <v>6.42</v>
      </c>
      <c r="T88">
        <v>10</v>
      </c>
      <c r="U88">
        <v>5</v>
      </c>
      <c r="V88">
        <v>4</v>
      </c>
      <c r="W88">
        <v>18.200700000000001</v>
      </c>
      <c r="X88">
        <v>9.629999999999999</v>
      </c>
      <c r="Y88">
        <v>8.5707000000000022</v>
      </c>
      <c r="Z88">
        <v>1</v>
      </c>
    </row>
    <row r="89" spans="1:26" x14ac:dyDescent="0.3">
      <c r="A89" t="s">
        <v>294</v>
      </c>
      <c r="B89" s="1">
        <v>45671</v>
      </c>
      <c r="C89" t="s">
        <v>26</v>
      </c>
      <c r="D89" t="s">
        <v>27</v>
      </c>
      <c r="E89" t="s">
        <v>199</v>
      </c>
      <c r="F89" t="s">
        <v>80</v>
      </c>
      <c r="G89" t="s">
        <v>143</v>
      </c>
      <c r="H89" t="s">
        <v>31</v>
      </c>
      <c r="I89" t="s">
        <v>32</v>
      </c>
      <c r="J89" t="s">
        <v>33</v>
      </c>
      <c r="K89" t="s">
        <v>87</v>
      </c>
      <c r="L89" t="s">
        <v>231</v>
      </c>
      <c r="M89">
        <v>17</v>
      </c>
      <c r="N89" t="s">
        <v>36</v>
      </c>
      <c r="O89" t="s">
        <v>48</v>
      </c>
      <c r="P89" t="s">
        <v>57</v>
      </c>
      <c r="Q89" t="s">
        <v>185</v>
      </c>
      <c r="R89">
        <v>4</v>
      </c>
      <c r="S89">
        <v>12.31</v>
      </c>
      <c r="T89">
        <v>0</v>
      </c>
      <c r="U89">
        <v>5</v>
      </c>
      <c r="V89">
        <v>4</v>
      </c>
      <c r="W89">
        <v>51.702000000000005</v>
      </c>
      <c r="X89">
        <v>24.62</v>
      </c>
      <c r="Y89">
        <v>27.082000000000004</v>
      </c>
      <c r="Z89">
        <v>0</v>
      </c>
    </row>
    <row r="90" spans="1:26" x14ac:dyDescent="0.3">
      <c r="A90" t="s">
        <v>295</v>
      </c>
      <c r="B90" s="1">
        <v>45671</v>
      </c>
      <c r="C90" t="s">
        <v>26</v>
      </c>
      <c r="D90" t="s">
        <v>27</v>
      </c>
      <c r="E90" t="s">
        <v>52</v>
      </c>
      <c r="F90" t="s">
        <v>85</v>
      </c>
      <c r="G90" t="s">
        <v>225</v>
      </c>
      <c r="H90" t="s">
        <v>31</v>
      </c>
      <c r="I90" t="s">
        <v>62</v>
      </c>
      <c r="J90" t="s">
        <v>101</v>
      </c>
      <c r="K90" t="s">
        <v>106</v>
      </c>
      <c r="L90" t="s">
        <v>93</v>
      </c>
      <c r="M90">
        <v>16</v>
      </c>
      <c r="N90" t="s">
        <v>36</v>
      </c>
      <c r="O90" t="s">
        <v>37</v>
      </c>
      <c r="P90" t="s">
        <v>70</v>
      </c>
      <c r="Q90" t="s">
        <v>102</v>
      </c>
      <c r="R90">
        <v>3</v>
      </c>
      <c r="S90">
        <v>16.850000000000001</v>
      </c>
      <c r="T90">
        <v>5</v>
      </c>
      <c r="U90">
        <v>5</v>
      </c>
      <c r="V90">
        <v>5</v>
      </c>
      <c r="W90">
        <v>50.423625000000001</v>
      </c>
      <c r="X90">
        <v>25.275000000000002</v>
      </c>
      <c r="Y90">
        <v>25.148624999999999</v>
      </c>
      <c r="Z90">
        <v>0</v>
      </c>
    </row>
    <row r="91" spans="1:26" x14ac:dyDescent="0.3">
      <c r="A91" t="s">
        <v>296</v>
      </c>
      <c r="B91" s="1">
        <v>45675</v>
      </c>
      <c r="C91" t="s">
        <v>26</v>
      </c>
      <c r="D91" t="s">
        <v>27</v>
      </c>
      <c r="E91" t="s">
        <v>214</v>
      </c>
      <c r="F91" t="s">
        <v>29</v>
      </c>
      <c r="G91" t="s">
        <v>206</v>
      </c>
      <c r="H91" t="s">
        <v>43</v>
      </c>
      <c r="I91" t="s">
        <v>62</v>
      </c>
      <c r="J91" t="s">
        <v>33</v>
      </c>
      <c r="K91" t="s">
        <v>87</v>
      </c>
      <c r="L91" t="s">
        <v>46</v>
      </c>
      <c r="M91">
        <v>17</v>
      </c>
      <c r="N91" t="s">
        <v>56</v>
      </c>
      <c r="O91" t="s">
        <v>94</v>
      </c>
      <c r="P91" t="s">
        <v>49</v>
      </c>
      <c r="Q91" t="s">
        <v>97</v>
      </c>
      <c r="R91">
        <v>3</v>
      </c>
      <c r="S91">
        <v>6.15</v>
      </c>
      <c r="T91">
        <v>10</v>
      </c>
      <c r="U91">
        <v>5</v>
      </c>
      <c r="V91">
        <v>3</v>
      </c>
      <c r="W91">
        <v>17.435250000000003</v>
      </c>
      <c r="X91">
        <v>9.2250000000000014</v>
      </c>
      <c r="Y91">
        <v>8.210250000000002</v>
      </c>
      <c r="Z91">
        <v>0</v>
      </c>
    </row>
    <row r="92" spans="1:26" x14ac:dyDescent="0.3">
      <c r="A92" t="s">
        <v>297</v>
      </c>
      <c r="B92" s="1">
        <v>45683</v>
      </c>
      <c r="C92" t="s">
        <v>26</v>
      </c>
      <c r="D92" t="s">
        <v>27</v>
      </c>
      <c r="E92" t="s">
        <v>125</v>
      </c>
      <c r="F92" t="s">
        <v>85</v>
      </c>
      <c r="G92" t="s">
        <v>122</v>
      </c>
      <c r="H92" t="s">
        <v>43</v>
      </c>
      <c r="I92" t="s">
        <v>62</v>
      </c>
      <c r="J92" t="s">
        <v>92</v>
      </c>
      <c r="K92" t="s">
        <v>63</v>
      </c>
      <c r="L92" t="s">
        <v>93</v>
      </c>
      <c r="M92">
        <v>13</v>
      </c>
      <c r="N92" t="s">
        <v>36</v>
      </c>
      <c r="O92" t="s">
        <v>64</v>
      </c>
      <c r="P92" t="s">
        <v>49</v>
      </c>
      <c r="Q92" t="s">
        <v>65</v>
      </c>
      <c r="R92">
        <v>3</v>
      </c>
      <c r="S92">
        <v>6.04</v>
      </c>
      <c r="T92">
        <v>10</v>
      </c>
      <c r="U92">
        <v>5</v>
      </c>
      <c r="V92">
        <v>3</v>
      </c>
      <c r="W92">
        <v>17.1234</v>
      </c>
      <c r="X92">
        <v>9.06</v>
      </c>
      <c r="Y92">
        <v>8.0633999999999997</v>
      </c>
      <c r="Z92">
        <v>0</v>
      </c>
    </row>
    <row r="93" spans="1:26" x14ac:dyDescent="0.3">
      <c r="A93" t="s">
        <v>298</v>
      </c>
      <c r="B93" s="1">
        <v>45658</v>
      </c>
      <c r="C93" t="s">
        <v>26</v>
      </c>
      <c r="D93" t="s">
        <v>27</v>
      </c>
      <c r="E93" t="s">
        <v>138</v>
      </c>
      <c r="F93" t="s">
        <v>121</v>
      </c>
      <c r="G93" t="s">
        <v>299</v>
      </c>
      <c r="H93" t="s">
        <v>43</v>
      </c>
      <c r="I93" t="s">
        <v>62</v>
      </c>
      <c r="J93" t="s">
        <v>92</v>
      </c>
      <c r="K93" t="s">
        <v>87</v>
      </c>
      <c r="L93" t="s">
        <v>231</v>
      </c>
      <c r="M93">
        <v>15</v>
      </c>
      <c r="N93" t="s">
        <v>36</v>
      </c>
      <c r="O93" t="s">
        <v>48</v>
      </c>
      <c r="P93" t="s">
        <v>113</v>
      </c>
      <c r="Q93" t="s">
        <v>289</v>
      </c>
      <c r="R93">
        <v>3</v>
      </c>
      <c r="S93">
        <v>18.52</v>
      </c>
      <c r="T93">
        <v>5</v>
      </c>
      <c r="U93">
        <v>5</v>
      </c>
      <c r="V93">
        <v>3</v>
      </c>
      <c r="W93">
        <v>55.421099999999996</v>
      </c>
      <c r="X93">
        <v>27.78</v>
      </c>
      <c r="Y93">
        <v>27.641099999999994</v>
      </c>
      <c r="Z93">
        <v>1</v>
      </c>
    </row>
    <row r="94" spans="1:26" x14ac:dyDescent="0.3">
      <c r="A94" t="s">
        <v>300</v>
      </c>
      <c r="B94" s="1">
        <v>45674</v>
      </c>
      <c r="C94" t="s">
        <v>26</v>
      </c>
      <c r="D94" t="s">
        <v>27</v>
      </c>
      <c r="E94" t="s">
        <v>301</v>
      </c>
      <c r="F94" t="s">
        <v>121</v>
      </c>
      <c r="G94" t="s">
        <v>302</v>
      </c>
      <c r="H94" t="s">
        <v>303</v>
      </c>
      <c r="I94" t="s">
        <v>62</v>
      </c>
      <c r="J94" t="s">
        <v>101</v>
      </c>
      <c r="K94" t="s">
        <v>106</v>
      </c>
      <c r="L94" t="s">
        <v>231</v>
      </c>
      <c r="M94">
        <v>13</v>
      </c>
      <c r="N94" t="s">
        <v>56</v>
      </c>
      <c r="O94" t="s">
        <v>64</v>
      </c>
      <c r="P94" t="s">
        <v>113</v>
      </c>
      <c r="Q94" t="s">
        <v>177</v>
      </c>
      <c r="R94">
        <v>3</v>
      </c>
      <c r="S94">
        <v>10.029999999999999</v>
      </c>
      <c r="T94">
        <v>0</v>
      </c>
      <c r="U94">
        <v>5</v>
      </c>
      <c r="V94">
        <v>3</v>
      </c>
      <c r="W94">
        <v>31.594499999999996</v>
      </c>
      <c r="X94">
        <v>15.044999999999998</v>
      </c>
      <c r="Y94">
        <v>16.549499999999998</v>
      </c>
      <c r="Z94">
        <v>1</v>
      </c>
    </row>
    <row r="95" spans="1:26" x14ac:dyDescent="0.3">
      <c r="A95" t="s">
        <v>304</v>
      </c>
      <c r="B95" s="1">
        <v>45697</v>
      </c>
      <c r="C95" t="s">
        <v>155</v>
      </c>
      <c r="D95" t="s">
        <v>27</v>
      </c>
      <c r="E95" t="s">
        <v>305</v>
      </c>
      <c r="F95" t="s">
        <v>74</v>
      </c>
      <c r="G95" t="s">
        <v>126</v>
      </c>
      <c r="H95" t="s">
        <v>303</v>
      </c>
      <c r="I95" t="s">
        <v>32</v>
      </c>
      <c r="J95" t="s">
        <v>33</v>
      </c>
      <c r="K95" t="s">
        <v>63</v>
      </c>
      <c r="L95" t="s">
        <v>46</v>
      </c>
      <c r="M95">
        <v>4</v>
      </c>
      <c r="N95" t="s">
        <v>56</v>
      </c>
      <c r="O95" t="s">
        <v>48</v>
      </c>
      <c r="P95" t="s">
        <v>113</v>
      </c>
      <c r="Q95" t="s">
        <v>228</v>
      </c>
      <c r="R95">
        <v>3</v>
      </c>
      <c r="S95">
        <v>7.59</v>
      </c>
      <c r="T95">
        <v>5</v>
      </c>
      <c r="U95">
        <v>5</v>
      </c>
      <c r="V95">
        <v>3.9</v>
      </c>
      <c r="W95">
        <v>22.713075</v>
      </c>
      <c r="X95">
        <v>11.385</v>
      </c>
      <c r="Y95">
        <v>11.328075</v>
      </c>
      <c r="Z95">
        <v>0</v>
      </c>
    </row>
    <row r="96" spans="1:26" x14ac:dyDescent="0.3">
      <c r="A96" t="s">
        <v>306</v>
      </c>
      <c r="B96" s="1">
        <v>45714</v>
      </c>
      <c r="C96" t="s">
        <v>155</v>
      </c>
      <c r="D96" t="s">
        <v>27</v>
      </c>
      <c r="E96" t="s">
        <v>275</v>
      </c>
      <c r="F96" t="s">
        <v>29</v>
      </c>
      <c r="G96" t="s">
        <v>143</v>
      </c>
      <c r="H96" t="s">
        <v>43</v>
      </c>
      <c r="I96" t="s">
        <v>62</v>
      </c>
      <c r="J96" t="s">
        <v>92</v>
      </c>
      <c r="K96" t="s">
        <v>87</v>
      </c>
      <c r="L96" t="s">
        <v>46</v>
      </c>
      <c r="M96">
        <v>21</v>
      </c>
      <c r="N96" t="s">
        <v>36</v>
      </c>
      <c r="O96" t="s">
        <v>94</v>
      </c>
      <c r="P96" t="s">
        <v>38</v>
      </c>
      <c r="Q96" t="s">
        <v>39</v>
      </c>
      <c r="R96">
        <v>3</v>
      </c>
      <c r="S96">
        <v>10.89</v>
      </c>
      <c r="T96">
        <v>5</v>
      </c>
      <c r="U96">
        <v>5</v>
      </c>
      <c r="V96">
        <v>3</v>
      </c>
      <c r="W96">
        <v>32.588325000000005</v>
      </c>
      <c r="X96">
        <v>16.335000000000001</v>
      </c>
      <c r="Y96">
        <v>16.253325000000004</v>
      </c>
      <c r="Z96">
        <v>0</v>
      </c>
    </row>
    <row r="97" spans="1:26" x14ac:dyDescent="0.3">
      <c r="A97" t="s">
        <v>307</v>
      </c>
      <c r="B97" s="1">
        <v>45714</v>
      </c>
      <c r="C97" t="s">
        <v>155</v>
      </c>
      <c r="D97" t="s">
        <v>27</v>
      </c>
      <c r="E97" t="s">
        <v>149</v>
      </c>
      <c r="F97" t="s">
        <v>53</v>
      </c>
      <c r="G97" t="s">
        <v>308</v>
      </c>
      <c r="H97" t="s">
        <v>43</v>
      </c>
      <c r="I97" t="s">
        <v>32</v>
      </c>
      <c r="J97" t="s">
        <v>44</v>
      </c>
      <c r="K97" t="s">
        <v>87</v>
      </c>
      <c r="L97" t="s">
        <v>231</v>
      </c>
      <c r="M97">
        <v>7</v>
      </c>
      <c r="N97" t="s">
        <v>47</v>
      </c>
      <c r="O97" t="s">
        <v>48</v>
      </c>
      <c r="P97" t="s">
        <v>49</v>
      </c>
      <c r="Q97" t="s">
        <v>65</v>
      </c>
      <c r="R97">
        <v>3</v>
      </c>
      <c r="S97">
        <v>7.78</v>
      </c>
      <c r="T97">
        <v>5</v>
      </c>
      <c r="U97">
        <v>5</v>
      </c>
      <c r="V97">
        <v>3</v>
      </c>
      <c r="W97">
        <v>23.281649999999999</v>
      </c>
      <c r="X97">
        <v>11.67</v>
      </c>
      <c r="Y97">
        <v>11.611649999999999</v>
      </c>
      <c r="Z97">
        <v>1</v>
      </c>
    </row>
    <row r="98" spans="1:26" x14ac:dyDescent="0.3">
      <c r="A98" t="s">
        <v>309</v>
      </c>
      <c r="B98" s="1">
        <v>45691</v>
      </c>
      <c r="C98" t="s">
        <v>155</v>
      </c>
      <c r="D98" t="s">
        <v>27</v>
      </c>
      <c r="E98" t="s">
        <v>170</v>
      </c>
      <c r="F98" t="s">
        <v>68</v>
      </c>
      <c r="G98" t="s">
        <v>310</v>
      </c>
      <c r="H98" t="s">
        <v>43</v>
      </c>
      <c r="I98" t="s">
        <v>32</v>
      </c>
      <c r="J98" t="s">
        <v>92</v>
      </c>
      <c r="K98" t="s">
        <v>34</v>
      </c>
      <c r="L98" t="s">
        <v>231</v>
      </c>
      <c r="M98">
        <v>13</v>
      </c>
      <c r="N98" t="s">
        <v>56</v>
      </c>
      <c r="O98" t="s">
        <v>48</v>
      </c>
      <c r="P98" t="s">
        <v>38</v>
      </c>
      <c r="Q98" t="s">
        <v>39</v>
      </c>
      <c r="R98">
        <v>3</v>
      </c>
      <c r="S98">
        <v>6.27</v>
      </c>
      <c r="T98">
        <v>10</v>
      </c>
      <c r="U98">
        <v>5</v>
      </c>
      <c r="V98">
        <v>3.9</v>
      </c>
      <c r="W98">
        <v>17.775449999999999</v>
      </c>
      <c r="X98">
        <v>9.4049999999999994</v>
      </c>
      <c r="Y98">
        <v>8.3704499999999999</v>
      </c>
      <c r="Z98">
        <v>1</v>
      </c>
    </row>
    <row r="99" spans="1:26" x14ac:dyDescent="0.3">
      <c r="A99" t="s">
        <v>311</v>
      </c>
      <c r="B99" s="1">
        <v>45695</v>
      </c>
      <c r="C99" t="s">
        <v>155</v>
      </c>
      <c r="D99" t="s">
        <v>27</v>
      </c>
      <c r="E99" t="s">
        <v>214</v>
      </c>
      <c r="F99" t="s">
        <v>80</v>
      </c>
      <c r="G99" t="s">
        <v>312</v>
      </c>
      <c r="H99" t="s">
        <v>303</v>
      </c>
      <c r="I99" t="s">
        <v>32</v>
      </c>
      <c r="J99" t="s">
        <v>92</v>
      </c>
      <c r="K99" t="s">
        <v>106</v>
      </c>
      <c r="L99" t="s">
        <v>231</v>
      </c>
      <c r="M99">
        <v>22</v>
      </c>
      <c r="N99" t="s">
        <v>47</v>
      </c>
      <c r="O99" t="s">
        <v>94</v>
      </c>
      <c r="P99" t="s">
        <v>76</v>
      </c>
      <c r="Q99" t="s">
        <v>127</v>
      </c>
      <c r="R99">
        <v>3</v>
      </c>
      <c r="S99">
        <v>9.65</v>
      </c>
      <c r="T99">
        <v>5</v>
      </c>
      <c r="U99">
        <v>5</v>
      </c>
      <c r="V99">
        <v>4</v>
      </c>
      <c r="W99">
        <v>28.877625000000002</v>
      </c>
      <c r="X99">
        <v>14.475000000000001</v>
      </c>
      <c r="Y99">
        <v>14.402625</v>
      </c>
      <c r="Z99">
        <v>1</v>
      </c>
    </row>
    <row r="100" spans="1:26" x14ac:dyDescent="0.3">
      <c r="A100" t="s">
        <v>313</v>
      </c>
      <c r="B100" s="1">
        <v>45696</v>
      </c>
      <c r="C100" t="s">
        <v>155</v>
      </c>
      <c r="D100" t="s">
        <v>27</v>
      </c>
      <c r="E100" t="s">
        <v>138</v>
      </c>
      <c r="F100" t="s">
        <v>68</v>
      </c>
      <c r="G100" t="s">
        <v>314</v>
      </c>
      <c r="H100" t="s">
        <v>43</v>
      </c>
      <c r="I100" t="s">
        <v>62</v>
      </c>
      <c r="J100" t="s">
        <v>92</v>
      </c>
      <c r="K100" t="s">
        <v>106</v>
      </c>
      <c r="L100" t="s">
        <v>93</v>
      </c>
      <c r="M100">
        <v>18</v>
      </c>
      <c r="N100" t="s">
        <v>36</v>
      </c>
      <c r="O100" t="s">
        <v>94</v>
      </c>
      <c r="P100" t="s">
        <v>76</v>
      </c>
      <c r="Q100" t="s">
        <v>243</v>
      </c>
      <c r="R100">
        <v>4</v>
      </c>
      <c r="S100">
        <v>5.57</v>
      </c>
      <c r="T100">
        <v>10</v>
      </c>
      <c r="U100">
        <v>5</v>
      </c>
      <c r="V100">
        <v>3.9</v>
      </c>
      <c r="W100">
        <v>21.054600000000004</v>
      </c>
      <c r="X100">
        <v>11.14</v>
      </c>
      <c r="Y100">
        <v>9.9146000000000036</v>
      </c>
      <c r="Z100">
        <v>1</v>
      </c>
    </row>
    <row r="101" spans="1:26" x14ac:dyDescent="0.3">
      <c r="A101" t="s">
        <v>315</v>
      </c>
      <c r="B101" s="1">
        <v>45708</v>
      </c>
      <c r="C101" t="s">
        <v>155</v>
      </c>
      <c r="D101" t="s">
        <v>27</v>
      </c>
      <c r="E101" t="s">
        <v>281</v>
      </c>
      <c r="F101" t="s">
        <v>29</v>
      </c>
      <c r="G101" t="s">
        <v>312</v>
      </c>
      <c r="H101" t="s">
        <v>303</v>
      </c>
      <c r="I101" t="s">
        <v>62</v>
      </c>
      <c r="J101" t="s">
        <v>44</v>
      </c>
      <c r="K101" t="s">
        <v>45</v>
      </c>
      <c r="L101" t="s">
        <v>288</v>
      </c>
      <c r="M101">
        <v>22</v>
      </c>
      <c r="N101" t="s">
        <v>36</v>
      </c>
      <c r="O101" t="s">
        <v>64</v>
      </c>
      <c r="P101" t="s">
        <v>49</v>
      </c>
      <c r="Q101" t="s">
        <v>168</v>
      </c>
      <c r="R101">
        <v>3</v>
      </c>
      <c r="S101">
        <v>13.48</v>
      </c>
      <c r="T101">
        <v>5</v>
      </c>
      <c r="U101">
        <v>5</v>
      </c>
      <c r="V101">
        <v>4</v>
      </c>
      <c r="W101">
        <v>40.338900000000002</v>
      </c>
      <c r="X101">
        <v>20.22</v>
      </c>
      <c r="Y101">
        <v>20.118900000000004</v>
      </c>
      <c r="Z101">
        <v>0</v>
      </c>
    </row>
    <row r="102" spans="1:26" x14ac:dyDescent="0.3">
      <c r="A102" t="s">
        <v>316</v>
      </c>
      <c r="B102" s="1">
        <v>45710</v>
      </c>
      <c r="C102" t="s">
        <v>155</v>
      </c>
      <c r="D102" t="s">
        <v>27</v>
      </c>
      <c r="E102" t="s">
        <v>41</v>
      </c>
      <c r="F102" t="s">
        <v>80</v>
      </c>
      <c r="G102" t="s">
        <v>317</v>
      </c>
      <c r="H102" t="s">
        <v>43</v>
      </c>
      <c r="I102" t="s">
        <v>62</v>
      </c>
      <c r="J102" t="s">
        <v>33</v>
      </c>
      <c r="K102" t="s">
        <v>34</v>
      </c>
      <c r="L102" t="s">
        <v>93</v>
      </c>
      <c r="M102">
        <v>24</v>
      </c>
      <c r="N102" t="s">
        <v>56</v>
      </c>
      <c r="O102" t="s">
        <v>64</v>
      </c>
      <c r="P102" t="s">
        <v>38</v>
      </c>
      <c r="Q102" t="s">
        <v>318</v>
      </c>
      <c r="R102">
        <v>3</v>
      </c>
      <c r="S102">
        <v>9.99</v>
      </c>
      <c r="T102">
        <v>5</v>
      </c>
      <c r="U102">
        <v>5</v>
      </c>
      <c r="V102">
        <v>4</v>
      </c>
      <c r="W102">
        <v>29.895074999999999</v>
      </c>
      <c r="X102">
        <v>14.984999999999999</v>
      </c>
      <c r="Y102">
        <v>14.910074999999999</v>
      </c>
      <c r="Z102">
        <v>1</v>
      </c>
    </row>
    <row r="103" spans="1:26" x14ac:dyDescent="0.3">
      <c r="A103" t="s">
        <v>319</v>
      </c>
      <c r="B103" s="1">
        <v>45710</v>
      </c>
      <c r="C103" t="s">
        <v>155</v>
      </c>
      <c r="D103" t="s">
        <v>27</v>
      </c>
      <c r="E103" t="s">
        <v>164</v>
      </c>
      <c r="F103" t="s">
        <v>121</v>
      </c>
      <c r="G103" t="s">
        <v>165</v>
      </c>
      <c r="H103" t="s">
        <v>303</v>
      </c>
      <c r="I103" t="s">
        <v>32</v>
      </c>
      <c r="J103" t="s">
        <v>33</v>
      </c>
      <c r="K103" t="s">
        <v>87</v>
      </c>
      <c r="L103" t="s">
        <v>288</v>
      </c>
      <c r="M103">
        <v>18</v>
      </c>
      <c r="N103" t="s">
        <v>47</v>
      </c>
      <c r="O103" t="s">
        <v>37</v>
      </c>
      <c r="P103" t="s">
        <v>113</v>
      </c>
      <c r="Q103" t="s">
        <v>114</v>
      </c>
      <c r="R103">
        <v>3</v>
      </c>
      <c r="S103">
        <v>15.51</v>
      </c>
      <c r="T103">
        <v>5</v>
      </c>
      <c r="U103">
        <v>5</v>
      </c>
      <c r="V103">
        <v>3.9</v>
      </c>
      <c r="W103">
        <v>46.413674999999998</v>
      </c>
      <c r="X103">
        <v>23.265000000000001</v>
      </c>
      <c r="Y103">
        <v>23.148674999999997</v>
      </c>
      <c r="Z103">
        <v>0</v>
      </c>
    </row>
    <row r="104" spans="1:26" x14ac:dyDescent="0.3">
      <c r="A104" t="s">
        <v>320</v>
      </c>
      <c r="B104" s="1">
        <v>45716</v>
      </c>
      <c r="C104" t="s">
        <v>155</v>
      </c>
      <c r="D104" t="s">
        <v>27</v>
      </c>
      <c r="E104" t="s">
        <v>159</v>
      </c>
      <c r="F104" t="s">
        <v>121</v>
      </c>
      <c r="G104" t="s">
        <v>321</v>
      </c>
      <c r="H104" t="s">
        <v>303</v>
      </c>
      <c r="I104" t="s">
        <v>32</v>
      </c>
      <c r="J104" t="s">
        <v>44</v>
      </c>
      <c r="K104" t="s">
        <v>34</v>
      </c>
      <c r="L104" t="s">
        <v>231</v>
      </c>
      <c r="M104">
        <v>23</v>
      </c>
      <c r="N104" t="s">
        <v>56</v>
      </c>
      <c r="O104" t="s">
        <v>48</v>
      </c>
      <c r="P104" t="s">
        <v>49</v>
      </c>
      <c r="Q104" t="s">
        <v>50</v>
      </c>
      <c r="R104">
        <v>3</v>
      </c>
      <c r="S104">
        <v>7.56</v>
      </c>
      <c r="T104">
        <v>0</v>
      </c>
      <c r="U104">
        <v>5</v>
      </c>
      <c r="V104">
        <v>4</v>
      </c>
      <c r="W104">
        <v>23.814</v>
      </c>
      <c r="X104">
        <v>11.34</v>
      </c>
      <c r="Y104">
        <v>12.474</v>
      </c>
      <c r="Z104">
        <v>1</v>
      </c>
    </row>
    <row r="105" spans="1:26" x14ac:dyDescent="0.3">
      <c r="A105" t="s">
        <v>322</v>
      </c>
      <c r="B105" s="1">
        <v>45691</v>
      </c>
      <c r="C105" t="s">
        <v>155</v>
      </c>
      <c r="D105" t="s">
        <v>27</v>
      </c>
      <c r="E105" t="s">
        <v>52</v>
      </c>
      <c r="F105" t="s">
        <v>68</v>
      </c>
      <c r="G105" t="s">
        <v>323</v>
      </c>
      <c r="H105" t="s">
        <v>303</v>
      </c>
      <c r="I105" t="s">
        <v>32</v>
      </c>
      <c r="J105" t="s">
        <v>33</v>
      </c>
      <c r="K105" t="s">
        <v>63</v>
      </c>
      <c r="L105" t="s">
        <v>93</v>
      </c>
      <c r="M105">
        <v>23</v>
      </c>
      <c r="N105" t="s">
        <v>56</v>
      </c>
      <c r="O105" t="s">
        <v>37</v>
      </c>
      <c r="P105" t="s">
        <v>57</v>
      </c>
      <c r="Q105" t="s">
        <v>250</v>
      </c>
      <c r="R105">
        <v>3</v>
      </c>
      <c r="S105">
        <v>15.76</v>
      </c>
      <c r="T105">
        <v>10</v>
      </c>
      <c r="U105">
        <v>5</v>
      </c>
      <c r="V105">
        <v>3</v>
      </c>
      <c r="W105">
        <v>44.679600000000001</v>
      </c>
      <c r="X105">
        <v>23.64</v>
      </c>
      <c r="Y105">
        <v>21.0396</v>
      </c>
      <c r="Z105">
        <v>1</v>
      </c>
    </row>
    <row r="106" spans="1:26" x14ac:dyDescent="0.3">
      <c r="A106" t="s">
        <v>324</v>
      </c>
      <c r="B106" s="1">
        <v>45707</v>
      </c>
      <c r="C106" t="s">
        <v>155</v>
      </c>
      <c r="D106" t="s">
        <v>27</v>
      </c>
      <c r="E106" t="s">
        <v>325</v>
      </c>
      <c r="F106" t="s">
        <v>85</v>
      </c>
      <c r="G106" t="s">
        <v>165</v>
      </c>
      <c r="H106" t="s">
        <v>43</v>
      </c>
      <c r="I106" t="s">
        <v>62</v>
      </c>
      <c r="J106" t="s">
        <v>101</v>
      </c>
      <c r="K106" t="s">
        <v>45</v>
      </c>
      <c r="L106" t="s">
        <v>93</v>
      </c>
      <c r="M106">
        <v>3</v>
      </c>
      <c r="N106" t="s">
        <v>47</v>
      </c>
      <c r="O106" t="s">
        <v>64</v>
      </c>
      <c r="P106" t="s">
        <v>76</v>
      </c>
      <c r="Q106" t="s">
        <v>243</v>
      </c>
      <c r="R106">
        <v>3</v>
      </c>
      <c r="S106">
        <v>13.11</v>
      </c>
      <c r="T106">
        <v>0</v>
      </c>
      <c r="U106">
        <v>5</v>
      </c>
      <c r="V106">
        <v>4</v>
      </c>
      <c r="W106">
        <v>41.296500000000002</v>
      </c>
      <c r="X106">
        <v>19.664999999999999</v>
      </c>
      <c r="Y106">
        <v>21.631500000000003</v>
      </c>
      <c r="Z106">
        <v>0</v>
      </c>
    </row>
    <row r="107" spans="1:26" x14ac:dyDescent="0.3">
      <c r="A107" t="s">
        <v>326</v>
      </c>
      <c r="B107" s="1">
        <v>45703</v>
      </c>
      <c r="C107" t="s">
        <v>155</v>
      </c>
      <c r="D107" t="s">
        <v>27</v>
      </c>
      <c r="E107" t="s">
        <v>217</v>
      </c>
      <c r="F107" t="s">
        <v>53</v>
      </c>
      <c r="G107" t="s">
        <v>327</v>
      </c>
      <c r="H107" t="s">
        <v>303</v>
      </c>
      <c r="I107" t="s">
        <v>62</v>
      </c>
      <c r="J107" t="s">
        <v>44</v>
      </c>
      <c r="K107" t="s">
        <v>34</v>
      </c>
      <c r="L107" t="s">
        <v>93</v>
      </c>
      <c r="M107">
        <v>2</v>
      </c>
      <c r="N107" t="s">
        <v>56</v>
      </c>
      <c r="O107" t="s">
        <v>64</v>
      </c>
      <c r="P107" t="s">
        <v>49</v>
      </c>
      <c r="Q107" t="s">
        <v>168</v>
      </c>
      <c r="R107">
        <v>3</v>
      </c>
      <c r="S107">
        <v>8.0299999999999994</v>
      </c>
      <c r="T107">
        <v>5</v>
      </c>
      <c r="U107">
        <v>5</v>
      </c>
      <c r="V107">
        <v>3.9</v>
      </c>
      <c r="W107">
        <v>24.029774999999997</v>
      </c>
      <c r="X107">
        <v>12.044999999999998</v>
      </c>
      <c r="Y107">
        <v>11.984774999999999</v>
      </c>
      <c r="Z107">
        <v>1</v>
      </c>
    </row>
    <row r="108" spans="1:26" x14ac:dyDescent="0.3">
      <c r="A108" t="s">
        <v>328</v>
      </c>
      <c r="B108" s="1">
        <v>45706</v>
      </c>
      <c r="C108" t="s">
        <v>155</v>
      </c>
      <c r="D108" t="s">
        <v>27</v>
      </c>
      <c r="E108" t="s">
        <v>134</v>
      </c>
      <c r="F108" t="s">
        <v>80</v>
      </c>
      <c r="G108" t="s">
        <v>329</v>
      </c>
      <c r="H108" t="s">
        <v>43</v>
      </c>
      <c r="I108" t="s">
        <v>62</v>
      </c>
      <c r="J108" t="s">
        <v>33</v>
      </c>
      <c r="K108" t="s">
        <v>45</v>
      </c>
      <c r="L108" t="s">
        <v>288</v>
      </c>
      <c r="M108">
        <v>14</v>
      </c>
      <c r="N108" t="s">
        <v>47</v>
      </c>
      <c r="O108" t="s">
        <v>94</v>
      </c>
      <c r="P108" t="s">
        <v>38</v>
      </c>
      <c r="Q108" t="s">
        <v>130</v>
      </c>
      <c r="R108">
        <v>3</v>
      </c>
      <c r="S108">
        <v>5.48</v>
      </c>
      <c r="T108">
        <v>10</v>
      </c>
      <c r="U108">
        <v>5</v>
      </c>
      <c r="V108">
        <v>3</v>
      </c>
      <c r="W108">
        <v>15.535800000000002</v>
      </c>
      <c r="X108">
        <v>8.2200000000000006</v>
      </c>
      <c r="Y108">
        <v>7.3158000000000012</v>
      </c>
      <c r="Z108">
        <v>1</v>
      </c>
    </row>
    <row r="109" spans="1:26" x14ac:dyDescent="0.3">
      <c r="A109" t="s">
        <v>330</v>
      </c>
      <c r="B109" s="1">
        <v>45708</v>
      </c>
      <c r="C109" t="s">
        <v>155</v>
      </c>
      <c r="D109" t="s">
        <v>27</v>
      </c>
      <c r="E109" t="s">
        <v>190</v>
      </c>
      <c r="F109" t="s">
        <v>53</v>
      </c>
      <c r="G109" t="s">
        <v>42</v>
      </c>
      <c r="H109" t="s">
        <v>303</v>
      </c>
      <c r="I109" t="s">
        <v>62</v>
      </c>
      <c r="J109" t="s">
        <v>101</v>
      </c>
      <c r="K109" t="s">
        <v>34</v>
      </c>
      <c r="L109" t="s">
        <v>93</v>
      </c>
      <c r="M109">
        <v>2</v>
      </c>
      <c r="N109" t="s">
        <v>47</v>
      </c>
      <c r="O109" t="s">
        <v>37</v>
      </c>
      <c r="P109" t="s">
        <v>113</v>
      </c>
      <c r="Q109" t="s">
        <v>228</v>
      </c>
      <c r="R109">
        <v>3</v>
      </c>
      <c r="S109">
        <v>6.74</v>
      </c>
      <c r="T109">
        <v>10</v>
      </c>
      <c r="U109">
        <v>5</v>
      </c>
      <c r="V109">
        <v>3</v>
      </c>
      <c r="W109">
        <v>19.107900000000001</v>
      </c>
      <c r="X109">
        <v>10.11</v>
      </c>
      <c r="Y109">
        <v>8.9979000000000013</v>
      </c>
      <c r="Z109">
        <v>0</v>
      </c>
    </row>
    <row r="110" spans="1:26" x14ac:dyDescent="0.3">
      <c r="A110" t="s">
        <v>331</v>
      </c>
      <c r="B110" s="1">
        <v>45710</v>
      </c>
      <c r="C110" t="s">
        <v>155</v>
      </c>
      <c r="D110" t="s">
        <v>27</v>
      </c>
      <c r="E110" t="s">
        <v>52</v>
      </c>
      <c r="F110" t="s">
        <v>80</v>
      </c>
      <c r="G110" t="s">
        <v>332</v>
      </c>
      <c r="H110" t="s">
        <v>303</v>
      </c>
      <c r="I110" t="s">
        <v>32</v>
      </c>
      <c r="J110" t="s">
        <v>92</v>
      </c>
      <c r="K110" t="s">
        <v>87</v>
      </c>
      <c r="L110" t="s">
        <v>46</v>
      </c>
      <c r="M110">
        <v>21</v>
      </c>
      <c r="N110" t="s">
        <v>56</v>
      </c>
      <c r="O110" t="s">
        <v>37</v>
      </c>
      <c r="P110" t="s">
        <v>70</v>
      </c>
      <c r="Q110" t="s">
        <v>188</v>
      </c>
      <c r="R110">
        <v>3</v>
      </c>
      <c r="S110">
        <v>13.49</v>
      </c>
      <c r="T110">
        <v>5</v>
      </c>
      <c r="U110">
        <v>5</v>
      </c>
      <c r="V110">
        <v>3</v>
      </c>
      <c r="W110">
        <v>40.368825000000001</v>
      </c>
      <c r="X110">
        <v>20.234999999999999</v>
      </c>
      <c r="Y110">
        <v>20.133825000000002</v>
      </c>
      <c r="Z110">
        <v>1</v>
      </c>
    </row>
    <row r="111" spans="1:26" x14ac:dyDescent="0.3">
      <c r="A111" t="s">
        <v>333</v>
      </c>
      <c r="B111" s="1">
        <v>45715</v>
      </c>
      <c r="C111" t="s">
        <v>155</v>
      </c>
      <c r="D111" t="s">
        <v>27</v>
      </c>
      <c r="E111" t="s">
        <v>79</v>
      </c>
      <c r="F111" t="s">
        <v>85</v>
      </c>
      <c r="G111" t="s">
        <v>30</v>
      </c>
      <c r="H111" t="s">
        <v>43</v>
      </c>
      <c r="I111" t="s">
        <v>62</v>
      </c>
      <c r="J111" t="s">
        <v>101</v>
      </c>
      <c r="K111" t="s">
        <v>34</v>
      </c>
      <c r="L111" t="s">
        <v>231</v>
      </c>
      <c r="M111">
        <v>25</v>
      </c>
      <c r="N111" t="s">
        <v>56</v>
      </c>
      <c r="O111" t="s">
        <v>64</v>
      </c>
      <c r="P111" t="s">
        <v>49</v>
      </c>
      <c r="Q111" t="s">
        <v>88</v>
      </c>
      <c r="R111">
        <v>3</v>
      </c>
      <c r="S111">
        <v>6.7</v>
      </c>
      <c r="T111">
        <v>10</v>
      </c>
      <c r="U111">
        <v>5</v>
      </c>
      <c r="V111">
        <v>3</v>
      </c>
      <c r="W111">
        <v>18.994500000000006</v>
      </c>
      <c r="X111">
        <v>10.050000000000001</v>
      </c>
      <c r="Y111">
        <v>8.944500000000005</v>
      </c>
      <c r="Z111">
        <v>0</v>
      </c>
    </row>
    <row r="112" spans="1:26" x14ac:dyDescent="0.3">
      <c r="A112" t="s">
        <v>334</v>
      </c>
      <c r="B112" s="1">
        <v>45711</v>
      </c>
      <c r="C112" t="s">
        <v>155</v>
      </c>
      <c r="D112" t="s">
        <v>27</v>
      </c>
      <c r="E112" t="s">
        <v>335</v>
      </c>
      <c r="F112" t="s">
        <v>121</v>
      </c>
      <c r="G112" t="s">
        <v>336</v>
      </c>
      <c r="H112" t="s">
        <v>43</v>
      </c>
      <c r="I112" t="s">
        <v>62</v>
      </c>
      <c r="J112" t="s">
        <v>92</v>
      </c>
      <c r="K112" t="s">
        <v>106</v>
      </c>
      <c r="L112" t="s">
        <v>231</v>
      </c>
      <c r="M112">
        <v>2</v>
      </c>
      <c r="N112" t="s">
        <v>36</v>
      </c>
      <c r="O112" t="s">
        <v>64</v>
      </c>
      <c r="P112" t="s">
        <v>57</v>
      </c>
      <c r="Q112" t="s">
        <v>185</v>
      </c>
      <c r="R112">
        <v>3</v>
      </c>
      <c r="S112">
        <v>3.52</v>
      </c>
      <c r="T112">
        <v>5</v>
      </c>
      <c r="U112">
        <v>5</v>
      </c>
      <c r="V112">
        <v>3.9</v>
      </c>
      <c r="W112">
        <v>10.5336</v>
      </c>
      <c r="X112">
        <v>5.28</v>
      </c>
      <c r="Y112">
        <v>5.2535999999999996</v>
      </c>
      <c r="Z112">
        <v>1</v>
      </c>
    </row>
    <row r="113" spans="1:26" x14ac:dyDescent="0.3">
      <c r="A113" t="s">
        <v>337</v>
      </c>
      <c r="B113" s="1">
        <v>45714</v>
      </c>
      <c r="C113" t="s">
        <v>155</v>
      </c>
      <c r="D113" t="s">
        <v>27</v>
      </c>
      <c r="E113" t="s">
        <v>192</v>
      </c>
      <c r="F113" t="s">
        <v>53</v>
      </c>
      <c r="G113" t="s">
        <v>338</v>
      </c>
      <c r="H113" t="s">
        <v>43</v>
      </c>
      <c r="I113" t="s">
        <v>32</v>
      </c>
      <c r="J113" t="s">
        <v>92</v>
      </c>
      <c r="K113" t="s">
        <v>106</v>
      </c>
      <c r="L113" t="s">
        <v>46</v>
      </c>
      <c r="M113">
        <v>11</v>
      </c>
      <c r="N113" t="s">
        <v>56</v>
      </c>
      <c r="O113" t="s">
        <v>64</v>
      </c>
      <c r="P113" t="s">
        <v>49</v>
      </c>
      <c r="Q113" t="s">
        <v>168</v>
      </c>
      <c r="R113">
        <v>3</v>
      </c>
      <c r="S113">
        <v>4.72</v>
      </c>
      <c r="T113">
        <v>5</v>
      </c>
      <c r="U113">
        <v>5</v>
      </c>
      <c r="V113">
        <v>3</v>
      </c>
      <c r="W113">
        <v>14.124600000000001</v>
      </c>
      <c r="X113">
        <v>7.08</v>
      </c>
      <c r="Y113">
        <v>7.0446000000000009</v>
      </c>
      <c r="Z113">
        <v>1</v>
      </c>
    </row>
    <row r="114" spans="1:26" x14ac:dyDescent="0.3">
      <c r="A114" t="s">
        <v>339</v>
      </c>
      <c r="B114" s="1">
        <v>45703</v>
      </c>
      <c r="C114" t="s">
        <v>155</v>
      </c>
      <c r="D114" t="s">
        <v>27</v>
      </c>
      <c r="E114" t="s">
        <v>340</v>
      </c>
      <c r="F114" t="s">
        <v>85</v>
      </c>
      <c r="G114" t="s">
        <v>329</v>
      </c>
      <c r="H114" t="s">
        <v>43</v>
      </c>
      <c r="I114" t="s">
        <v>62</v>
      </c>
      <c r="J114" t="s">
        <v>101</v>
      </c>
      <c r="K114" t="s">
        <v>34</v>
      </c>
      <c r="L114" t="s">
        <v>46</v>
      </c>
      <c r="M114">
        <v>22</v>
      </c>
      <c r="N114" t="s">
        <v>56</v>
      </c>
      <c r="O114" t="s">
        <v>37</v>
      </c>
      <c r="P114" t="s">
        <v>38</v>
      </c>
      <c r="Q114" t="s">
        <v>118</v>
      </c>
      <c r="R114">
        <v>4</v>
      </c>
      <c r="S114">
        <v>7.02</v>
      </c>
      <c r="T114">
        <v>10</v>
      </c>
      <c r="U114">
        <v>5</v>
      </c>
      <c r="V114">
        <v>3</v>
      </c>
      <c r="W114">
        <v>26.535599999999999</v>
      </c>
      <c r="X114">
        <v>14.04</v>
      </c>
      <c r="Y114">
        <v>12.4956</v>
      </c>
      <c r="Z114">
        <v>0</v>
      </c>
    </row>
    <row r="115" spans="1:26" x14ac:dyDescent="0.3">
      <c r="A115" t="s">
        <v>341</v>
      </c>
      <c r="B115" s="1">
        <v>45695</v>
      </c>
      <c r="C115" t="s">
        <v>155</v>
      </c>
      <c r="D115" t="s">
        <v>27</v>
      </c>
      <c r="E115" t="s">
        <v>108</v>
      </c>
      <c r="F115" t="s">
        <v>80</v>
      </c>
      <c r="G115" t="s">
        <v>342</v>
      </c>
      <c r="H115" t="s">
        <v>303</v>
      </c>
      <c r="I115" t="s">
        <v>62</v>
      </c>
      <c r="J115" t="s">
        <v>101</v>
      </c>
      <c r="K115" t="s">
        <v>87</v>
      </c>
      <c r="L115" t="s">
        <v>288</v>
      </c>
      <c r="M115">
        <v>2</v>
      </c>
      <c r="N115" t="s">
        <v>47</v>
      </c>
      <c r="O115" t="s">
        <v>94</v>
      </c>
      <c r="P115" t="s">
        <v>38</v>
      </c>
      <c r="Q115" t="s">
        <v>318</v>
      </c>
      <c r="R115">
        <v>4</v>
      </c>
      <c r="S115">
        <v>3.63</v>
      </c>
      <c r="T115">
        <v>0</v>
      </c>
      <c r="U115">
        <v>5</v>
      </c>
      <c r="V115">
        <v>3</v>
      </c>
      <c r="W115">
        <v>15.246</v>
      </c>
      <c r="X115">
        <v>7.26</v>
      </c>
      <c r="Y115">
        <v>7.9860000000000007</v>
      </c>
      <c r="Z115">
        <v>1</v>
      </c>
    </row>
    <row r="116" spans="1:26" x14ac:dyDescent="0.3">
      <c r="A116" t="s">
        <v>343</v>
      </c>
      <c r="B116" s="1">
        <v>45711</v>
      </c>
      <c r="C116" t="s">
        <v>155</v>
      </c>
      <c r="D116" t="s">
        <v>27</v>
      </c>
      <c r="E116" t="s">
        <v>120</v>
      </c>
      <c r="F116" t="s">
        <v>68</v>
      </c>
      <c r="G116" t="s">
        <v>265</v>
      </c>
      <c r="H116" t="s">
        <v>43</v>
      </c>
      <c r="I116" t="s">
        <v>62</v>
      </c>
      <c r="J116" t="s">
        <v>101</v>
      </c>
      <c r="K116" t="s">
        <v>45</v>
      </c>
      <c r="L116" t="s">
        <v>93</v>
      </c>
      <c r="M116">
        <v>3</v>
      </c>
      <c r="N116" t="s">
        <v>56</v>
      </c>
      <c r="O116" t="s">
        <v>94</v>
      </c>
      <c r="P116" t="s">
        <v>38</v>
      </c>
      <c r="Q116" t="s">
        <v>318</v>
      </c>
      <c r="R116">
        <v>3</v>
      </c>
      <c r="S116">
        <v>14.75</v>
      </c>
      <c r="T116">
        <v>0</v>
      </c>
      <c r="U116">
        <v>5</v>
      </c>
      <c r="V116">
        <v>3</v>
      </c>
      <c r="W116">
        <v>46.462499999999999</v>
      </c>
      <c r="X116">
        <v>22.125</v>
      </c>
      <c r="Y116">
        <v>24.337499999999999</v>
      </c>
      <c r="Z116">
        <v>0</v>
      </c>
    </row>
    <row r="117" spans="1:26" x14ac:dyDescent="0.3">
      <c r="A117" t="s">
        <v>344</v>
      </c>
      <c r="B117" s="1">
        <v>45697</v>
      </c>
      <c r="C117" t="s">
        <v>155</v>
      </c>
      <c r="D117" t="s">
        <v>27</v>
      </c>
      <c r="E117" t="s">
        <v>340</v>
      </c>
      <c r="F117" t="s">
        <v>85</v>
      </c>
      <c r="G117" t="s">
        <v>345</v>
      </c>
      <c r="H117" t="s">
        <v>303</v>
      </c>
      <c r="I117" t="s">
        <v>62</v>
      </c>
      <c r="J117" t="s">
        <v>101</v>
      </c>
      <c r="K117" t="s">
        <v>63</v>
      </c>
      <c r="L117" t="s">
        <v>93</v>
      </c>
      <c r="M117">
        <v>13</v>
      </c>
      <c r="N117" t="s">
        <v>56</v>
      </c>
      <c r="O117" t="s">
        <v>37</v>
      </c>
      <c r="P117" t="s">
        <v>113</v>
      </c>
      <c r="Q117" t="s">
        <v>140</v>
      </c>
      <c r="R117">
        <v>3</v>
      </c>
      <c r="S117">
        <v>6.22</v>
      </c>
      <c r="T117">
        <v>5</v>
      </c>
      <c r="U117">
        <v>5</v>
      </c>
      <c r="V117">
        <v>4</v>
      </c>
      <c r="W117">
        <v>18.613350000000001</v>
      </c>
      <c r="X117">
        <v>9.33</v>
      </c>
      <c r="Y117">
        <v>9.2833500000000004</v>
      </c>
      <c r="Z117">
        <v>1</v>
      </c>
    </row>
    <row r="118" spans="1:26" x14ac:dyDescent="0.3">
      <c r="A118" t="s">
        <v>346</v>
      </c>
      <c r="B118" s="1">
        <v>45715</v>
      </c>
      <c r="C118" t="s">
        <v>155</v>
      </c>
      <c r="D118" t="s">
        <v>27</v>
      </c>
      <c r="E118" t="s">
        <v>230</v>
      </c>
      <c r="F118" t="s">
        <v>74</v>
      </c>
      <c r="G118" t="s">
        <v>347</v>
      </c>
      <c r="H118" t="s">
        <v>43</v>
      </c>
      <c r="I118" t="s">
        <v>62</v>
      </c>
      <c r="J118" t="s">
        <v>33</v>
      </c>
      <c r="K118" t="s">
        <v>45</v>
      </c>
      <c r="L118" t="s">
        <v>46</v>
      </c>
      <c r="M118">
        <v>17</v>
      </c>
      <c r="N118" t="s">
        <v>56</v>
      </c>
      <c r="O118" t="s">
        <v>64</v>
      </c>
      <c r="P118" t="s">
        <v>76</v>
      </c>
      <c r="Q118" t="s">
        <v>127</v>
      </c>
      <c r="R118">
        <v>3</v>
      </c>
      <c r="S118">
        <v>11.59</v>
      </c>
      <c r="T118">
        <v>5</v>
      </c>
      <c r="U118">
        <v>5</v>
      </c>
      <c r="V118">
        <v>3</v>
      </c>
      <c r="W118">
        <v>34.683074999999995</v>
      </c>
      <c r="X118">
        <v>17.384999999999998</v>
      </c>
      <c r="Y118">
        <v>17.298074999999997</v>
      </c>
      <c r="Z118">
        <v>1</v>
      </c>
    </row>
    <row r="119" spans="1:26" x14ac:dyDescent="0.3">
      <c r="A119" t="s">
        <v>348</v>
      </c>
      <c r="B119" s="1">
        <v>45697</v>
      </c>
      <c r="C119" t="s">
        <v>155</v>
      </c>
      <c r="D119" t="s">
        <v>27</v>
      </c>
      <c r="E119" t="s">
        <v>340</v>
      </c>
      <c r="F119" t="s">
        <v>74</v>
      </c>
      <c r="G119" t="s">
        <v>349</v>
      </c>
      <c r="H119" t="s">
        <v>303</v>
      </c>
      <c r="I119" t="s">
        <v>62</v>
      </c>
      <c r="J119" t="s">
        <v>92</v>
      </c>
      <c r="K119" t="s">
        <v>63</v>
      </c>
      <c r="L119" t="s">
        <v>231</v>
      </c>
      <c r="M119">
        <v>12</v>
      </c>
      <c r="N119" t="s">
        <v>47</v>
      </c>
      <c r="O119" t="s">
        <v>64</v>
      </c>
      <c r="P119" t="s">
        <v>70</v>
      </c>
      <c r="Q119" t="s">
        <v>209</v>
      </c>
      <c r="R119">
        <v>3</v>
      </c>
      <c r="S119">
        <v>3.14</v>
      </c>
      <c r="T119">
        <v>5</v>
      </c>
      <c r="U119">
        <v>5</v>
      </c>
      <c r="V119">
        <v>4</v>
      </c>
      <c r="W119">
        <v>9.3964499999999997</v>
      </c>
      <c r="X119">
        <v>4.71</v>
      </c>
      <c r="Y119">
        <v>4.6864499999999998</v>
      </c>
      <c r="Z119">
        <v>1</v>
      </c>
    </row>
    <row r="120" spans="1:26" x14ac:dyDescent="0.3">
      <c r="A120" t="s">
        <v>350</v>
      </c>
      <c r="B120" s="1">
        <v>45697</v>
      </c>
      <c r="C120" t="s">
        <v>155</v>
      </c>
      <c r="D120" t="s">
        <v>27</v>
      </c>
      <c r="E120" t="s">
        <v>145</v>
      </c>
      <c r="F120" t="s">
        <v>80</v>
      </c>
      <c r="G120" t="s">
        <v>351</v>
      </c>
      <c r="H120" t="s">
        <v>303</v>
      </c>
      <c r="I120" t="s">
        <v>32</v>
      </c>
      <c r="J120" t="s">
        <v>92</v>
      </c>
      <c r="K120" t="s">
        <v>106</v>
      </c>
      <c r="L120" t="s">
        <v>231</v>
      </c>
      <c r="M120">
        <v>3</v>
      </c>
      <c r="N120" t="s">
        <v>47</v>
      </c>
      <c r="O120" t="s">
        <v>64</v>
      </c>
      <c r="P120" t="s">
        <v>38</v>
      </c>
      <c r="Q120" t="s">
        <v>130</v>
      </c>
      <c r="R120">
        <v>4</v>
      </c>
      <c r="S120">
        <v>9.42</v>
      </c>
      <c r="T120">
        <v>0</v>
      </c>
      <c r="U120">
        <v>5</v>
      </c>
      <c r="V120">
        <v>3</v>
      </c>
      <c r="W120">
        <v>39.564</v>
      </c>
      <c r="X120">
        <v>18.84</v>
      </c>
      <c r="Y120">
        <v>20.724</v>
      </c>
      <c r="Z120">
        <v>1</v>
      </c>
    </row>
    <row r="121" spans="1:26" x14ac:dyDescent="0.3">
      <c r="A121" t="s">
        <v>352</v>
      </c>
      <c r="B121" s="1">
        <v>45712</v>
      </c>
      <c r="C121" t="s">
        <v>155</v>
      </c>
      <c r="D121" t="s">
        <v>27</v>
      </c>
      <c r="E121" t="s">
        <v>340</v>
      </c>
      <c r="F121" t="s">
        <v>29</v>
      </c>
      <c r="G121" t="s">
        <v>353</v>
      </c>
      <c r="H121" t="s">
        <v>43</v>
      </c>
      <c r="I121" t="s">
        <v>62</v>
      </c>
      <c r="J121" t="s">
        <v>92</v>
      </c>
      <c r="K121" t="s">
        <v>34</v>
      </c>
      <c r="L121" t="s">
        <v>288</v>
      </c>
      <c r="M121">
        <v>6</v>
      </c>
      <c r="N121" t="s">
        <v>47</v>
      </c>
      <c r="O121" t="s">
        <v>64</v>
      </c>
      <c r="P121" t="s">
        <v>38</v>
      </c>
      <c r="Q121" t="s">
        <v>118</v>
      </c>
      <c r="R121">
        <v>4</v>
      </c>
      <c r="S121">
        <v>6.63</v>
      </c>
      <c r="T121">
        <v>5</v>
      </c>
      <c r="U121">
        <v>5</v>
      </c>
      <c r="V121">
        <v>4</v>
      </c>
      <c r="W121">
        <v>26.453700000000001</v>
      </c>
      <c r="X121">
        <v>13.26</v>
      </c>
      <c r="Y121">
        <v>13.193700000000002</v>
      </c>
      <c r="Z121">
        <v>1</v>
      </c>
    </row>
    <row r="122" spans="1:26" x14ac:dyDescent="0.3">
      <c r="A122" t="s">
        <v>354</v>
      </c>
      <c r="B122" s="1">
        <v>45712</v>
      </c>
      <c r="C122" t="s">
        <v>155</v>
      </c>
      <c r="D122" t="s">
        <v>27</v>
      </c>
      <c r="E122" t="s">
        <v>134</v>
      </c>
      <c r="F122" t="s">
        <v>29</v>
      </c>
      <c r="G122" t="s">
        <v>271</v>
      </c>
      <c r="H122" t="s">
        <v>43</v>
      </c>
      <c r="I122" t="s">
        <v>32</v>
      </c>
      <c r="J122" t="s">
        <v>101</v>
      </c>
      <c r="K122" t="s">
        <v>63</v>
      </c>
      <c r="L122" t="s">
        <v>231</v>
      </c>
      <c r="M122">
        <v>16</v>
      </c>
      <c r="N122" t="s">
        <v>36</v>
      </c>
      <c r="O122" t="s">
        <v>37</v>
      </c>
      <c r="P122" t="s">
        <v>38</v>
      </c>
      <c r="Q122" t="s">
        <v>118</v>
      </c>
      <c r="R122">
        <v>3</v>
      </c>
      <c r="S122">
        <v>7.95</v>
      </c>
      <c r="T122">
        <v>10</v>
      </c>
      <c r="U122">
        <v>5</v>
      </c>
      <c r="V122">
        <v>4</v>
      </c>
      <c r="W122">
        <v>22.538250000000005</v>
      </c>
      <c r="X122">
        <v>11.925000000000001</v>
      </c>
      <c r="Y122">
        <v>10.613250000000004</v>
      </c>
      <c r="Z122">
        <v>0</v>
      </c>
    </row>
    <row r="123" spans="1:26" x14ac:dyDescent="0.3">
      <c r="A123" t="s">
        <v>355</v>
      </c>
      <c r="B123" s="1">
        <v>45723</v>
      </c>
      <c r="C123" t="s">
        <v>202</v>
      </c>
      <c r="D123" t="s">
        <v>27</v>
      </c>
      <c r="E123" t="s">
        <v>152</v>
      </c>
      <c r="F123" t="s">
        <v>80</v>
      </c>
      <c r="G123" t="s">
        <v>356</v>
      </c>
      <c r="H123" t="s">
        <v>303</v>
      </c>
      <c r="I123" t="s">
        <v>32</v>
      </c>
      <c r="J123" t="s">
        <v>92</v>
      </c>
      <c r="K123" t="s">
        <v>63</v>
      </c>
      <c r="L123" t="s">
        <v>231</v>
      </c>
      <c r="M123">
        <v>15</v>
      </c>
      <c r="N123" t="s">
        <v>36</v>
      </c>
      <c r="O123" t="s">
        <v>48</v>
      </c>
      <c r="P123" t="s">
        <v>70</v>
      </c>
      <c r="Q123" t="s">
        <v>209</v>
      </c>
      <c r="R123">
        <v>4</v>
      </c>
      <c r="S123">
        <v>7.03</v>
      </c>
      <c r="T123">
        <v>10</v>
      </c>
      <c r="U123">
        <v>5</v>
      </c>
      <c r="V123">
        <v>3.9</v>
      </c>
      <c r="W123">
        <v>26.573399999999999</v>
      </c>
      <c r="X123">
        <v>14.06</v>
      </c>
      <c r="Y123">
        <v>12.513399999999999</v>
      </c>
      <c r="Z123">
        <v>1</v>
      </c>
    </row>
    <row r="124" spans="1:26" x14ac:dyDescent="0.3">
      <c r="A124" t="s">
        <v>357</v>
      </c>
      <c r="B124" s="1">
        <v>45732</v>
      </c>
      <c r="C124" t="s">
        <v>202</v>
      </c>
      <c r="D124" t="s">
        <v>27</v>
      </c>
      <c r="E124" t="s">
        <v>41</v>
      </c>
      <c r="F124" t="s">
        <v>85</v>
      </c>
      <c r="G124" t="s">
        <v>358</v>
      </c>
      <c r="H124" t="s">
        <v>303</v>
      </c>
      <c r="I124" t="s">
        <v>32</v>
      </c>
      <c r="J124" t="s">
        <v>101</v>
      </c>
      <c r="K124" t="s">
        <v>45</v>
      </c>
      <c r="L124" t="s">
        <v>93</v>
      </c>
      <c r="M124">
        <v>7</v>
      </c>
      <c r="N124" t="s">
        <v>56</v>
      </c>
      <c r="O124" t="s">
        <v>94</v>
      </c>
      <c r="P124" t="s">
        <v>70</v>
      </c>
      <c r="Q124" t="s">
        <v>188</v>
      </c>
      <c r="R124">
        <v>3</v>
      </c>
      <c r="S124">
        <v>10.73</v>
      </c>
      <c r="T124">
        <v>5</v>
      </c>
      <c r="U124">
        <v>5</v>
      </c>
      <c r="V124">
        <v>4</v>
      </c>
      <c r="W124">
        <v>32.109524999999998</v>
      </c>
      <c r="X124">
        <v>16.094999999999999</v>
      </c>
      <c r="Y124">
        <v>16.014524999999999</v>
      </c>
      <c r="Z124">
        <v>1</v>
      </c>
    </row>
    <row r="125" spans="1:26" x14ac:dyDescent="0.3">
      <c r="A125" t="s">
        <v>359</v>
      </c>
      <c r="B125" s="1">
        <v>45717</v>
      </c>
      <c r="C125" t="s">
        <v>202</v>
      </c>
      <c r="D125" t="s">
        <v>27</v>
      </c>
      <c r="E125" t="s">
        <v>41</v>
      </c>
      <c r="F125" t="s">
        <v>121</v>
      </c>
      <c r="G125" t="s">
        <v>165</v>
      </c>
      <c r="H125" t="s">
        <v>43</v>
      </c>
      <c r="I125" t="s">
        <v>32</v>
      </c>
      <c r="J125" t="s">
        <v>33</v>
      </c>
      <c r="K125" t="s">
        <v>63</v>
      </c>
      <c r="L125" t="s">
        <v>288</v>
      </c>
      <c r="M125">
        <v>9</v>
      </c>
      <c r="N125" t="s">
        <v>36</v>
      </c>
      <c r="O125" t="s">
        <v>37</v>
      </c>
      <c r="P125" t="s">
        <v>57</v>
      </c>
      <c r="Q125" t="s">
        <v>58</v>
      </c>
      <c r="R125">
        <v>3</v>
      </c>
      <c r="S125">
        <v>14.81</v>
      </c>
      <c r="T125">
        <v>5</v>
      </c>
      <c r="U125">
        <v>5</v>
      </c>
      <c r="V125">
        <v>4</v>
      </c>
      <c r="W125">
        <v>44.318925</v>
      </c>
      <c r="X125">
        <v>22.215</v>
      </c>
      <c r="Y125">
        <v>22.103925</v>
      </c>
      <c r="Z125">
        <v>0</v>
      </c>
    </row>
    <row r="126" spans="1:26" x14ac:dyDescent="0.3">
      <c r="A126" t="s">
        <v>360</v>
      </c>
      <c r="B126" s="1">
        <v>45730</v>
      </c>
      <c r="C126" t="s">
        <v>202</v>
      </c>
      <c r="D126" t="s">
        <v>27</v>
      </c>
      <c r="E126" t="s">
        <v>301</v>
      </c>
      <c r="F126" t="s">
        <v>74</v>
      </c>
      <c r="G126" t="s">
        <v>153</v>
      </c>
      <c r="H126" t="s">
        <v>43</v>
      </c>
      <c r="I126" t="s">
        <v>32</v>
      </c>
      <c r="J126" t="s">
        <v>92</v>
      </c>
      <c r="K126" t="s">
        <v>45</v>
      </c>
      <c r="L126" t="s">
        <v>93</v>
      </c>
      <c r="M126">
        <v>15</v>
      </c>
      <c r="N126" t="s">
        <v>47</v>
      </c>
      <c r="O126" t="s">
        <v>48</v>
      </c>
      <c r="P126" t="s">
        <v>57</v>
      </c>
      <c r="Q126" t="s">
        <v>58</v>
      </c>
      <c r="R126">
        <v>3</v>
      </c>
      <c r="S126">
        <v>14.64</v>
      </c>
      <c r="T126">
        <v>10</v>
      </c>
      <c r="U126">
        <v>5</v>
      </c>
      <c r="V126">
        <v>3.9</v>
      </c>
      <c r="W126">
        <v>41.504400000000011</v>
      </c>
      <c r="X126">
        <v>21.96</v>
      </c>
      <c r="Y126">
        <v>19.54440000000001</v>
      </c>
      <c r="Z126">
        <v>0</v>
      </c>
    </row>
    <row r="127" spans="1:26" x14ac:dyDescent="0.3">
      <c r="A127" t="s">
        <v>361</v>
      </c>
      <c r="B127" s="1">
        <v>45737</v>
      </c>
      <c r="C127" t="s">
        <v>202</v>
      </c>
      <c r="D127" t="s">
        <v>27</v>
      </c>
      <c r="E127" t="s">
        <v>196</v>
      </c>
      <c r="F127" t="s">
        <v>85</v>
      </c>
      <c r="G127" t="s">
        <v>86</v>
      </c>
      <c r="H127" t="s">
        <v>303</v>
      </c>
      <c r="I127" t="s">
        <v>32</v>
      </c>
      <c r="J127" t="s">
        <v>101</v>
      </c>
      <c r="K127" t="s">
        <v>63</v>
      </c>
      <c r="L127" t="s">
        <v>231</v>
      </c>
      <c r="M127">
        <v>20</v>
      </c>
      <c r="N127" t="s">
        <v>56</v>
      </c>
      <c r="O127" t="s">
        <v>64</v>
      </c>
      <c r="P127" t="s">
        <v>113</v>
      </c>
      <c r="Q127" t="s">
        <v>177</v>
      </c>
      <c r="R127">
        <v>4</v>
      </c>
      <c r="S127">
        <v>5.82</v>
      </c>
      <c r="T127">
        <v>0</v>
      </c>
      <c r="U127">
        <v>5</v>
      </c>
      <c r="V127">
        <v>3</v>
      </c>
      <c r="W127">
        <v>24.444000000000003</v>
      </c>
      <c r="X127">
        <v>11.64</v>
      </c>
      <c r="Y127">
        <v>12.804000000000002</v>
      </c>
      <c r="Z127">
        <v>0</v>
      </c>
    </row>
    <row r="128" spans="1:26" x14ac:dyDescent="0.3">
      <c r="A128" t="s">
        <v>362</v>
      </c>
      <c r="B128" s="1">
        <v>45732</v>
      </c>
      <c r="C128" t="s">
        <v>202</v>
      </c>
      <c r="D128" t="s">
        <v>27</v>
      </c>
      <c r="E128" t="s">
        <v>217</v>
      </c>
      <c r="F128" t="s">
        <v>68</v>
      </c>
      <c r="G128" t="s">
        <v>252</v>
      </c>
      <c r="H128" t="s">
        <v>43</v>
      </c>
      <c r="I128" t="s">
        <v>62</v>
      </c>
      <c r="J128" t="s">
        <v>44</v>
      </c>
      <c r="K128" t="s">
        <v>63</v>
      </c>
      <c r="L128" t="s">
        <v>288</v>
      </c>
      <c r="M128">
        <v>18</v>
      </c>
      <c r="N128" t="s">
        <v>36</v>
      </c>
      <c r="O128" t="s">
        <v>64</v>
      </c>
      <c r="P128" t="s">
        <v>38</v>
      </c>
      <c r="Q128" t="s">
        <v>118</v>
      </c>
      <c r="R128">
        <v>4</v>
      </c>
      <c r="S128">
        <v>7.15</v>
      </c>
      <c r="T128">
        <v>5</v>
      </c>
      <c r="U128">
        <v>5</v>
      </c>
      <c r="V128">
        <v>4</v>
      </c>
      <c r="W128">
        <v>28.528500000000005</v>
      </c>
      <c r="X128">
        <v>14.3</v>
      </c>
      <c r="Y128">
        <v>14.228500000000004</v>
      </c>
      <c r="Z128">
        <v>0</v>
      </c>
    </row>
    <row r="129" spans="1:26" x14ac:dyDescent="0.3">
      <c r="A129" t="s">
        <v>363</v>
      </c>
      <c r="B129" s="1">
        <v>45722</v>
      </c>
      <c r="C129" t="s">
        <v>202</v>
      </c>
      <c r="D129" t="s">
        <v>27</v>
      </c>
      <c r="E129" t="s">
        <v>196</v>
      </c>
      <c r="F129" t="s">
        <v>121</v>
      </c>
      <c r="G129" t="s">
        <v>364</v>
      </c>
      <c r="H129" t="s">
        <v>43</v>
      </c>
      <c r="I129" t="s">
        <v>62</v>
      </c>
      <c r="J129" t="s">
        <v>101</v>
      </c>
      <c r="K129" t="s">
        <v>106</v>
      </c>
      <c r="L129" t="s">
        <v>288</v>
      </c>
      <c r="M129">
        <v>3</v>
      </c>
      <c r="N129" t="s">
        <v>36</v>
      </c>
      <c r="O129" t="s">
        <v>94</v>
      </c>
      <c r="P129" t="s">
        <v>76</v>
      </c>
      <c r="Q129" t="s">
        <v>157</v>
      </c>
      <c r="R129">
        <v>3</v>
      </c>
      <c r="S129">
        <v>13.17</v>
      </c>
      <c r="T129">
        <v>5</v>
      </c>
      <c r="U129">
        <v>5</v>
      </c>
      <c r="V129">
        <v>3</v>
      </c>
      <c r="W129">
        <v>39.411224999999995</v>
      </c>
      <c r="X129">
        <v>19.754999999999999</v>
      </c>
      <c r="Y129">
        <v>19.656224999999996</v>
      </c>
      <c r="Z129">
        <v>1</v>
      </c>
    </row>
    <row r="130" spans="1:26" x14ac:dyDescent="0.3">
      <c r="A130" t="s">
        <v>365</v>
      </c>
      <c r="B130" s="1">
        <v>45732</v>
      </c>
      <c r="C130" t="s">
        <v>202</v>
      </c>
      <c r="D130" t="s">
        <v>27</v>
      </c>
      <c r="E130" t="s">
        <v>366</v>
      </c>
      <c r="F130" t="s">
        <v>53</v>
      </c>
      <c r="G130" t="s">
        <v>299</v>
      </c>
      <c r="H130" t="s">
        <v>43</v>
      </c>
      <c r="I130" t="s">
        <v>62</v>
      </c>
      <c r="J130" t="s">
        <v>44</v>
      </c>
      <c r="K130" t="s">
        <v>34</v>
      </c>
      <c r="L130" t="s">
        <v>288</v>
      </c>
      <c r="M130">
        <v>3</v>
      </c>
      <c r="N130" t="s">
        <v>36</v>
      </c>
      <c r="O130" t="s">
        <v>64</v>
      </c>
      <c r="P130" t="s">
        <v>57</v>
      </c>
      <c r="Q130" t="s">
        <v>82</v>
      </c>
      <c r="R130">
        <v>3</v>
      </c>
      <c r="S130">
        <v>5.47</v>
      </c>
      <c r="T130">
        <v>5</v>
      </c>
      <c r="U130">
        <v>5</v>
      </c>
      <c r="V130">
        <v>4</v>
      </c>
      <c r="W130">
        <v>16.368974999999999</v>
      </c>
      <c r="X130">
        <v>8.2050000000000001</v>
      </c>
      <c r="Y130">
        <v>8.1639749999999989</v>
      </c>
      <c r="Z130">
        <v>0</v>
      </c>
    </row>
    <row r="131" spans="1:26" x14ac:dyDescent="0.3">
      <c r="A131" t="s">
        <v>367</v>
      </c>
      <c r="B131" s="1">
        <v>45743</v>
      </c>
      <c r="C131" t="s">
        <v>202</v>
      </c>
      <c r="D131" t="s">
        <v>27</v>
      </c>
      <c r="E131" t="s">
        <v>67</v>
      </c>
      <c r="F131" t="s">
        <v>85</v>
      </c>
      <c r="G131" t="s">
        <v>368</v>
      </c>
      <c r="H131" t="s">
        <v>43</v>
      </c>
      <c r="I131" t="s">
        <v>62</v>
      </c>
      <c r="J131" t="s">
        <v>44</v>
      </c>
      <c r="K131" t="s">
        <v>106</v>
      </c>
      <c r="L131" t="s">
        <v>231</v>
      </c>
      <c r="M131">
        <v>21</v>
      </c>
      <c r="N131" t="s">
        <v>56</v>
      </c>
      <c r="O131" t="s">
        <v>37</v>
      </c>
      <c r="P131" t="s">
        <v>113</v>
      </c>
      <c r="Q131" t="s">
        <v>140</v>
      </c>
      <c r="R131">
        <v>3</v>
      </c>
      <c r="S131">
        <v>21.07</v>
      </c>
      <c r="T131">
        <v>5</v>
      </c>
      <c r="U131">
        <v>5</v>
      </c>
      <c r="V131">
        <v>3.9</v>
      </c>
      <c r="W131">
        <v>63.051974999999999</v>
      </c>
      <c r="X131">
        <v>31.605</v>
      </c>
      <c r="Y131">
        <v>31.446974999999998</v>
      </c>
      <c r="Z131">
        <v>1</v>
      </c>
    </row>
    <row r="132" spans="1:26" x14ac:dyDescent="0.3">
      <c r="A132" t="s">
        <v>369</v>
      </c>
      <c r="B132" s="1">
        <v>45724</v>
      </c>
      <c r="C132" t="s">
        <v>202</v>
      </c>
      <c r="D132" t="s">
        <v>27</v>
      </c>
      <c r="E132" t="s">
        <v>305</v>
      </c>
      <c r="F132" t="s">
        <v>53</v>
      </c>
      <c r="G132" t="s">
        <v>370</v>
      </c>
      <c r="H132" t="s">
        <v>303</v>
      </c>
      <c r="I132" t="s">
        <v>62</v>
      </c>
      <c r="J132" t="s">
        <v>33</v>
      </c>
      <c r="K132" t="s">
        <v>87</v>
      </c>
      <c r="L132" t="s">
        <v>231</v>
      </c>
      <c r="M132">
        <v>5</v>
      </c>
      <c r="N132" t="s">
        <v>56</v>
      </c>
      <c r="O132" t="s">
        <v>64</v>
      </c>
      <c r="P132" t="s">
        <v>76</v>
      </c>
      <c r="Q132" t="s">
        <v>123</v>
      </c>
      <c r="R132">
        <v>3</v>
      </c>
      <c r="S132">
        <v>4.01</v>
      </c>
      <c r="T132">
        <v>10</v>
      </c>
      <c r="U132">
        <v>5</v>
      </c>
      <c r="V132">
        <v>4</v>
      </c>
      <c r="W132">
        <v>11.368350000000001</v>
      </c>
      <c r="X132">
        <v>6.0149999999999997</v>
      </c>
      <c r="Y132">
        <v>5.3533500000000016</v>
      </c>
      <c r="Z132">
        <v>1</v>
      </c>
    </row>
    <row r="133" spans="1:26" x14ac:dyDescent="0.3">
      <c r="A133" t="s">
        <v>371</v>
      </c>
      <c r="B133" s="1">
        <v>45723</v>
      </c>
      <c r="C133" t="s">
        <v>202</v>
      </c>
      <c r="D133" t="s">
        <v>27</v>
      </c>
      <c r="E133" t="s">
        <v>275</v>
      </c>
      <c r="F133" t="s">
        <v>80</v>
      </c>
      <c r="G133" t="s">
        <v>372</v>
      </c>
      <c r="H133" t="s">
        <v>43</v>
      </c>
      <c r="I133" t="s">
        <v>62</v>
      </c>
      <c r="J133" t="s">
        <v>101</v>
      </c>
      <c r="K133" t="s">
        <v>34</v>
      </c>
      <c r="L133" t="s">
        <v>93</v>
      </c>
      <c r="M133">
        <v>15</v>
      </c>
      <c r="N133" t="s">
        <v>36</v>
      </c>
      <c r="O133" t="s">
        <v>37</v>
      </c>
      <c r="P133" t="s">
        <v>113</v>
      </c>
      <c r="Q133" t="s">
        <v>114</v>
      </c>
      <c r="R133">
        <v>3</v>
      </c>
      <c r="S133">
        <v>14.9</v>
      </c>
      <c r="T133">
        <v>5</v>
      </c>
      <c r="U133">
        <v>5</v>
      </c>
      <c r="V133">
        <v>3</v>
      </c>
      <c r="W133">
        <v>44.588250000000002</v>
      </c>
      <c r="X133">
        <v>22.35</v>
      </c>
      <c r="Y133">
        <v>22.238250000000001</v>
      </c>
      <c r="Z133">
        <v>1</v>
      </c>
    </row>
    <row r="134" spans="1:26" x14ac:dyDescent="0.3">
      <c r="A134" t="s">
        <v>373</v>
      </c>
      <c r="B134" s="1">
        <v>45723</v>
      </c>
      <c r="C134" t="s">
        <v>202</v>
      </c>
      <c r="D134" t="s">
        <v>27</v>
      </c>
      <c r="E134" t="s">
        <v>84</v>
      </c>
      <c r="F134" t="s">
        <v>121</v>
      </c>
      <c r="G134" t="s">
        <v>374</v>
      </c>
      <c r="H134" t="s">
        <v>303</v>
      </c>
      <c r="I134" t="s">
        <v>32</v>
      </c>
      <c r="J134" t="s">
        <v>33</v>
      </c>
      <c r="K134" t="s">
        <v>106</v>
      </c>
      <c r="L134" t="s">
        <v>46</v>
      </c>
      <c r="M134">
        <v>7</v>
      </c>
      <c r="N134" t="s">
        <v>47</v>
      </c>
      <c r="O134" t="s">
        <v>94</v>
      </c>
      <c r="P134" t="s">
        <v>113</v>
      </c>
      <c r="Q134" t="s">
        <v>228</v>
      </c>
      <c r="R134">
        <v>4</v>
      </c>
      <c r="S134">
        <v>8.77</v>
      </c>
      <c r="T134">
        <v>5</v>
      </c>
      <c r="U134">
        <v>5</v>
      </c>
      <c r="V134">
        <v>3</v>
      </c>
      <c r="W134">
        <v>34.992299999999993</v>
      </c>
      <c r="X134">
        <v>17.54</v>
      </c>
      <c r="Y134">
        <v>17.452299999999994</v>
      </c>
      <c r="Z134">
        <v>1</v>
      </c>
    </row>
    <row r="135" spans="1:26" x14ac:dyDescent="0.3">
      <c r="A135" t="s">
        <v>375</v>
      </c>
      <c r="B135" s="1">
        <v>45732</v>
      </c>
      <c r="C135" t="s">
        <v>202</v>
      </c>
      <c r="D135" t="s">
        <v>27</v>
      </c>
      <c r="E135" t="s">
        <v>220</v>
      </c>
      <c r="F135" t="s">
        <v>74</v>
      </c>
      <c r="G135" t="s">
        <v>376</v>
      </c>
      <c r="H135" t="s">
        <v>43</v>
      </c>
      <c r="I135" t="s">
        <v>32</v>
      </c>
      <c r="J135" t="s">
        <v>44</v>
      </c>
      <c r="K135" t="s">
        <v>87</v>
      </c>
      <c r="L135" t="s">
        <v>46</v>
      </c>
      <c r="M135">
        <v>9</v>
      </c>
      <c r="N135" t="s">
        <v>47</v>
      </c>
      <c r="O135" t="s">
        <v>94</v>
      </c>
      <c r="P135" t="s">
        <v>70</v>
      </c>
      <c r="Q135" t="s">
        <v>188</v>
      </c>
      <c r="R135">
        <v>3</v>
      </c>
      <c r="S135">
        <v>6.68</v>
      </c>
      <c r="T135">
        <v>0</v>
      </c>
      <c r="U135">
        <v>5</v>
      </c>
      <c r="V135">
        <v>3</v>
      </c>
      <c r="W135">
        <v>21.042000000000002</v>
      </c>
      <c r="X135">
        <v>10.02</v>
      </c>
      <c r="Y135">
        <v>11.022000000000002</v>
      </c>
      <c r="Z135">
        <v>1</v>
      </c>
    </row>
    <row r="136" spans="1:26" x14ac:dyDescent="0.3">
      <c r="A136" t="s">
        <v>377</v>
      </c>
      <c r="B136" s="1">
        <v>45742</v>
      </c>
      <c r="C136" t="s">
        <v>202</v>
      </c>
      <c r="D136" t="s">
        <v>27</v>
      </c>
      <c r="E136" t="s">
        <v>84</v>
      </c>
      <c r="F136" t="s">
        <v>74</v>
      </c>
      <c r="G136" t="s">
        <v>378</v>
      </c>
      <c r="H136" t="s">
        <v>303</v>
      </c>
      <c r="I136" t="s">
        <v>62</v>
      </c>
      <c r="J136" t="s">
        <v>44</v>
      </c>
      <c r="K136" t="s">
        <v>45</v>
      </c>
      <c r="L136" t="s">
        <v>93</v>
      </c>
      <c r="M136">
        <v>20</v>
      </c>
      <c r="N136" t="s">
        <v>36</v>
      </c>
      <c r="O136" t="s">
        <v>37</v>
      </c>
      <c r="P136" t="s">
        <v>49</v>
      </c>
      <c r="Q136" t="s">
        <v>88</v>
      </c>
      <c r="R136">
        <v>3</v>
      </c>
      <c r="S136">
        <v>23.56</v>
      </c>
      <c r="T136">
        <v>0</v>
      </c>
      <c r="U136">
        <v>5</v>
      </c>
      <c r="V136">
        <v>3</v>
      </c>
      <c r="W136">
        <v>74.213999999999999</v>
      </c>
      <c r="X136">
        <v>35.339999999999996</v>
      </c>
      <c r="Y136">
        <v>38.874000000000002</v>
      </c>
      <c r="Z136">
        <v>1</v>
      </c>
    </row>
    <row r="137" spans="1:26" x14ac:dyDescent="0.3">
      <c r="A137" t="s">
        <v>379</v>
      </c>
      <c r="B137" s="1">
        <v>45741</v>
      </c>
      <c r="C137" t="s">
        <v>202</v>
      </c>
      <c r="D137" t="s">
        <v>27</v>
      </c>
      <c r="E137" t="s">
        <v>120</v>
      </c>
      <c r="F137" t="s">
        <v>121</v>
      </c>
      <c r="G137" t="s">
        <v>380</v>
      </c>
      <c r="H137" t="s">
        <v>43</v>
      </c>
      <c r="I137" t="s">
        <v>32</v>
      </c>
      <c r="J137" t="s">
        <v>33</v>
      </c>
      <c r="K137" t="s">
        <v>87</v>
      </c>
      <c r="L137" t="s">
        <v>288</v>
      </c>
      <c r="M137">
        <v>9</v>
      </c>
      <c r="N137" t="s">
        <v>47</v>
      </c>
      <c r="O137" t="s">
        <v>37</v>
      </c>
      <c r="P137" t="s">
        <v>76</v>
      </c>
      <c r="Q137" t="s">
        <v>77</v>
      </c>
      <c r="R137">
        <v>3</v>
      </c>
      <c r="S137">
        <v>6.64</v>
      </c>
      <c r="T137">
        <v>0</v>
      </c>
      <c r="U137">
        <v>5</v>
      </c>
      <c r="V137">
        <v>3.9</v>
      </c>
      <c r="W137">
        <v>20.916</v>
      </c>
      <c r="X137">
        <v>9.9599999999999991</v>
      </c>
      <c r="Y137">
        <v>10.956000000000001</v>
      </c>
      <c r="Z137">
        <v>1</v>
      </c>
    </row>
    <row r="138" spans="1:26" x14ac:dyDescent="0.3">
      <c r="A138" t="s">
        <v>381</v>
      </c>
      <c r="B138" s="1">
        <v>45725</v>
      </c>
      <c r="C138" t="s">
        <v>202</v>
      </c>
      <c r="D138" t="s">
        <v>27</v>
      </c>
      <c r="E138" t="s">
        <v>192</v>
      </c>
      <c r="F138" t="s">
        <v>53</v>
      </c>
      <c r="G138" t="s">
        <v>132</v>
      </c>
      <c r="H138" t="s">
        <v>43</v>
      </c>
      <c r="I138" t="s">
        <v>32</v>
      </c>
      <c r="J138" t="s">
        <v>44</v>
      </c>
      <c r="K138" t="s">
        <v>87</v>
      </c>
      <c r="L138" t="s">
        <v>93</v>
      </c>
      <c r="M138">
        <v>5</v>
      </c>
      <c r="N138" t="s">
        <v>56</v>
      </c>
      <c r="O138" t="s">
        <v>48</v>
      </c>
      <c r="P138" t="s">
        <v>38</v>
      </c>
      <c r="Q138" t="s">
        <v>39</v>
      </c>
      <c r="R138">
        <v>3</v>
      </c>
      <c r="S138">
        <v>6.66</v>
      </c>
      <c r="T138">
        <v>5</v>
      </c>
      <c r="U138">
        <v>5</v>
      </c>
      <c r="V138">
        <v>3</v>
      </c>
      <c r="W138">
        <v>19.930049999999998</v>
      </c>
      <c r="X138">
        <v>9.99</v>
      </c>
      <c r="Y138">
        <v>9.9400499999999976</v>
      </c>
      <c r="Z138">
        <v>0</v>
      </c>
    </row>
    <row r="139" spans="1:26" x14ac:dyDescent="0.3">
      <c r="A139" t="s">
        <v>382</v>
      </c>
      <c r="B139" s="1">
        <v>45744</v>
      </c>
      <c r="C139" t="s">
        <v>202</v>
      </c>
      <c r="D139" t="s">
        <v>27</v>
      </c>
      <c r="E139" t="s">
        <v>145</v>
      </c>
      <c r="F139" t="s">
        <v>29</v>
      </c>
      <c r="G139" t="s">
        <v>383</v>
      </c>
      <c r="H139" t="s">
        <v>43</v>
      </c>
      <c r="I139" t="s">
        <v>62</v>
      </c>
      <c r="J139" t="s">
        <v>33</v>
      </c>
      <c r="K139" t="s">
        <v>87</v>
      </c>
      <c r="L139" t="s">
        <v>288</v>
      </c>
      <c r="M139">
        <v>16</v>
      </c>
      <c r="N139" t="s">
        <v>47</v>
      </c>
      <c r="O139" t="s">
        <v>48</v>
      </c>
      <c r="P139" t="s">
        <v>57</v>
      </c>
      <c r="Q139" t="s">
        <v>136</v>
      </c>
      <c r="R139">
        <v>3</v>
      </c>
      <c r="S139">
        <v>5.13</v>
      </c>
      <c r="T139">
        <v>0</v>
      </c>
      <c r="U139">
        <v>5</v>
      </c>
      <c r="V139">
        <v>3.9</v>
      </c>
      <c r="W139">
        <v>16.159500000000001</v>
      </c>
      <c r="X139">
        <v>7.6950000000000003</v>
      </c>
      <c r="Y139">
        <v>8.464500000000001</v>
      </c>
      <c r="Z139">
        <v>1</v>
      </c>
    </row>
    <row r="140" spans="1:26" x14ac:dyDescent="0.3">
      <c r="A140" t="s">
        <v>384</v>
      </c>
      <c r="B140" s="1">
        <v>45732</v>
      </c>
      <c r="C140" t="s">
        <v>202</v>
      </c>
      <c r="D140" t="s">
        <v>27</v>
      </c>
      <c r="E140" t="s">
        <v>104</v>
      </c>
      <c r="F140" t="s">
        <v>85</v>
      </c>
      <c r="G140" t="s">
        <v>385</v>
      </c>
      <c r="H140" t="s">
        <v>303</v>
      </c>
      <c r="I140" t="s">
        <v>32</v>
      </c>
      <c r="J140" t="s">
        <v>92</v>
      </c>
      <c r="K140" t="s">
        <v>106</v>
      </c>
      <c r="L140" t="s">
        <v>231</v>
      </c>
      <c r="M140">
        <v>15</v>
      </c>
      <c r="N140" t="s">
        <v>56</v>
      </c>
      <c r="O140" t="s">
        <v>48</v>
      </c>
      <c r="P140" t="s">
        <v>49</v>
      </c>
      <c r="Q140" t="s">
        <v>88</v>
      </c>
      <c r="R140">
        <v>4</v>
      </c>
      <c r="S140">
        <v>4.87</v>
      </c>
      <c r="T140">
        <v>5</v>
      </c>
      <c r="U140">
        <v>5</v>
      </c>
      <c r="V140">
        <v>3</v>
      </c>
      <c r="W140">
        <v>19.4313</v>
      </c>
      <c r="X140">
        <v>9.74</v>
      </c>
      <c r="Y140">
        <v>9.6913</v>
      </c>
      <c r="Z140">
        <v>1</v>
      </c>
    </row>
    <row r="141" spans="1:26" x14ac:dyDescent="0.3">
      <c r="A141" t="s">
        <v>386</v>
      </c>
      <c r="B141" s="1">
        <v>45725</v>
      </c>
      <c r="C141" t="s">
        <v>202</v>
      </c>
      <c r="D141" t="s">
        <v>27</v>
      </c>
      <c r="E141" t="s">
        <v>220</v>
      </c>
      <c r="F141" t="s">
        <v>74</v>
      </c>
      <c r="G141" t="s">
        <v>387</v>
      </c>
      <c r="H141" t="s">
        <v>303</v>
      </c>
      <c r="I141" t="s">
        <v>32</v>
      </c>
      <c r="J141" t="s">
        <v>44</v>
      </c>
      <c r="K141" t="s">
        <v>87</v>
      </c>
      <c r="L141" t="s">
        <v>231</v>
      </c>
      <c r="M141">
        <v>23</v>
      </c>
      <c r="N141" t="s">
        <v>47</v>
      </c>
      <c r="O141" t="s">
        <v>48</v>
      </c>
      <c r="P141" t="s">
        <v>113</v>
      </c>
      <c r="Q141" t="s">
        <v>114</v>
      </c>
      <c r="R141">
        <v>4</v>
      </c>
      <c r="S141">
        <v>16.149999999999999</v>
      </c>
      <c r="T141">
        <v>5</v>
      </c>
      <c r="U141">
        <v>5</v>
      </c>
      <c r="V141">
        <v>3.9</v>
      </c>
      <c r="W141">
        <v>64.438499999999991</v>
      </c>
      <c r="X141">
        <v>32.299999999999997</v>
      </c>
      <c r="Y141">
        <v>32.138499999999993</v>
      </c>
      <c r="Z141">
        <v>1</v>
      </c>
    </row>
    <row r="142" spans="1:26" x14ac:dyDescent="0.3">
      <c r="A142" t="s">
        <v>388</v>
      </c>
      <c r="B142" s="1">
        <v>45727</v>
      </c>
      <c r="C142" t="s">
        <v>202</v>
      </c>
      <c r="D142" t="s">
        <v>27</v>
      </c>
      <c r="E142" t="s">
        <v>159</v>
      </c>
      <c r="F142" t="s">
        <v>85</v>
      </c>
      <c r="G142" t="s">
        <v>389</v>
      </c>
      <c r="H142" t="s">
        <v>43</v>
      </c>
      <c r="I142" t="s">
        <v>32</v>
      </c>
      <c r="J142" t="s">
        <v>101</v>
      </c>
      <c r="K142" t="s">
        <v>45</v>
      </c>
      <c r="L142" t="s">
        <v>231</v>
      </c>
      <c r="M142">
        <v>4</v>
      </c>
      <c r="N142" t="s">
        <v>56</v>
      </c>
      <c r="O142" t="s">
        <v>64</v>
      </c>
      <c r="P142" t="s">
        <v>76</v>
      </c>
      <c r="Q142" t="s">
        <v>123</v>
      </c>
      <c r="R142">
        <v>3</v>
      </c>
      <c r="S142">
        <v>5</v>
      </c>
      <c r="T142">
        <v>5</v>
      </c>
      <c r="U142">
        <v>5</v>
      </c>
      <c r="V142">
        <v>3</v>
      </c>
      <c r="W142">
        <v>14.9625</v>
      </c>
      <c r="X142">
        <v>7.5</v>
      </c>
      <c r="Y142">
        <v>7.4625000000000004</v>
      </c>
      <c r="Z142">
        <v>1</v>
      </c>
    </row>
    <row r="143" spans="1:26" x14ac:dyDescent="0.3">
      <c r="A143" t="s">
        <v>390</v>
      </c>
      <c r="B143" s="1">
        <v>45729</v>
      </c>
      <c r="C143" t="s">
        <v>202</v>
      </c>
      <c r="D143" t="s">
        <v>27</v>
      </c>
      <c r="E143" t="s">
        <v>391</v>
      </c>
      <c r="F143" t="s">
        <v>121</v>
      </c>
      <c r="G143" t="s">
        <v>392</v>
      </c>
      <c r="H143" t="s">
        <v>303</v>
      </c>
      <c r="I143" t="s">
        <v>62</v>
      </c>
      <c r="J143" t="s">
        <v>44</v>
      </c>
      <c r="K143" t="s">
        <v>45</v>
      </c>
      <c r="L143" t="s">
        <v>46</v>
      </c>
      <c r="M143">
        <v>18</v>
      </c>
      <c r="N143" t="s">
        <v>36</v>
      </c>
      <c r="O143" t="s">
        <v>64</v>
      </c>
      <c r="P143" t="s">
        <v>57</v>
      </c>
      <c r="Q143" t="s">
        <v>82</v>
      </c>
      <c r="R143">
        <v>3</v>
      </c>
      <c r="S143">
        <v>4.12</v>
      </c>
      <c r="T143">
        <v>5</v>
      </c>
      <c r="U143">
        <v>5</v>
      </c>
      <c r="V143">
        <v>4</v>
      </c>
      <c r="W143">
        <v>12.3291</v>
      </c>
      <c r="X143">
        <v>6.18</v>
      </c>
      <c r="Y143">
        <v>6.1491000000000007</v>
      </c>
      <c r="Z143">
        <v>1</v>
      </c>
    </row>
    <row r="144" spans="1:26" x14ac:dyDescent="0.3">
      <c r="A144" t="s">
        <v>393</v>
      </c>
      <c r="B144" s="1">
        <v>45774</v>
      </c>
      <c r="C144" t="s">
        <v>256</v>
      </c>
      <c r="D144" t="s">
        <v>394</v>
      </c>
      <c r="E144" t="s">
        <v>28</v>
      </c>
      <c r="F144" t="s">
        <v>80</v>
      </c>
      <c r="G144" t="s">
        <v>395</v>
      </c>
      <c r="H144" t="s">
        <v>43</v>
      </c>
      <c r="I144" t="s">
        <v>32</v>
      </c>
      <c r="J144" t="s">
        <v>92</v>
      </c>
      <c r="K144" t="s">
        <v>45</v>
      </c>
      <c r="L144" t="s">
        <v>231</v>
      </c>
      <c r="M144">
        <v>23</v>
      </c>
      <c r="N144" t="s">
        <v>56</v>
      </c>
      <c r="O144" t="s">
        <v>48</v>
      </c>
      <c r="P144" t="s">
        <v>57</v>
      </c>
      <c r="Q144" t="s">
        <v>185</v>
      </c>
      <c r="R144">
        <v>3</v>
      </c>
      <c r="S144">
        <v>7.25</v>
      </c>
      <c r="T144">
        <v>5</v>
      </c>
      <c r="U144">
        <v>5</v>
      </c>
      <c r="V144">
        <v>3.9</v>
      </c>
      <c r="W144">
        <v>21.695625</v>
      </c>
      <c r="X144">
        <v>10.875</v>
      </c>
      <c r="Y144">
        <v>10.820625</v>
      </c>
      <c r="Z144">
        <v>1</v>
      </c>
    </row>
    <row r="145" spans="1:26" x14ac:dyDescent="0.3">
      <c r="A145" t="s">
        <v>396</v>
      </c>
      <c r="B145" s="1">
        <v>45755</v>
      </c>
      <c r="C145" t="s">
        <v>256</v>
      </c>
      <c r="D145" t="s">
        <v>394</v>
      </c>
      <c r="E145" t="s">
        <v>134</v>
      </c>
      <c r="F145" t="s">
        <v>80</v>
      </c>
      <c r="G145" t="s">
        <v>397</v>
      </c>
      <c r="H145" t="s">
        <v>43</v>
      </c>
      <c r="I145" t="s">
        <v>62</v>
      </c>
      <c r="J145" t="s">
        <v>33</v>
      </c>
      <c r="K145" t="s">
        <v>63</v>
      </c>
      <c r="L145" t="s">
        <v>35</v>
      </c>
      <c r="M145">
        <v>7</v>
      </c>
      <c r="N145" t="s">
        <v>56</v>
      </c>
      <c r="O145" t="s">
        <v>94</v>
      </c>
      <c r="P145" t="s">
        <v>57</v>
      </c>
      <c r="Q145" t="s">
        <v>82</v>
      </c>
      <c r="R145">
        <v>3</v>
      </c>
      <c r="S145">
        <v>9.81</v>
      </c>
      <c r="T145">
        <v>5</v>
      </c>
      <c r="U145">
        <v>5</v>
      </c>
      <c r="V145">
        <v>4</v>
      </c>
      <c r="W145">
        <v>29.356424999999998</v>
      </c>
      <c r="X145">
        <v>14.715</v>
      </c>
      <c r="Y145">
        <v>14.641424999999998</v>
      </c>
      <c r="Z145">
        <v>1</v>
      </c>
    </row>
    <row r="146" spans="1:26" x14ac:dyDescent="0.3">
      <c r="A146" t="s">
        <v>398</v>
      </c>
      <c r="B146" s="1">
        <v>45750</v>
      </c>
      <c r="C146" t="s">
        <v>256</v>
      </c>
      <c r="D146" t="s">
        <v>394</v>
      </c>
      <c r="E146" t="s">
        <v>196</v>
      </c>
      <c r="F146" t="s">
        <v>68</v>
      </c>
      <c r="G146" t="s">
        <v>395</v>
      </c>
      <c r="H146" t="s">
        <v>43</v>
      </c>
      <c r="I146" t="s">
        <v>32</v>
      </c>
      <c r="J146" t="s">
        <v>33</v>
      </c>
      <c r="K146" t="s">
        <v>34</v>
      </c>
      <c r="L146" t="s">
        <v>93</v>
      </c>
      <c r="M146">
        <v>12</v>
      </c>
      <c r="N146" t="s">
        <v>47</v>
      </c>
      <c r="O146" t="s">
        <v>64</v>
      </c>
      <c r="P146" t="s">
        <v>38</v>
      </c>
      <c r="Q146" t="s">
        <v>110</v>
      </c>
      <c r="R146">
        <v>3</v>
      </c>
      <c r="S146">
        <v>10.06</v>
      </c>
      <c r="T146">
        <v>10</v>
      </c>
      <c r="U146">
        <v>5</v>
      </c>
      <c r="V146">
        <v>3</v>
      </c>
      <c r="W146">
        <v>28.520099999999999</v>
      </c>
      <c r="X146">
        <v>15.09</v>
      </c>
      <c r="Y146">
        <v>13.430099999999999</v>
      </c>
      <c r="Z146">
        <v>0</v>
      </c>
    </row>
    <row r="147" spans="1:26" x14ac:dyDescent="0.3">
      <c r="A147" t="s">
        <v>399</v>
      </c>
      <c r="B147" s="1">
        <v>45775</v>
      </c>
      <c r="C147" t="s">
        <v>256</v>
      </c>
      <c r="D147" t="s">
        <v>394</v>
      </c>
      <c r="E147" t="s">
        <v>145</v>
      </c>
      <c r="F147" t="s">
        <v>74</v>
      </c>
      <c r="G147" t="s">
        <v>338</v>
      </c>
      <c r="H147" t="s">
        <v>43</v>
      </c>
      <c r="I147" t="s">
        <v>32</v>
      </c>
      <c r="J147" t="s">
        <v>44</v>
      </c>
      <c r="K147" t="s">
        <v>106</v>
      </c>
      <c r="L147" t="s">
        <v>35</v>
      </c>
      <c r="M147">
        <v>4</v>
      </c>
      <c r="N147" t="s">
        <v>47</v>
      </c>
      <c r="O147" t="s">
        <v>48</v>
      </c>
      <c r="P147" t="s">
        <v>76</v>
      </c>
      <c r="Q147" t="s">
        <v>123</v>
      </c>
      <c r="R147">
        <v>3</v>
      </c>
      <c r="S147">
        <v>10.7</v>
      </c>
      <c r="T147">
        <v>5</v>
      </c>
      <c r="U147">
        <v>5</v>
      </c>
      <c r="V147">
        <v>3.9</v>
      </c>
      <c r="W147">
        <v>32.019749999999995</v>
      </c>
      <c r="X147">
        <v>16.049999999999997</v>
      </c>
      <c r="Y147">
        <v>15.969749999999998</v>
      </c>
      <c r="Z147">
        <v>0</v>
      </c>
    </row>
    <row r="148" spans="1:26" x14ac:dyDescent="0.3">
      <c r="A148" t="s">
        <v>400</v>
      </c>
      <c r="B148" s="1">
        <v>45749</v>
      </c>
      <c r="C148" t="s">
        <v>256</v>
      </c>
      <c r="D148" t="s">
        <v>394</v>
      </c>
      <c r="E148" t="s">
        <v>52</v>
      </c>
      <c r="F148" t="s">
        <v>29</v>
      </c>
      <c r="G148" t="s">
        <v>370</v>
      </c>
      <c r="H148" t="s">
        <v>43</v>
      </c>
      <c r="I148" t="s">
        <v>32</v>
      </c>
      <c r="J148" t="s">
        <v>101</v>
      </c>
      <c r="K148" t="s">
        <v>34</v>
      </c>
      <c r="L148" t="s">
        <v>288</v>
      </c>
      <c r="M148">
        <v>2</v>
      </c>
      <c r="N148" t="s">
        <v>56</v>
      </c>
      <c r="O148" t="s">
        <v>48</v>
      </c>
      <c r="P148" t="s">
        <v>70</v>
      </c>
      <c r="Q148" t="s">
        <v>102</v>
      </c>
      <c r="R148">
        <v>3</v>
      </c>
      <c r="S148">
        <v>7.01</v>
      </c>
      <c r="T148">
        <v>0</v>
      </c>
      <c r="U148">
        <v>5</v>
      </c>
      <c r="V148">
        <v>4</v>
      </c>
      <c r="W148">
        <v>22.081500000000002</v>
      </c>
      <c r="X148">
        <v>10.515000000000001</v>
      </c>
      <c r="Y148">
        <v>11.566500000000001</v>
      </c>
      <c r="Z148">
        <v>0</v>
      </c>
    </row>
    <row r="149" spans="1:26" x14ac:dyDescent="0.3">
      <c r="A149" t="s">
        <v>401</v>
      </c>
      <c r="B149" s="1">
        <v>45774</v>
      </c>
      <c r="C149" t="s">
        <v>256</v>
      </c>
      <c r="D149" t="s">
        <v>394</v>
      </c>
      <c r="E149" t="s">
        <v>366</v>
      </c>
      <c r="F149" t="s">
        <v>68</v>
      </c>
      <c r="G149" t="s">
        <v>269</v>
      </c>
      <c r="H149" t="s">
        <v>43</v>
      </c>
      <c r="I149" t="s">
        <v>62</v>
      </c>
      <c r="J149" t="s">
        <v>33</v>
      </c>
      <c r="K149" t="s">
        <v>45</v>
      </c>
      <c r="L149" t="s">
        <v>288</v>
      </c>
      <c r="M149">
        <v>21</v>
      </c>
      <c r="N149" t="s">
        <v>47</v>
      </c>
      <c r="O149" t="s">
        <v>48</v>
      </c>
      <c r="P149" t="s">
        <v>76</v>
      </c>
      <c r="Q149" t="s">
        <v>127</v>
      </c>
      <c r="R149">
        <v>3</v>
      </c>
      <c r="S149">
        <v>3.8</v>
      </c>
      <c r="T149">
        <v>5</v>
      </c>
      <c r="U149">
        <v>5</v>
      </c>
      <c r="V149">
        <v>3</v>
      </c>
      <c r="W149">
        <v>11.371499999999999</v>
      </c>
      <c r="X149">
        <v>5.6999999999999993</v>
      </c>
      <c r="Y149">
        <v>5.6715</v>
      </c>
      <c r="Z149">
        <v>0</v>
      </c>
    </row>
    <row r="150" spans="1:26" x14ac:dyDescent="0.3">
      <c r="A150" t="s">
        <v>402</v>
      </c>
      <c r="B150" s="1">
        <v>45760</v>
      </c>
      <c r="C150" t="s">
        <v>256</v>
      </c>
      <c r="D150" t="s">
        <v>394</v>
      </c>
      <c r="E150" t="s">
        <v>335</v>
      </c>
      <c r="F150" t="s">
        <v>85</v>
      </c>
      <c r="G150" t="s">
        <v>403</v>
      </c>
      <c r="H150" t="s">
        <v>43</v>
      </c>
      <c r="I150" t="s">
        <v>62</v>
      </c>
      <c r="J150" t="s">
        <v>44</v>
      </c>
      <c r="K150" t="s">
        <v>87</v>
      </c>
      <c r="L150" t="s">
        <v>35</v>
      </c>
      <c r="M150">
        <v>23</v>
      </c>
      <c r="N150" t="s">
        <v>56</v>
      </c>
      <c r="O150" t="s">
        <v>64</v>
      </c>
      <c r="P150" t="s">
        <v>113</v>
      </c>
      <c r="Q150" t="s">
        <v>140</v>
      </c>
      <c r="R150">
        <v>4</v>
      </c>
      <c r="S150">
        <v>4.1500000000000004</v>
      </c>
      <c r="T150">
        <v>10</v>
      </c>
      <c r="U150">
        <v>5</v>
      </c>
      <c r="V150">
        <v>3.9</v>
      </c>
      <c r="W150">
        <v>15.687000000000001</v>
      </c>
      <c r="X150">
        <v>8.3000000000000007</v>
      </c>
      <c r="Y150">
        <v>7.3870000000000005</v>
      </c>
      <c r="Z150">
        <v>1</v>
      </c>
    </row>
    <row r="151" spans="1:26" x14ac:dyDescent="0.3">
      <c r="A151" t="s">
        <v>404</v>
      </c>
      <c r="B151" s="1">
        <v>45750</v>
      </c>
      <c r="C151" t="s">
        <v>256</v>
      </c>
      <c r="D151" t="s">
        <v>394</v>
      </c>
      <c r="E151" t="s">
        <v>366</v>
      </c>
      <c r="F151" t="s">
        <v>68</v>
      </c>
      <c r="G151" t="s">
        <v>358</v>
      </c>
      <c r="H151" t="s">
        <v>43</v>
      </c>
      <c r="I151" t="s">
        <v>32</v>
      </c>
      <c r="J151" t="s">
        <v>44</v>
      </c>
      <c r="K151" t="s">
        <v>106</v>
      </c>
      <c r="L151" t="s">
        <v>288</v>
      </c>
      <c r="M151">
        <v>3</v>
      </c>
      <c r="N151" t="s">
        <v>47</v>
      </c>
      <c r="O151" t="s">
        <v>37</v>
      </c>
      <c r="P151" t="s">
        <v>38</v>
      </c>
      <c r="Q151" t="s">
        <v>39</v>
      </c>
      <c r="R151">
        <v>3</v>
      </c>
      <c r="S151">
        <v>14.82</v>
      </c>
      <c r="T151">
        <v>10</v>
      </c>
      <c r="U151">
        <v>5</v>
      </c>
      <c r="V151">
        <v>3.9</v>
      </c>
      <c r="W151">
        <v>42.014700000000005</v>
      </c>
      <c r="X151">
        <v>22.23</v>
      </c>
      <c r="Y151">
        <v>19.784700000000004</v>
      </c>
      <c r="Z151">
        <v>0</v>
      </c>
    </row>
    <row r="152" spans="1:26" x14ac:dyDescent="0.3">
      <c r="A152" t="s">
        <v>405</v>
      </c>
      <c r="B152" s="1">
        <v>45748</v>
      </c>
      <c r="C152" t="s">
        <v>256</v>
      </c>
      <c r="D152" t="s">
        <v>394</v>
      </c>
      <c r="E152" t="s">
        <v>199</v>
      </c>
      <c r="F152" t="s">
        <v>80</v>
      </c>
      <c r="G152" t="s">
        <v>406</v>
      </c>
      <c r="H152" t="s">
        <v>43</v>
      </c>
      <c r="I152" t="s">
        <v>62</v>
      </c>
      <c r="J152" t="s">
        <v>101</v>
      </c>
      <c r="K152" t="s">
        <v>45</v>
      </c>
      <c r="L152" t="s">
        <v>288</v>
      </c>
      <c r="M152">
        <v>3</v>
      </c>
      <c r="N152" t="s">
        <v>47</v>
      </c>
      <c r="O152" t="s">
        <v>64</v>
      </c>
      <c r="P152" t="s">
        <v>70</v>
      </c>
      <c r="Q152" t="s">
        <v>147</v>
      </c>
      <c r="R152">
        <v>4</v>
      </c>
      <c r="S152">
        <v>13.59</v>
      </c>
      <c r="T152">
        <v>10</v>
      </c>
      <c r="U152">
        <v>5</v>
      </c>
      <c r="V152">
        <v>3</v>
      </c>
      <c r="W152">
        <v>51.370200000000004</v>
      </c>
      <c r="X152">
        <v>27.18</v>
      </c>
      <c r="Y152">
        <v>24.190200000000004</v>
      </c>
      <c r="Z152">
        <v>1</v>
      </c>
    </row>
    <row r="153" spans="1:26" x14ac:dyDescent="0.3">
      <c r="A153" t="s">
        <v>407</v>
      </c>
      <c r="B153" s="1">
        <v>45757</v>
      </c>
      <c r="C153" t="s">
        <v>256</v>
      </c>
      <c r="D153" t="s">
        <v>394</v>
      </c>
      <c r="E153" t="s">
        <v>205</v>
      </c>
      <c r="F153" t="s">
        <v>29</v>
      </c>
      <c r="G153" t="s">
        <v>408</v>
      </c>
      <c r="H153" t="s">
        <v>303</v>
      </c>
      <c r="I153" t="s">
        <v>32</v>
      </c>
      <c r="J153" t="s">
        <v>101</v>
      </c>
      <c r="K153" t="s">
        <v>45</v>
      </c>
      <c r="L153" t="s">
        <v>93</v>
      </c>
      <c r="M153">
        <v>9</v>
      </c>
      <c r="N153" t="s">
        <v>47</v>
      </c>
      <c r="O153" t="s">
        <v>48</v>
      </c>
      <c r="P153" t="s">
        <v>49</v>
      </c>
      <c r="Q153" t="s">
        <v>65</v>
      </c>
      <c r="R153">
        <v>3</v>
      </c>
      <c r="S153">
        <v>7.46</v>
      </c>
      <c r="T153">
        <v>5</v>
      </c>
      <c r="U153">
        <v>5</v>
      </c>
      <c r="V153">
        <v>3</v>
      </c>
      <c r="W153">
        <v>22.32405</v>
      </c>
      <c r="X153">
        <v>11.19</v>
      </c>
      <c r="Y153">
        <v>11.13405</v>
      </c>
      <c r="Z153">
        <v>1</v>
      </c>
    </row>
    <row r="154" spans="1:26" x14ac:dyDescent="0.3">
      <c r="A154" t="s">
        <v>409</v>
      </c>
      <c r="B154" s="1">
        <v>45756</v>
      </c>
      <c r="C154" t="s">
        <v>256</v>
      </c>
      <c r="D154" t="s">
        <v>394</v>
      </c>
      <c r="E154" t="s">
        <v>230</v>
      </c>
      <c r="F154" t="s">
        <v>29</v>
      </c>
      <c r="G154" t="s">
        <v>376</v>
      </c>
      <c r="H154" t="s">
        <v>303</v>
      </c>
      <c r="I154" t="s">
        <v>32</v>
      </c>
      <c r="J154" t="s">
        <v>101</v>
      </c>
      <c r="K154" t="s">
        <v>45</v>
      </c>
      <c r="L154" t="s">
        <v>35</v>
      </c>
      <c r="M154">
        <v>24</v>
      </c>
      <c r="N154" t="s">
        <v>56</v>
      </c>
      <c r="O154" t="s">
        <v>48</v>
      </c>
      <c r="P154" t="s">
        <v>49</v>
      </c>
      <c r="Q154" t="s">
        <v>168</v>
      </c>
      <c r="R154">
        <v>3</v>
      </c>
      <c r="S154">
        <v>10.119999999999999</v>
      </c>
      <c r="T154">
        <v>5</v>
      </c>
      <c r="U154">
        <v>5</v>
      </c>
      <c r="V154">
        <v>3</v>
      </c>
      <c r="W154">
        <v>30.284099999999999</v>
      </c>
      <c r="X154">
        <v>15.18</v>
      </c>
      <c r="Y154">
        <v>15.104099999999999</v>
      </c>
      <c r="Z154">
        <v>0</v>
      </c>
    </row>
    <row r="155" spans="1:26" x14ac:dyDescent="0.3">
      <c r="A155" t="s">
        <v>410</v>
      </c>
      <c r="B155" s="1">
        <v>45763</v>
      </c>
      <c r="C155" t="s">
        <v>256</v>
      </c>
      <c r="D155" t="s">
        <v>394</v>
      </c>
      <c r="E155" t="s">
        <v>411</v>
      </c>
      <c r="F155" t="s">
        <v>121</v>
      </c>
      <c r="G155" t="s">
        <v>406</v>
      </c>
      <c r="H155" t="s">
        <v>43</v>
      </c>
      <c r="I155" t="s">
        <v>32</v>
      </c>
      <c r="J155" t="s">
        <v>33</v>
      </c>
      <c r="K155" t="s">
        <v>63</v>
      </c>
      <c r="L155" t="s">
        <v>288</v>
      </c>
      <c r="M155">
        <v>7</v>
      </c>
      <c r="N155" t="s">
        <v>47</v>
      </c>
      <c r="O155" t="s">
        <v>37</v>
      </c>
      <c r="P155" t="s">
        <v>49</v>
      </c>
      <c r="Q155" t="s">
        <v>168</v>
      </c>
      <c r="R155">
        <v>3</v>
      </c>
      <c r="S155">
        <v>6.31</v>
      </c>
      <c r="T155">
        <v>5</v>
      </c>
      <c r="U155">
        <v>5</v>
      </c>
      <c r="V155">
        <v>4</v>
      </c>
      <c r="W155">
        <v>18.882674999999999</v>
      </c>
      <c r="X155">
        <v>9.4649999999999999</v>
      </c>
      <c r="Y155">
        <v>9.4176749999999991</v>
      </c>
      <c r="Z155">
        <v>0</v>
      </c>
    </row>
    <row r="156" spans="1:26" x14ac:dyDescent="0.3">
      <c r="A156" t="s">
        <v>412</v>
      </c>
      <c r="B156" s="1">
        <v>45753</v>
      </c>
      <c r="C156" t="s">
        <v>256</v>
      </c>
      <c r="D156" t="s">
        <v>394</v>
      </c>
      <c r="E156" t="s">
        <v>125</v>
      </c>
      <c r="F156" t="s">
        <v>68</v>
      </c>
      <c r="G156" t="s">
        <v>413</v>
      </c>
      <c r="H156" t="s">
        <v>43</v>
      </c>
      <c r="I156" t="s">
        <v>32</v>
      </c>
      <c r="J156" t="s">
        <v>44</v>
      </c>
      <c r="K156" t="s">
        <v>63</v>
      </c>
      <c r="L156" t="s">
        <v>93</v>
      </c>
      <c r="M156">
        <v>3</v>
      </c>
      <c r="N156" t="s">
        <v>56</v>
      </c>
      <c r="O156" t="s">
        <v>37</v>
      </c>
      <c r="P156" t="s">
        <v>57</v>
      </c>
      <c r="Q156" t="s">
        <v>58</v>
      </c>
      <c r="R156">
        <v>3</v>
      </c>
      <c r="S156">
        <v>12.4</v>
      </c>
      <c r="T156">
        <v>0</v>
      </c>
      <c r="U156">
        <v>5</v>
      </c>
      <c r="V156">
        <v>3.9</v>
      </c>
      <c r="W156">
        <v>39.06</v>
      </c>
      <c r="X156">
        <v>18.600000000000001</v>
      </c>
      <c r="Y156">
        <v>20.46</v>
      </c>
      <c r="Z156">
        <v>1</v>
      </c>
    </row>
    <row r="157" spans="1:26" x14ac:dyDescent="0.3">
      <c r="A157" t="s">
        <v>414</v>
      </c>
      <c r="B157" s="1">
        <v>45764</v>
      </c>
      <c r="C157" t="s">
        <v>256</v>
      </c>
      <c r="D157" t="s">
        <v>394</v>
      </c>
      <c r="E157" t="s">
        <v>149</v>
      </c>
      <c r="F157" t="s">
        <v>85</v>
      </c>
      <c r="G157" t="s">
        <v>342</v>
      </c>
      <c r="H157" t="s">
        <v>303</v>
      </c>
      <c r="I157" t="s">
        <v>62</v>
      </c>
      <c r="J157" t="s">
        <v>44</v>
      </c>
      <c r="K157" t="s">
        <v>34</v>
      </c>
      <c r="L157" t="s">
        <v>46</v>
      </c>
      <c r="M157">
        <v>7</v>
      </c>
      <c r="N157" t="s">
        <v>56</v>
      </c>
      <c r="O157" t="s">
        <v>64</v>
      </c>
      <c r="P157" t="s">
        <v>76</v>
      </c>
      <c r="Q157" t="s">
        <v>157</v>
      </c>
      <c r="R157">
        <v>3</v>
      </c>
      <c r="S157">
        <v>8.6</v>
      </c>
      <c r="T157">
        <v>5</v>
      </c>
      <c r="U157">
        <v>5</v>
      </c>
      <c r="V157">
        <v>4</v>
      </c>
      <c r="W157">
        <v>25.735499999999995</v>
      </c>
      <c r="X157">
        <v>12.899999999999999</v>
      </c>
      <c r="Y157">
        <v>12.835499999999996</v>
      </c>
      <c r="Z157">
        <v>0</v>
      </c>
    </row>
    <row r="158" spans="1:26" x14ac:dyDescent="0.3">
      <c r="A158" t="s">
        <v>415</v>
      </c>
      <c r="B158" s="1">
        <v>45751</v>
      </c>
      <c r="C158" t="s">
        <v>256</v>
      </c>
      <c r="D158" t="s">
        <v>394</v>
      </c>
      <c r="E158" t="s">
        <v>220</v>
      </c>
      <c r="F158" t="s">
        <v>29</v>
      </c>
      <c r="G158" t="s">
        <v>117</v>
      </c>
      <c r="H158" t="s">
        <v>303</v>
      </c>
      <c r="I158" t="s">
        <v>32</v>
      </c>
      <c r="J158" t="s">
        <v>92</v>
      </c>
      <c r="K158" t="s">
        <v>45</v>
      </c>
      <c r="L158" t="s">
        <v>93</v>
      </c>
      <c r="M158">
        <v>23</v>
      </c>
      <c r="N158" t="s">
        <v>56</v>
      </c>
      <c r="O158" t="s">
        <v>37</v>
      </c>
      <c r="P158" t="s">
        <v>70</v>
      </c>
      <c r="Q158" t="s">
        <v>71</v>
      </c>
      <c r="R158">
        <v>4</v>
      </c>
      <c r="S158">
        <v>10.76</v>
      </c>
      <c r="T158">
        <v>0</v>
      </c>
      <c r="U158">
        <v>5</v>
      </c>
      <c r="V158">
        <v>4</v>
      </c>
      <c r="W158">
        <v>45.192</v>
      </c>
      <c r="X158">
        <v>21.52</v>
      </c>
      <c r="Y158">
        <v>23.672000000000001</v>
      </c>
      <c r="Z158">
        <v>0</v>
      </c>
    </row>
    <row r="159" spans="1:26" x14ac:dyDescent="0.3">
      <c r="A159" t="s">
        <v>416</v>
      </c>
      <c r="B159" s="1">
        <v>45766</v>
      </c>
      <c r="C159" t="s">
        <v>256</v>
      </c>
      <c r="D159" t="s">
        <v>394</v>
      </c>
      <c r="E159" t="s">
        <v>239</v>
      </c>
      <c r="F159" t="s">
        <v>53</v>
      </c>
      <c r="G159" t="s">
        <v>417</v>
      </c>
      <c r="H159" t="s">
        <v>303</v>
      </c>
      <c r="I159" t="s">
        <v>32</v>
      </c>
      <c r="J159" t="s">
        <v>44</v>
      </c>
      <c r="K159" t="s">
        <v>63</v>
      </c>
      <c r="L159" t="s">
        <v>288</v>
      </c>
      <c r="M159">
        <v>9</v>
      </c>
      <c r="N159" t="s">
        <v>36</v>
      </c>
      <c r="O159" t="s">
        <v>48</v>
      </c>
      <c r="P159" t="s">
        <v>70</v>
      </c>
      <c r="Q159" t="s">
        <v>147</v>
      </c>
      <c r="R159">
        <v>3</v>
      </c>
      <c r="S159">
        <v>19.82</v>
      </c>
      <c r="T159">
        <v>10</v>
      </c>
      <c r="U159">
        <v>5</v>
      </c>
      <c r="V159">
        <v>3</v>
      </c>
      <c r="W159">
        <v>56.189700000000002</v>
      </c>
      <c r="X159">
        <v>29.73</v>
      </c>
      <c r="Y159">
        <v>26.459700000000002</v>
      </c>
      <c r="Z159">
        <v>1</v>
      </c>
    </row>
    <row r="160" spans="1:26" x14ac:dyDescent="0.3">
      <c r="A160" t="s">
        <v>418</v>
      </c>
      <c r="B160" s="1">
        <v>45755</v>
      </c>
      <c r="C160" t="s">
        <v>256</v>
      </c>
      <c r="D160" t="s">
        <v>394</v>
      </c>
      <c r="E160" t="s">
        <v>145</v>
      </c>
      <c r="F160" t="s">
        <v>74</v>
      </c>
      <c r="G160" t="s">
        <v>419</v>
      </c>
      <c r="H160" t="s">
        <v>43</v>
      </c>
      <c r="I160" t="s">
        <v>62</v>
      </c>
      <c r="J160" t="s">
        <v>33</v>
      </c>
      <c r="K160" t="s">
        <v>34</v>
      </c>
      <c r="L160" t="s">
        <v>93</v>
      </c>
      <c r="M160">
        <v>8</v>
      </c>
      <c r="N160" t="s">
        <v>56</v>
      </c>
      <c r="O160" t="s">
        <v>48</v>
      </c>
      <c r="P160" t="s">
        <v>38</v>
      </c>
      <c r="Q160" t="s">
        <v>318</v>
      </c>
      <c r="R160">
        <v>4</v>
      </c>
      <c r="S160">
        <v>18.739999999999998</v>
      </c>
      <c r="T160">
        <v>5</v>
      </c>
      <c r="U160">
        <v>5</v>
      </c>
      <c r="V160">
        <v>4</v>
      </c>
      <c r="W160">
        <v>74.772599999999997</v>
      </c>
      <c r="X160">
        <v>37.479999999999997</v>
      </c>
      <c r="Y160">
        <v>37.2926</v>
      </c>
      <c r="Z160">
        <v>1</v>
      </c>
    </row>
    <row r="161" spans="1:26" x14ac:dyDescent="0.3">
      <c r="A161" t="s">
        <v>420</v>
      </c>
      <c r="B161" s="1">
        <v>45760</v>
      </c>
      <c r="C161" t="s">
        <v>256</v>
      </c>
      <c r="D161" t="s">
        <v>394</v>
      </c>
      <c r="E161" t="s">
        <v>149</v>
      </c>
      <c r="F161" t="s">
        <v>121</v>
      </c>
      <c r="G161" t="s">
        <v>374</v>
      </c>
      <c r="H161" t="s">
        <v>43</v>
      </c>
      <c r="I161" t="s">
        <v>32</v>
      </c>
      <c r="J161" t="s">
        <v>101</v>
      </c>
      <c r="K161" t="s">
        <v>34</v>
      </c>
      <c r="L161" t="s">
        <v>288</v>
      </c>
      <c r="M161">
        <v>25</v>
      </c>
      <c r="N161" t="s">
        <v>47</v>
      </c>
      <c r="O161" t="s">
        <v>37</v>
      </c>
      <c r="P161" t="s">
        <v>70</v>
      </c>
      <c r="Q161" t="s">
        <v>188</v>
      </c>
      <c r="R161">
        <v>4</v>
      </c>
      <c r="S161">
        <v>4.33</v>
      </c>
      <c r="T161">
        <v>10</v>
      </c>
      <c r="U161">
        <v>5</v>
      </c>
      <c r="V161">
        <v>3.9</v>
      </c>
      <c r="W161">
        <v>16.3674</v>
      </c>
      <c r="X161">
        <v>8.66</v>
      </c>
      <c r="Y161">
        <v>7.7073999999999998</v>
      </c>
      <c r="Z161">
        <v>0</v>
      </c>
    </row>
    <row r="162" spans="1:26" x14ac:dyDescent="0.3">
      <c r="A162" t="s">
        <v>421</v>
      </c>
      <c r="B162" s="1">
        <v>45774</v>
      </c>
      <c r="C162" t="s">
        <v>256</v>
      </c>
      <c r="D162" t="s">
        <v>394</v>
      </c>
      <c r="E162" t="s">
        <v>422</v>
      </c>
      <c r="F162" t="s">
        <v>121</v>
      </c>
      <c r="G162" t="s">
        <v>109</v>
      </c>
      <c r="H162" t="s">
        <v>303</v>
      </c>
      <c r="I162" t="s">
        <v>62</v>
      </c>
      <c r="J162" t="s">
        <v>44</v>
      </c>
      <c r="K162" t="s">
        <v>63</v>
      </c>
      <c r="L162" t="s">
        <v>93</v>
      </c>
      <c r="M162">
        <v>10</v>
      </c>
      <c r="N162" t="s">
        <v>47</v>
      </c>
      <c r="O162" t="s">
        <v>64</v>
      </c>
      <c r="P162" t="s">
        <v>76</v>
      </c>
      <c r="Q162" t="s">
        <v>123</v>
      </c>
      <c r="R162">
        <v>4</v>
      </c>
      <c r="S162">
        <v>8.91</v>
      </c>
      <c r="T162">
        <v>5</v>
      </c>
      <c r="U162">
        <v>5</v>
      </c>
      <c r="V162">
        <v>3</v>
      </c>
      <c r="W162">
        <v>35.550899999999999</v>
      </c>
      <c r="X162">
        <v>17.82</v>
      </c>
      <c r="Y162">
        <v>17.730899999999998</v>
      </c>
      <c r="Z162">
        <v>0</v>
      </c>
    </row>
    <row r="163" spans="1:26" x14ac:dyDescent="0.3">
      <c r="A163" t="s">
        <v>423</v>
      </c>
      <c r="B163" s="1">
        <v>45768</v>
      </c>
      <c r="C163" t="s">
        <v>256</v>
      </c>
      <c r="D163" t="s">
        <v>394</v>
      </c>
      <c r="E163" t="s">
        <v>28</v>
      </c>
      <c r="F163" t="s">
        <v>85</v>
      </c>
      <c r="G163" t="s">
        <v>364</v>
      </c>
      <c r="H163" t="s">
        <v>303</v>
      </c>
      <c r="I163" t="s">
        <v>62</v>
      </c>
      <c r="J163" t="s">
        <v>33</v>
      </c>
      <c r="K163" t="s">
        <v>34</v>
      </c>
      <c r="L163" t="s">
        <v>35</v>
      </c>
      <c r="M163">
        <v>20</v>
      </c>
      <c r="N163" t="s">
        <v>47</v>
      </c>
      <c r="O163" t="s">
        <v>64</v>
      </c>
      <c r="P163" t="s">
        <v>76</v>
      </c>
      <c r="Q163" t="s">
        <v>77</v>
      </c>
      <c r="R163">
        <v>5</v>
      </c>
      <c r="S163">
        <v>4.21</v>
      </c>
      <c r="T163">
        <v>5</v>
      </c>
      <c r="U163">
        <v>5</v>
      </c>
      <c r="V163">
        <v>4</v>
      </c>
      <c r="W163">
        <v>20.997374999999998</v>
      </c>
      <c r="X163">
        <v>10.525</v>
      </c>
      <c r="Y163">
        <v>10.472374999999998</v>
      </c>
      <c r="Z163">
        <v>0</v>
      </c>
    </row>
    <row r="164" spans="1:26" x14ac:dyDescent="0.3">
      <c r="A164" t="s">
        <v>424</v>
      </c>
      <c r="B164" s="1">
        <v>45761</v>
      </c>
      <c r="C164" t="s">
        <v>256</v>
      </c>
      <c r="D164" t="s">
        <v>394</v>
      </c>
      <c r="E164" t="s">
        <v>281</v>
      </c>
      <c r="F164" t="s">
        <v>80</v>
      </c>
      <c r="G164" t="s">
        <v>425</v>
      </c>
      <c r="H164" t="s">
        <v>43</v>
      </c>
      <c r="I164" t="s">
        <v>62</v>
      </c>
      <c r="J164" t="s">
        <v>44</v>
      </c>
      <c r="K164" t="s">
        <v>106</v>
      </c>
      <c r="L164" t="s">
        <v>288</v>
      </c>
      <c r="M164">
        <v>3</v>
      </c>
      <c r="N164" t="s">
        <v>47</v>
      </c>
      <c r="O164" t="s">
        <v>48</v>
      </c>
      <c r="P164" t="s">
        <v>38</v>
      </c>
      <c r="Q164" t="s">
        <v>130</v>
      </c>
      <c r="R164">
        <v>4</v>
      </c>
      <c r="S164">
        <v>7.16</v>
      </c>
      <c r="T164">
        <v>5</v>
      </c>
      <c r="U164">
        <v>5</v>
      </c>
      <c r="V164">
        <v>3.9</v>
      </c>
      <c r="W164">
        <v>28.5684</v>
      </c>
      <c r="X164">
        <v>14.32</v>
      </c>
      <c r="Y164">
        <v>14.2484</v>
      </c>
      <c r="Z164">
        <v>1</v>
      </c>
    </row>
    <row r="165" spans="1:26" x14ac:dyDescent="0.3">
      <c r="A165" t="s">
        <v>426</v>
      </c>
      <c r="B165" s="1">
        <v>45773</v>
      </c>
      <c r="C165" t="s">
        <v>256</v>
      </c>
      <c r="D165" t="s">
        <v>394</v>
      </c>
      <c r="E165" t="s">
        <v>391</v>
      </c>
      <c r="F165" t="s">
        <v>53</v>
      </c>
      <c r="G165" t="s">
        <v>427</v>
      </c>
      <c r="H165" t="s">
        <v>43</v>
      </c>
      <c r="I165" t="s">
        <v>32</v>
      </c>
      <c r="J165" t="s">
        <v>44</v>
      </c>
      <c r="K165" t="s">
        <v>63</v>
      </c>
      <c r="L165" t="s">
        <v>35</v>
      </c>
      <c r="M165">
        <v>8</v>
      </c>
      <c r="N165" t="s">
        <v>56</v>
      </c>
      <c r="O165" t="s">
        <v>37</v>
      </c>
      <c r="P165" t="s">
        <v>70</v>
      </c>
      <c r="Q165" t="s">
        <v>209</v>
      </c>
      <c r="R165">
        <v>4</v>
      </c>
      <c r="S165">
        <v>5.76</v>
      </c>
      <c r="T165">
        <v>5</v>
      </c>
      <c r="U165">
        <v>5</v>
      </c>
      <c r="V165">
        <v>3</v>
      </c>
      <c r="W165">
        <v>22.982399999999998</v>
      </c>
      <c r="X165">
        <v>11.52</v>
      </c>
      <c r="Y165">
        <v>11.462399999999999</v>
      </c>
      <c r="Z165">
        <v>1</v>
      </c>
    </row>
    <row r="166" spans="1:26" x14ac:dyDescent="0.3">
      <c r="A166" t="s">
        <v>428</v>
      </c>
      <c r="B166" s="1">
        <v>45774</v>
      </c>
      <c r="C166" t="s">
        <v>256</v>
      </c>
      <c r="D166" t="s">
        <v>394</v>
      </c>
      <c r="E166" t="s">
        <v>214</v>
      </c>
      <c r="F166" t="s">
        <v>29</v>
      </c>
      <c r="G166" t="s">
        <v>75</v>
      </c>
      <c r="H166" t="s">
        <v>303</v>
      </c>
      <c r="I166" t="s">
        <v>62</v>
      </c>
      <c r="J166" t="s">
        <v>101</v>
      </c>
      <c r="K166" t="s">
        <v>45</v>
      </c>
      <c r="L166" t="s">
        <v>46</v>
      </c>
      <c r="M166">
        <v>23</v>
      </c>
      <c r="N166" t="s">
        <v>56</v>
      </c>
      <c r="O166" t="s">
        <v>48</v>
      </c>
      <c r="P166" t="s">
        <v>57</v>
      </c>
      <c r="Q166" t="s">
        <v>58</v>
      </c>
      <c r="R166">
        <v>4</v>
      </c>
      <c r="S166">
        <v>5.01</v>
      </c>
      <c r="T166">
        <v>5</v>
      </c>
      <c r="U166">
        <v>5</v>
      </c>
      <c r="V166">
        <v>4</v>
      </c>
      <c r="W166">
        <v>19.989899999999999</v>
      </c>
      <c r="X166">
        <v>10.02</v>
      </c>
      <c r="Y166">
        <v>9.9698999999999991</v>
      </c>
      <c r="Z166">
        <v>0</v>
      </c>
    </row>
    <row r="167" spans="1:26" x14ac:dyDescent="0.3">
      <c r="A167" t="s">
        <v>429</v>
      </c>
      <c r="B167" s="1">
        <v>45766</v>
      </c>
      <c r="C167" t="s">
        <v>256</v>
      </c>
      <c r="D167" t="s">
        <v>394</v>
      </c>
      <c r="E167" t="s">
        <v>125</v>
      </c>
      <c r="F167" t="s">
        <v>68</v>
      </c>
      <c r="G167" t="s">
        <v>75</v>
      </c>
      <c r="H167" t="s">
        <v>43</v>
      </c>
      <c r="I167" t="s">
        <v>32</v>
      </c>
      <c r="J167" t="s">
        <v>101</v>
      </c>
      <c r="K167" t="s">
        <v>106</v>
      </c>
      <c r="L167" t="s">
        <v>46</v>
      </c>
      <c r="M167">
        <v>1</v>
      </c>
      <c r="N167" t="s">
        <v>36</v>
      </c>
      <c r="O167" t="s">
        <v>37</v>
      </c>
      <c r="P167" t="s">
        <v>113</v>
      </c>
      <c r="Q167" t="s">
        <v>289</v>
      </c>
      <c r="R167">
        <v>4</v>
      </c>
      <c r="S167">
        <v>9.8800000000000008</v>
      </c>
      <c r="T167">
        <v>10</v>
      </c>
      <c r="U167">
        <v>5</v>
      </c>
      <c r="V167">
        <v>3.9</v>
      </c>
      <c r="W167">
        <v>37.34640000000001</v>
      </c>
      <c r="X167">
        <v>19.760000000000002</v>
      </c>
      <c r="Y167">
        <v>17.586400000000008</v>
      </c>
      <c r="Z167">
        <v>0</v>
      </c>
    </row>
    <row r="168" spans="1:26" x14ac:dyDescent="0.3">
      <c r="A168" t="s">
        <v>430</v>
      </c>
      <c r="B168" s="1">
        <v>45752</v>
      </c>
      <c r="C168" t="s">
        <v>256</v>
      </c>
      <c r="D168" t="s">
        <v>394</v>
      </c>
      <c r="E168" t="s">
        <v>340</v>
      </c>
      <c r="F168" t="s">
        <v>68</v>
      </c>
      <c r="G168" t="s">
        <v>431</v>
      </c>
      <c r="H168" t="s">
        <v>43</v>
      </c>
      <c r="I168" t="s">
        <v>62</v>
      </c>
      <c r="J168" t="s">
        <v>33</v>
      </c>
      <c r="K168" t="s">
        <v>45</v>
      </c>
      <c r="L168" t="s">
        <v>46</v>
      </c>
      <c r="M168">
        <v>7</v>
      </c>
      <c r="N168" t="s">
        <v>56</v>
      </c>
      <c r="O168" t="s">
        <v>37</v>
      </c>
      <c r="P168" t="s">
        <v>113</v>
      </c>
      <c r="Q168" t="s">
        <v>140</v>
      </c>
      <c r="R168">
        <v>4</v>
      </c>
      <c r="S168">
        <v>4.09</v>
      </c>
      <c r="T168">
        <v>5</v>
      </c>
      <c r="U168">
        <v>5</v>
      </c>
      <c r="V168">
        <v>3.9</v>
      </c>
      <c r="W168">
        <v>16.319099999999999</v>
      </c>
      <c r="X168">
        <v>8.18</v>
      </c>
      <c r="Y168">
        <v>8.1390999999999991</v>
      </c>
      <c r="Z168">
        <v>1</v>
      </c>
    </row>
    <row r="169" spans="1:26" x14ac:dyDescent="0.3">
      <c r="A169" t="s">
        <v>432</v>
      </c>
      <c r="B169" s="1">
        <v>45748</v>
      </c>
      <c r="C169" t="s">
        <v>256</v>
      </c>
      <c r="D169" t="s">
        <v>394</v>
      </c>
      <c r="E169" t="s">
        <v>220</v>
      </c>
      <c r="F169" t="s">
        <v>85</v>
      </c>
      <c r="G169" t="s">
        <v>433</v>
      </c>
      <c r="H169" t="s">
        <v>43</v>
      </c>
      <c r="I169" t="s">
        <v>32</v>
      </c>
      <c r="J169" t="s">
        <v>33</v>
      </c>
      <c r="K169" t="s">
        <v>87</v>
      </c>
      <c r="L169" t="s">
        <v>35</v>
      </c>
      <c r="M169">
        <v>24</v>
      </c>
      <c r="N169" t="s">
        <v>56</v>
      </c>
      <c r="O169" t="s">
        <v>48</v>
      </c>
      <c r="P169" t="s">
        <v>38</v>
      </c>
      <c r="Q169" t="s">
        <v>130</v>
      </c>
      <c r="R169">
        <v>4</v>
      </c>
      <c r="S169">
        <v>23.37</v>
      </c>
      <c r="T169">
        <v>0</v>
      </c>
      <c r="U169">
        <v>5</v>
      </c>
      <c r="V169">
        <v>3</v>
      </c>
      <c r="W169">
        <v>98.154000000000011</v>
      </c>
      <c r="X169">
        <v>46.74</v>
      </c>
      <c r="Y169">
        <v>51.414000000000009</v>
      </c>
      <c r="Z169">
        <v>1</v>
      </c>
    </row>
    <row r="170" spans="1:26" x14ac:dyDescent="0.3">
      <c r="A170" t="s">
        <v>434</v>
      </c>
      <c r="B170" s="1">
        <v>45752</v>
      </c>
      <c r="C170" t="s">
        <v>256</v>
      </c>
      <c r="D170" t="s">
        <v>394</v>
      </c>
      <c r="E170" t="s">
        <v>159</v>
      </c>
      <c r="F170" t="s">
        <v>74</v>
      </c>
      <c r="G170" t="s">
        <v>435</v>
      </c>
      <c r="H170" t="s">
        <v>303</v>
      </c>
      <c r="I170" t="s">
        <v>32</v>
      </c>
      <c r="J170" t="s">
        <v>44</v>
      </c>
      <c r="K170" t="s">
        <v>87</v>
      </c>
      <c r="L170" t="s">
        <v>93</v>
      </c>
      <c r="M170">
        <v>14</v>
      </c>
      <c r="N170" t="s">
        <v>47</v>
      </c>
      <c r="O170" t="s">
        <v>48</v>
      </c>
      <c r="P170" t="s">
        <v>57</v>
      </c>
      <c r="Q170" t="s">
        <v>136</v>
      </c>
      <c r="R170">
        <v>4</v>
      </c>
      <c r="S170">
        <v>9.65</v>
      </c>
      <c r="T170">
        <v>0</v>
      </c>
      <c r="U170">
        <v>5</v>
      </c>
      <c r="V170">
        <v>3</v>
      </c>
      <c r="W170">
        <v>40.53</v>
      </c>
      <c r="X170">
        <v>19.3</v>
      </c>
      <c r="Y170">
        <v>21.23</v>
      </c>
      <c r="Z170">
        <v>1</v>
      </c>
    </row>
    <row r="171" spans="1:26" x14ac:dyDescent="0.3">
      <c r="A171" t="s">
        <v>436</v>
      </c>
      <c r="B171" s="1">
        <v>45773</v>
      </c>
      <c r="C171" t="s">
        <v>256</v>
      </c>
      <c r="D171" t="s">
        <v>394</v>
      </c>
      <c r="E171" t="s">
        <v>125</v>
      </c>
      <c r="F171" t="s">
        <v>80</v>
      </c>
      <c r="G171" t="s">
        <v>314</v>
      </c>
      <c r="H171" t="s">
        <v>43</v>
      </c>
      <c r="I171" t="s">
        <v>32</v>
      </c>
      <c r="J171" t="s">
        <v>101</v>
      </c>
      <c r="K171" t="s">
        <v>87</v>
      </c>
      <c r="L171" t="s">
        <v>46</v>
      </c>
      <c r="M171">
        <v>12</v>
      </c>
      <c r="N171" t="s">
        <v>56</v>
      </c>
      <c r="O171" t="s">
        <v>48</v>
      </c>
      <c r="P171" t="s">
        <v>76</v>
      </c>
      <c r="Q171" t="s">
        <v>157</v>
      </c>
      <c r="R171">
        <v>4</v>
      </c>
      <c r="S171">
        <v>11.6</v>
      </c>
      <c r="T171">
        <v>0</v>
      </c>
      <c r="U171">
        <v>5</v>
      </c>
      <c r="V171">
        <v>3.9</v>
      </c>
      <c r="W171">
        <v>48.72</v>
      </c>
      <c r="X171">
        <v>23.2</v>
      </c>
      <c r="Y171">
        <v>25.52</v>
      </c>
      <c r="Z171">
        <v>0</v>
      </c>
    </row>
    <row r="172" spans="1:26" x14ac:dyDescent="0.3">
      <c r="A172" t="s">
        <v>437</v>
      </c>
      <c r="B172" s="1">
        <v>45768</v>
      </c>
      <c r="C172" t="s">
        <v>256</v>
      </c>
      <c r="D172" t="s">
        <v>394</v>
      </c>
      <c r="E172" t="s">
        <v>438</v>
      </c>
      <c r="F172" t="s">
        <v>121</v>
      </c>
      <c r="G172" t="s">
        <v>342</v>
      </c>
      <c r="H172" t="s">
        <v>43</v>
      </c>
      <c r="I172" t="s">
        <v>32</v>
      </c>
      <c r="J172" t="s">
        <v>92</v>
      </c>
      <c r="K172" t="s">
        <v>63</v>
      </c>
      <c r="L172" t="s">
        <v>35</v>
      </c>
      <c r="M172">
        <v>14</v>
      </c>
      <c r="N172" t="s">
        <v>47</v>
      </c>
      <c r="O172" t="s">
        <v>94</v>
      </c>
      <c r="P172" t="s">
        <v>70</v>
      </c>
      <c r="Q172" t="s">
        <v>102</v>
      </c>
      <c r="R172">
        <v>5</v>
      </c>
      <c r="S172">
        <v>9.67</v>
      </c>
      <c r="T172">
        <v>5</v>
      </c>
      <c r="U172">
        <v>5</v>
      </c>
      <c r="V172">
        <v>4</v>
      </c>
      <c r="W172">
        <v>48.229124999999996</v>
      </c>
      <c r="X172">
        <v>24.175000000000001</v>
      </c>
      <c r="Y172">
        <v>24.054124999999996</v>
      </c>
      <c r="Z172">
        <v>0</v>
      </c>
    </row>
    <row r="173" spans="1:26" x14ac:dyDescent="0.3">
      <c r="A173" t="s">
        <v>439</v>
      </c>
      <c r="B173" s="1">
        <v>45762</v>
      </c>
      <c r="C173" t="s">
        <v>256</v>
      </c>
      <c r="D173" t="s">
        <v>394</v>
      </c>
      <c r="E173" t="s">
        <v>52</v>
      </c>
      <c r="F173" t="s">
        <v>121</v>
      </c>
      <c r="G173" t="s">
        <v>61</v>
      </c>
      <c r="H173" t="s">
        <v>43</v>
      </c>
      <c r="I173" t="s">
        <v>62</v>
      </c>
      <c r="J173" t="s">
        <v>101</v>
      </c>
      <c r="K173" t="s">
        <v>34</v>
      </c>
      <c r="L173" t="s">
        <v>35</v>
      </c>
      <c r="M173">
        <v>8</v>
      </c>
      <c r="N173" t="s">
        <v>36</v>
      </c>
      <c r="O173" t="s">
        <v>94</v>
      </c>
      <c r="P173" t="s">
        <v>76</v>
      </c>
      <c r="Q173" t="s">
        <v>157</v>
      </c>
      <c r="R173">
        <v>4</v>
      </c>
      <c r="S173">
        <v>4.3899999999999997</v>
      </c>
      <c r="T173">
        <v>5</v>
      </c>
      <c r="U173">
        <v>5</v>
      </c>
      <c r="V173">
        <v>4</v>
      </c>
      <c r="W173">
        <v>17.516099999999998</v>
      </c>
      <c r="X173">
        <v>8.7799999999999994</v>
      </c>
      <c r="Y173">
        <v>8.7360999999999986</v>
      </c>
      <c r="Z173">
        <v>0</v>
      </c>
    </row>
    <row r="174" spans="1:26" x14ac:dyDescent="0.3">
      <c r="A174" t="s">
        <v>440</v>
      </c>
      <c r="B174" s="1">
        <v>45765</v>
      </c>
      <c r="C174" t="s">
        <v>256</v>
      </c>
      <c r="D174" t="s">
        <v>394</v>
      </c>
      <c r="E174" t="s">
        <v>120</v>
      </c>
      <c r="F174" t="s">
        <v>80</v>
      </c>
      <c r="G174" t="s">
        <v>252</v>
      </c>
      <c r="H174" t="s">
        <v>43</v>
      </c>
      <c r="I174" t="s">
        <v>62</v>
      </c>
      <c r="J174" t="s">
        <v>92</v>
      </c>
      <c r="K174" t="s">
        <v>45</v>
      </c>
      <c r="L174" t="s">
        <v>35</v>
      </c>
      <c r="M174">
        <v>10</v>
      </c>
      <c r="N174" t="s">
        <v>47</v>
      </c>
      <c r="O174" t="s">
        <v>48</v>
      </c>
      <c r="P174" t="s">
        <v>113</v>
      </c>
      <c r="Q174" t="s">
        <v>177</v>
      </c>
      <c r="R174">
        <v>4</v>
      </c>
      <c r="S174">
        <v>5.58</v>
      </c>
      <c r="T174">
        <v>5</v>
      </c>
      <c r="U174">
        <v>5</v>
      </c>
      <c r="V174">
        <v>4</v>
      </c>
      <c r="W174">
        <v>22.264200000000002</v>
      </c>
      <c r="X174">
        <v>11.16</v>
      </c>
      <c r="Y174">
        <v>11.104200000000002</v>
      </c>
      <c r="Z174">
        <v>0</v>
      </c>
    </row>
    <row r="175" spans="1:26" x14ac:dyDescent="0.3">
      <c r="A175" t="s">
        <v>441</v>
      </c>
      <c r="B175" s="1">
        <v>45757</v>
      </c>
      <c r="C175" t="s">
        <v>256</v>
      </c>
      <c r="D175" t="s">
        <v>394</v>
      </c>
      <c r="E175" t="s">
        <v>340</v>
      </c>
      <c r="F175" t="s">
        <v>74</v>
      </c>
      <c r="G175" t="s">
        <v>135</v>
      </c>
      <c r="H175" t="s">
        <v>303</v>
      </c>
      <c r="I175" t="s">
        <v>32</v>
      </c>
      <c r="J175" t="s">
        <v>44</v>
      </c>
      <c r="K175" t="s">
        <v>63</v>
      </c>
      <c r="L175" t="s">
        <v>46</v>
      </c>
      <c r="M175">
        <v>22</v>
      </c>
      <c r="N175" t="s">
        <v>36</v>
      </c>
      <c r="O175" t="s">
        <v>64</v>
      </c>
      <c r="P175" t="s">
        <v>57</v>
      </c>
      <c r="Q175" t="s">
        <v>58</v>
      </c>
      <c r="R175">
        <v>5</v>
      </c>
      <c r="S175">
        <v>7.03</v>
      </c>
      <c r="T175">
        <v>10</v>
      </c>
      <c r="U175">
        <v>5</v>
      </c>
      <c r="V175">
        <v>3.9</v>
      </c>
      <c r="W175">
        <v>33.216749999999998</v>
      </c>
      <c r="X175">
        <v>17.574999999999999</v>
      </c>
      <c r="Y175">
        <v>15.641749999999998</v>
      </c>
      <c r="Z175">
        <v>0</v>
      </c>
    </row>
    <row r="176" spans="1:26" x14ac:dyDescent="0.3">
      <c r="A176" t="s">
        <v>442</v>
      </c>
      <c r="B176" s="1">
        <v>45758</v>
      </c>
      <c r="C176" t="s">
        <v>256</v>
      </c>
      <c r="D176" t="s">
        <v>394</v>
      </c>
      <c r="E176" t="s">
        <v>199</v>
      </c>
      <c r="F176" t="s">
        <v>29</v>
      </c>
      <c r="G176" t="s">
        <v>443</v>
      </c>
      <c r="H176" t="s">
        <v>43</v>
      </c>
      <c r="I176" t="s">
        <v>62</v>
      </c>
      <c r="J176" t="s">
        <v>92</v>
      </c>
      <c r="K176" t="s">
        <v>87</v>
      </c>
      <c r="L176" t="s">
        <v>288</v>
      </c>
      <c r="M176">
        <v>3</v>
      </c>
      <c r="N176" t="s">
        <v>47</v>
      </c>
      <c r="O176" t="s">
        <v>48</v>
      </c>
      <c r="P176" t="s">
        <v>70</v>
      </c>
      <c r="Q176" t="s">
        <v>102</v>
      </c>
      <c r="R176">
        <v>4</v>
      </c>
      <c r="S176">
        <v>15.98</v>
      </c>
      <c r="T176">
        <v>5</v>
      </c>
      <c r="U176">
        <v>5</v>
      </c>
      <c r="V176">
        <v>3</v>
      </c>
      <c r="W176">
        <v>63.760199999999998</v>
      </c>
      <c r="X176">
        <v>31.96</v>
      </c>
      <c r="Y176">
        <v>31.800199999999997</v>
      </c>
      <c r="Z176">
        <v>1</v>
      </c>
    </row>
    <row r="177" spans="1:26" x14ac:dyDescent="0.3">
      <c r="A177" t="s">
        <v>444</v>
      </c>
      <c r="B177" s="1">
        <v>45769</v>
      </c>
      <c r="C177" t="s">
        <v>256</v>
      </c>
      <c r="D177" t="s">
        <v>394</v>
      </c>
      <c r="E177" t="s">
        <v>422</v>
      </c>
      <c r="F177" t="s">
        <v>53</v>
      </c>
      <c r="G177" t="s">
        <v>370</v>
      </c>
      <c r="H177" t="s">
        <v>303</v>
      </c>
      <c r="I177" t="s">
        <v>62</v>
      </c>
      <c r="J177" t="s">
        <v>92</v>
      </c>
      <c r="K177" t="s">
        <v>106</v>
      </c>
      <c r="L177" t="s">
        <v>35</v>
      </c>
      <c r="M177">
        <v>17</v>
      </c>
      <c r="N177" t="s">
        <v>47</v>
      </c>
      <c r="O177" t="s">
        <v>37</v>
      </c>
      <c r="P177" t="s">
        <v>70</v>
      </c>
      <c r="Q177" t="s">
        <v>102</v>
      </c>
      <c r="R177">
        <v>4</v>
      </c>
      <c r="S177">
        <v>7.5</v>
      </c>
      <c r="T177">
        <v>10</v>
      </c>
      <c r="U177">
        <v>5</v>
      </c>
      <c r="V177">
        <v>3.9</v>
      </c>
      <c r="W177">
        <v>28.35</v>
      </c>
      <c r="X177">
        <v>15</v>
      </c>
      <c r="Y177">
        <v>13.350000000000001</v>
      </c>
      <c r="Z177">
        <v>0</v>
      </c>
    </row>
    <row r="178" spans="1:26" x14ac:dyDescent="0.3">
      <c r="A178" t="s">
        <v>445</v>
      </c>
      <c r="B178" s="1">
        <v>45778</v>
      </c>
      <c r="C178" t="s">
        <v>446</v>
      </c>
      <c r="D178" t="s">
        <v>394</v>
      </c>
      <c r="E178" t="s">
        <v>217</v>
      </c>
      <c r="F178" t="s">
        <v>53</v>
      </c>
      <c r="G178" t="s">
        <v>376</v>
      </c>
      <c r="H178" t="s">
        <v>43</v>
      </c>
      <c r="I178" t="s">
        <v>32</v>
      </c>
      <c r="J178" t="s">
        <v>101</v>
      </c>
      <c r="K178" t="s">
        <v>34</v>
      </c>
      <c r="L178" t="s">
        <v>35</v>
      </c>
      <c r="M178">
        <v>3</v>
      </c>
      <c r="N178" t="s">
        <v>36</v>
      </c>
      <c r="O178" t="s">
        <v>48</v>
      </c>
      <c r="P178" t="s">
        <v>76</v>
      </c>
      <c r="Q178" t="s">
        <v>157</v>
      </c>
      <c r="R178">
        <v>4</v>
      </c>
      <c r="S178">
        <v>5.63</v>
      </c>
      <c r="T178">
        <v>0</v>
      </c>
      <c r="U178">
        <v>5</v>
      </c>
      <c r="V178">
        <v>4</v>
      </c>
      <c r="W178">
        <v>23.646000000000001</v>
      </c>
      <c r="X178">
        <v>11.26</v>
      </c>
      <c r="Y178">
        <v>12.386000000000001</v>
      </c>
      <c r="Z178">
        <v>0</v>
      </c>
    </row>
    <row r="179" spans="1:26" x14ac:dyDescent="0.3">
      <c r="A179" t="s">
        <v>447</v>
      </c>
      <c r="B179" s="1">
        <v>45802</v>
      </c>
      <c r="C179" t="s">
        <v>446</v>
      </c>
      <c r="D179" t="s">
        <v>394</v>
      </c>
      <c r="E179" t="s">
        <v>164</v>
      </c>
      <c r="F179" t="s">
        <v>121</v>
      </c>
      <c r="G179" t="s">
        <v>448</v>
      </c>
      <c r="H179" t="s">
        <v>303</v>
      </c>
      <c r="I179" t="s">
        <v>32</v>
      </c>
      <c r="J179" t="s">
        <v>44</v>
      </c>
      <c r="K179" t="s">
        <v>87</v>
      </c>
      <c r="L179" t="s">
        <v>93</v>
      </c>
      <c r="M179">
        <v>22</v>
      </c>
      <c r="N179" t="s">
        <v>36</v>
      </c>
      <c r="O179" t="s">
        <v>48</v>
      </c>
      <c r="P179" t="s">
        <v>49</v>
      </c>
      <c r="Q179" t="s">
        <v>50</v>
      </c>
      <c r="R179">
        <v>4</v>
      </c>
      <c r="S179">
        <v>6.96</v>
      </c>
      <c r="T179">
        <v>0</v>
      </c>
      <c r="U179">
        <v>5</v>
      </c>
      <c r="V179">
        <v>4</v>
      </c>
      <c r="W179">
        <v>29.231999999999999</v>
      </c>
      <c r="X179">
        <v>13.92</v>
      </c>
      <c r="Y179">
        <v>15.311999999999999</v>
      </c>
      <c r="Z179">
        <v>1</v>
      </c>
    </row>
    <row r="180" spans="1:26" x14ac:dyDescent="0.3">
      <c r="A180" t="s">
        <v>449</v>
      </c>
      <c r="B180" s="1">
        <v>45803</v>
      </c>
      <c r="C180" t="s">
        <v>446</v>
      </c>
      <c r="D180" t="s">
        <v>394</v>
      </c>
      <c r="E180" t="s">
        <v>142</v>
      </c>
      <c r="F180" t="s">
        <v>29</v>
      </c>
      <c r="G180" t="s">
        <v>450</v>
      </c>
      <c r="H180" t="s">
        <v>303</v>
      </c>
      <c r="I180" t="s">
        <v>32</v>
      </c>
      <c r="J180" t="s">
        <v>92</v>
      </c>
      <c r="K180" t="s">
        <v>63</v>
      </c>
      <c r="L180" t="s">
        <v>46</v>
      </c>
      <c r="M180">
        <v>18</v>
      </c>
      <c r="N180" t="s">
        <v>36</v>
      </c>
      <c r="O180" t="s">
        <v>48</v>
      </c>
      <c r="P180" t="s">
        <v>76</v>
      </c>
      <c r="Q180" t="s">
        <v>77</v>
      </c>
      <c r="R180">
        <v>4</v>
      </c>
      <c r="S180">
        <v>7.77</v>
      </c>
      <c r="T180">
        <v>5</v>
      </c>
      <c r="U180">
        <v>5</v>
      </c>
      <c r="V180">
        <v>4</v>
      </c>
      <c r="W180">
        <v>31.002299999999998</v>
      </c>
      <c r="X180">
        <v>15.54</v>
      </c>
      <c r="Y180">
        <v>15.462299999999999</v>
      </c>
      <c r="Z180">
        <v>1</v>
      </c>
    </row>
    <row r="181" spans="1:26" x14ac:dyDescent="0.3">
      <c r="A181" t="s">
        <v>451</v>
      </c>
      <c r="B181" s="1">
        <v>45780</v>
      </c>
      <c r="C181" t="s">
        <v>446</v>
      </c>
      <c r="D181" t="s">
        <v>394</v>
      </c>
      <c r="E181" t="s">
        <v>28</v>
      </c>
      <c r="F181" t="s">
        <v>68</v>
      </c>
      <c r="G181" t="s">
        <v>30</v>
      </c>
      <c r="H181" t="s">
        <v>43</v>
      </c>
      <c r="I181" t="s">
        <v>62</v>
      </c>
      <c r="J181" t="s">
        <v>44</v>
      </c>
      <c r="K181" t="s">
        <v>63</v>
      </c>
      <c r="L181" t="s">
        <v>288</v>
      </c>
      <c r="M181">
        <v>5</v>
      </c>
      <c r="N181" t="s">
        <v>47</v>
      </c>
      <c r="O181" t="s">
        <v>37</v>
      </c>
      <c r="P181" t="s">
        <v>57</v>
      </c>
      <c r="Q181" t="s">
        <v>250</v>
      </c>
      <c r="R181">
        <v>4</v>
      </c>
      <c r="S181">
        <v>12.84</v>
      </c>
      <c r="T181">
        <v>10</v>
      </c>
      <c r="U181">
        <v>5</v>
      </c>
      <c r="V181">
        <v>5</v>
      </c>
      <c r="W181">
        <v>48.535200000000003</v>
      </c>
      <c r="X181">
        <v>25.68</v>
      </c>
      <c r="Y181">
        <v>22.855200000000004</v>
      </c>
      <c r="Z181">
        <v>0</v>
      </c>
    </row>
    <row r="182" spans="1:26" x14ac:dyDescent="0.3">
      <c r="A182" t="s">
        <v>452</v>
      </c>
      <c r="B182" s="1">
        <v>45782</v>
      </c>
      <c r="C182" t="s">
        <v>446</v>
      </c>
      <c r="D182" t="s">
        <v>394</v>
      </c>
      <c r="E182" t="s">
        <v>138</v>
      </c>
      <c r="F182" t="s">
        <v>29</v>
      </c>
      <c r="G182" t="s">
        <v>453</v>
      </c>
      <c r="H182" t="s">
        <v>303</v>
      </c>
      <c r="I182" t="s">
        <v>62</v>
      </c>
      <c r="J182" t="s">
        <v>44</v>
      </c>
      <c r="K182" t="s">
        <v>45</v>
      </c>
      <c r="L182" t="s">
        <v>46</v>
      </c>
      <c r="M182">
        <v>17</v>
      </c>
      <c r="N182" t="s">
        <v>47</v>
      </c>
      <c r="O182" t="s">
        <v>37</v>
      </c>
      <c r="P182" t="s">
        <v>38</v>
      </c>
      <c r="Q182" t="s">
        <v>39</v>
      </c>
      <c r="R182">
        <v>4</v>
      </c>
      <c r="S182">
        <v>6.98</v>
      </c>
      <c r="T182">
        <v>0</v>
      </c>
      <c r="U182">
        <v>5</v>
      </c>
      <c r="V182">
        <v>5</v>
      </c>
      <c r="W182">
        <v>29.316000000000003</v>
      </c>
      <c r="X182">
        <v>13.96</v>
      </c>
      <c r="Y182">
        <v>15.356000000000002</v>
      </c>
      <c r="Z182">
        <v>1</v>
      </c>
    </row>
    <row r="183" spans="1:26" x14ac:dyDescent="0.3">
      <c r="A183" t="s">
        <v>454</v>
      </c>
      <c r="B183" s="1">
        <v>45791</v>
      </c>
      <c r="C183" t="s">
        <v>446</v>
      </c>
      <c r="D183" t="s">
        <v>394</v>
      </c>
      <c r="E183" t="s">
        <v>233</v>
      </c>
      <c r="F183" t="s">
        <v>121</v>
      </c>
      <c r="G183" t="s">
        <v>75</v>
      </c>
      <c r="H183" t="s">
        <v>303</v>
      </c>
      <c r="I183" t="s">
        <v>62</v>
      </c>
      <c r="J183" t="s">
        <v>101</v>
      </c>
      <c r="K183" t="s">
        <v>106</v>
      </c>
      <c r="L183" t="s">
        <v>46</v>
      </c>
      <c r="M183">
        <v>12</v>
      </c>
      <c r="N183" t="s">
        <v>36</v>
      </c>
      <c r="O183" t="s">
        <v>37</v>
      </c>
      <c r="P183" t="s">
        <v>70</v>
      </c>
      <c r="Q183" t="s">
        <v>102</v>
      </c>
      <c r="R183">
        <v>4</v>
      </c>
      <c r="S183">
        <v>5.99</v>
      </c>
      <c r="T183">
        <v>5</v>
      </c>
      <c r="U183">
        <v>5</v>
      </c>
      <c r="V183">
        <v>4</v>
      </c>
      <c r="W183">
        <v>23.900100000000002</v>
      </c>
      <c r="X183">
        <v>11.98</v>
      </c>
      <c r="Y183">
        <v>11.920100000000001</v>
      </c>
      <c r="Z183">
        <v>0</v>
      </c>
    </row>
    <row r="184" spans="1:26" x14ac:dyDescent="0.3">
      <c r="A184" t="s">
        <v>455</v>
      </c>
      <c r="B184" s="1">
        <v>45796</v>
      </c>
      <c r="C184" t="s">
        <v>446</v>
      </c>
      <c r="D184" t="s">
        <v>394</v>
      </c>
      <c r="E184" t="s">
        <v>456</v>
      </c>
      <c r="F184" t="s">
        <v>80</v>
      </c>
      <c r="G184" t="s">
        <v>419</v>
      </c>
      <c r="H184" t="s">
        <v>43</v>
      </c>
      <c r="I184" t="s">
        <v>32</v>
      </c>
      <c r="J184" t="s">
        <v>33</v>
      </c>
      <c r="K184" t="s">
        <v>45</v>
      </c>
      <c r="L184" t="s">
        <v>93</v>
      </c>
      <c r="M184">
        <v>8</v>
      </c>
      <c r="N184" t="s">
        <v>56</v>
      </c>
      <c r="O184" t="s">
        <v>64</v>
      </c>
      <c r="P184" t="s">
        <v>57</v>
      </c>
      <c r="Q184" t="s">
        <v>82</v>
      </c>
      <c r="R184">
        <v>4</v>
      </c>
      <c r="S184">
        <v>7.37</v>
      </c>
      <c r="T184">
        <v>0</v>
      </c>
      <c r="U184">
        <v>5</v>
      </c>
      <c r="V184">
        <v>3</v>
      </c>
      <c r="W184">
        <v>30.954000000000001</v>
      </c>
      <c r="X184">
        <v>14.74</v>
      </c>
      <c r="Y184">
        <v>16.213999999999999</v>
      </c>
      <c r="Z184">
        <v>0</v>
      </c>
    </row>
    <row r="185" spans="1:26" x14ac:dyDescent="0.3">
      <c r="A185" t="s">
        <v>457</v>
      </c>
      <c r="B185" s="1">
        <v>45787</v>
      </c>
      <c r="C185" t="s">
        <v>446</v>
      </c>
      <c r="D185" t="s">
        <v>394</v>
      </c>
      <c r="E185" t="s">
        <v>335</v>
      </c>
      <c r="F185" t="s">
        <v>121</v>
      </c>
      <c r="G185" t="s">
        <v>458</v>
      </c>
      <c r="H185" t="s">
        <v>303</v>
      </c>
      <c r="I185" t="s">
        <v>32</v>
      </c>
      <c r="J185" t="s">
        <v>92</v>
      </c>
      <c r="K185" t="s">
        <v>63</v>
      </c>
      <c r="L185" t="s">
        <v>93</v>
      </c>
      <c r="M185">
        <v>18</v>
      </c>
      <c r="N185" t="s">
        <v>47</v>
      </c>
      <c r="O185" t="s">
        <v>48</v>
      </c>
      <c r="P185" t="s">
        <v>70</v>
      </c>
      <c r="Q185" t="s">
        <v>102</v>
      </c>
      <c r="R185">
        <v>4</v>
      </c>
      <c r="S185">
        <v>11.55</v>
      </c>
      <c r="T185">
        <v>0</v>
      </c>
      <c r="U185">
        <v>5</v>
      </c>
      <c r="V185">
        <v>3</v>
      </c>
      <c r="W185">
        <v>48.510000000000005</v>
      </c>
      <c r="X185">
        <v>23.1</v>
      </c>
      <c r="Y185">
        <v>25.410000000000004</v>
      </c>
      <c r="Z185">
        <v>1</v>
      </c>
    </row>
    <row r="186" spans="1:26" x14ac:dyDescent="0.3">
      <c r="A186" t="s">
        <v>459</v>
      </c>
      <c r="B186" s="1">
        <v>45798</v>
      </c>
      <c r="C186" t="s">
        <v>446</v>
      </c>
      <c r="D186" t="s">
        <v>394</v>
      </c>
      <c r="E186" t="s">
        <v>205</v>
      </c>
      <c r="F186" t="s">
        <v>53</v>
      </c>
      <c r="G186" t="s">
        <v>460</v>
      </c>
      <c r="H186" t="s">
        <v>43</v>
      </c>
      <c r="I186" t="s">
        <v>32</v>
      </c>
      <c r="J186" t="s">
        <v>101</v>
      </c>
      <c r="K186" t="s">
        <v>34</v>
      </c>
      <c r="L186" t="s">
        <v>288</v>
      </c>
      <c r="M186">
        <v>3</v>
      </c>
      <c r="N186" t="s">
        <v>47</v>
      </c>
      <c r="O186" t="s">
        <v>48</v>
      </c>
      <c r="P186" t="s">
        <v>113</v>
      </c>
      <c r="Q186" t="s">
        <v>289</v>
      </c>
      <c r="R186">
        <v>5</v>
      </c>
      <c r="S186">
        <v>8.1199999999999992</v>
      </c>
      <c r="T186">
        <v>0</v>
      </c>
      <c r="U186">
        <v>5</v>
      </c>
      <c r="V186">
        <v>3</v>
      </c>
      <c r="W186">
        <v>42.629999999999995</v>
      </c>
      <c r="X186">
        <v>20.299999999999997</v>
      </c>
      <c r="Y186">
        <v>22.33</v>
      </c>
      <c r="Z186">
        <v>1</v>
      </c>
    </row>
    <row r="187" spans="1:26" x14ac:dyDescent="0.3">
      <c r="A187" t="s">
        <v>461</v>
      </c>
      <c r="B187" s="1">
        <v>45797</v>
      </c>
      <c r="C187" t="s">
        <v>446</v>
      </c>
      <c r="D187" t="s">
        <v>394</v>
      </c>
      <c r="E187" t="s">
        <v>108</v>
      </c>
      <c r="F187" t="s">
        <v>85</v>
      </c>
      <c r="G187" t="s">
        <v>389</v>
      </c>
      <c r="H187" t="s">
        <v>43</v>
      </c>
      <c r="I187" t="s">
        <v>32</v>
      </c>
      <c r="J187" t="s">
        <v>92</v>
      </c>
      <c r="K187" t="s">
        <v>63</v>
      </c>
      <c r="L187" t="s">
        <v>35</v>
      </c>
      <c r="M187">
        <v>25</v>
      </c>
      <c r="N187" t="s">
        <v>56</v>
      </c>
      <c r="O187" t="s">
        <v>94</v>
      </c>
      <c r="P187" t="s">
        <v>76</v>
      </c>
      <c r="Q187" t="s">
        <v>243</v>
      </c>
      <c r="R187">
        <v>4</v>
      </c>
      <c r="S187">
        <v>9.4499999999999993</v>
      </c>
      <c r="T187">
        <v>5</v>
      </c>
      <c r="U187">
        <v>5</v>
      </c>
      <c r="V187">
        <v>4</v>
      </c>
      <c r="W187">
        <v>37.705500000000001</v>
      </c>
      <c r="X187">
        <v>18.899999999999999</v>
      </c>
      <c r="Y187">
        <v>18.805500000000002</v>
      </c>
      <c r="Z187">
        <v>0</v>
      </c>
    </row>
    <row r="188" spans="1:26" x14ac:dyDescent="0.3">
      <c r="A188" t="s">
        <v>462</v>
      </c>
      <c r="B188" s="1">
        <v>45804</v>
      </c>
      <c r="C188" t="s">
        <v>446</v>
      </c>
      <c r="D188" t="s">
        <v>394</v>
      </c>
      <c r="E188" t="s">
        <v>79</v>
      </c>
      <c r="F188" t="s">
        <v>80</v>
      </c>
      <c r="G188" t="s">
        <v>242</v>
      </c>
      <c r="H188" t="s">
        <v>43</v>
      </c>
      <c r="I188" t="s">
        <v>32</v>
      </c>
      <c r="J188" t="s">
        <v>101</v>
      </c>
      <c r="K188" t="s">
        <v>34</v>
      </c>
      <c r="L188" t="s">
        <v>35</v>
      </c>
      <c r="M188">
        <v>8</v>
      </c>
      <c r="N188" t="s">
        <v>56</v>
      </c>
      <c r="O188" t="s">
        <v>94</v>
      </c>
      <c r="P188" t="s">
        <v>70</v>
      </c>
      <c r="Q188" t="s">
        <v>188</v>
      </c>
      <c r="R188">
        <v>4</v>
      </c>
      <c r="S188">
        <v>14.49</v>
      </c>
      <c r="T188">
        <v>10</v>
      </c>
      <c r="U188">
        <v>5</v>
      </c>
      <c r="V188">
        <v>5</v>
      </c>
      <c r="W188">
        <v>54.772200000000005</v>
      </c>
      <c r="X188">
        <v>28.98</v>
      </c>
      <c r="Y188">
        <v>25.792200000000005</v>
      </c>
      <c r="Z188">
        <v>0</v>
      </c>
    </row>
    <row r="189" spans="1:26" x14ac:dyDescent="0.3">
      <c r="A189" t="s">
        <v>463</v>
      </c>
      <c r="B189" s="1">
        <v>45804</v>
      </c>
      <c r="C189" t="s">
        <v>446</v>
      </c>
      <c r="D189" t="s">
        <v>394</v>
      </c>
      <c r="E189" t="s">
        <v>205</v>
      </c>
      <c r="F189" t="s">
        <v>121</v>
      </c>
      <c r="G189" t="s">
        <v>345</v>
      </c>
      <c r="H189" t="s">
        <v>303</v>
      </c>
      <c r="I189" t="s">
        <v>32</v>
      </c>
      <c r="J189" t="s">
        <v>33</v>
      </c>
      <c r="K189" t="s">
        <v>106</v>
      </c>
      <c r="L189" t="s">
        <v>93</v>
      </c>
      <c r="M189">
        <v>20</v>
      </c>
      <c r="N189" t="s">
        <v>36</v>
      </c>
      <c r="O189" t="s">
        <v>37</v>
      </c>
      <c r="P189" t="s">
        <v>76</v>
      </c>
      <c r="Q189" t="s">
        <v>123</v>
      </c>
      <c r="R189">
        <v>5</v>
      </c>
      <c r="S189">
        <v>5.58</v>
      </c>
      <c r="T189">
        <v>0</v>
      </c>
      <c r="U189">
        <v>5</v>
      </c>
      <c r="V189">
        <v>4</v>
      </c>
      <c r="W189">
        <v>29.294999999999998</v>
      </c>
      <c r="X189">
        <v>13.95</v>
      </c>
      <c r="Y189">
        <v>15.344999999999999</v>
      </c>
      <c r="Z189">
        <v>0</v>
      </c>
    </row>
    <row r="190" spans="1:26" x14ac:dyDescent="0.3">
      <c r="A190" t="s">
        <v>464</v>
      </c>
      <c r="B190" s="1">
        <v>45785</v>
      </c>
      <c r="C190" t="s">
        <v>446</v>
      </c>
      <c r="D190" t="s">
        <v>394</v>
      </c>
      <c r="E190" t="s">
        <v>220</v>
      </c>
      <c r="F190" t="s">
        <v>80</v>
      </c>
      <c r="G190" t="s">
        <v>310</v>
      </c>
      <c r="H190" t="s">
        <v>43</v>
      </c>
      <c r="I190" t="s">
        <v>62</v>
      </c>
      <c r="J190" t="s">
        <v>33</v>
      </c>
      <c r="K190" t="s">
        <v>106</v>
      </c>
      <c r="L190" t="s">
        <v>35</v>
      </c>
      <c r="M190">
        <v>19</v>
      </c>
      <c r="N190" t="s">
        <v>36</v>
      </c>
      <c r="O190" t="s">
        <v>94</v>
      </c>
      <c r="P190" t="s">
        <v>49</v>
      </c>
      <c r="Q190" t="s">
        <v>168</v>
      </c>
      <c r="R190">
        <v>5</v>
      </c>
      <c r="S190">
        <v>6.48</v>
      </c>
      <c r="T190">
        <v>5</v>
      </c>
      <c r="U190">
        <v>5</v>
      </c>
      <c r="V190">
        <v>5</v>
      </c>
      <c r="W190">
        <v>32.31900000000001</v>
      </c>
      <c r="X190">
        <v>16.200000000000003</v>
      </c>
      <c r="Y190">
        <v>16.119000000000007</v>
      </c>
      <c r="Z190">
        <v>0</v>
      </c>
    </row>
    <row r="191" spans="1:26" x14ac:dyDescent="0.3">
      <c r="A191" t="s">
        <v>465</v>
      </c>
      <c r="B191" s="1">
        <v>45779</v>
      </c>
      <c r="C191" t="s">
        <v>446</v>
      </c>
      <c r="D191" t="s">
        <v>394</v>
      </c>
      <c r="E191" t="s">
        <v>422</v>
      </c>
      <c r="F191" t="s">
        <v>29</v>
      </c>
      <c r="G191" t="s">
        <v>466</v>
      </c>
      <c r="H191" t="s">
        <v>43</v>
      </c>
      <c r="I191" t="s">
        <v>32</v>
      </c>
      <c r="J191" t="s">
        <v>101</v>
      </c>
      <c r="K191" t="s">
        <v>106</v>
      </c>
      <c r="L191" t="s">
        <v>93</v>
      </c>
      <c r="M191">
        <v>1</v>
      </c>
      <c r="N191" t="s">
        <v>56</v>
      </c>
      <c r="O191" t="s">
        <v>37</v>
      </c>
      <c r="P191" t="s">
        <v>57</v>
      </c>
      <c r="Q191" t="s">
        <v>82</v>
      </c>
      <c r="R191">
        <v>4</v>
      </c>
      <c r="S191">
        <v>11.28</v>
      </c>
      <c r="T191">
        <v>5</v>
      </c>
      <c r="U191">
        <v>5</v>
      </c>
      <c r="V191">
        <v>3</v>
      </c>
      <c r="W191">
        <v>45.007199999999997</v>
      </c>
      <c r="X191">
        <v>22.56</v>
      </c>
      <c r="Y191">
        <v>22.447199999999999</v>
      </c>
      <c r="Z191">
        <v>1</v>
      </c>
    </row>
    <row r="192" spans="1:26" x14ac:dyDescent="0.3">
      <c r="A192" t="s">
        <v>467</v>
      </c>
      <c r="B192" s="1">
        <v>45785</v>
      </c>
      <c r="C192" t="s">
        <v>446</v>
      </c>
      <c r="D192" t="s">
        <v>394</v>
      </c>
      <c r="E192" t="s">
        <v>245</v>
      </c>
      <c r="F192" t="s">
        <v>29</v>
      </c>
      <c r="G192" t="s">
        <v>387</v>
      </c>
      <c r="H192" t="s">
        <v>43</v>
      </c>
      <c r="I192" t="s">
        <v>32</v>
      </c>
      <c r="J192" t="s">
        <v>92</v>
      </c>
      <c r="K192" t="s">
        <v>63</v>
      </c>
      <c r="L192" t="s">
        <v>35</v>
      </c>
      <c r="M192">
        <v>19</v>
      </c>
      <c r="N192" t="s">
        <v>47</v>
      </c>
      <c r="O192" t="s">
        <v>64</v>
      </c>
      <c r="P192" t="s">
        <v>57</v>
      </c>
      <c r="Q192" t="s">
        <v>136</v>
      </c>
      <c r="R192">
        <v>4</v>
      </c>
      <c r="S192">
        <v>18.510000000000002</v>
      </c>
      <c r="T192">
        <v>5</v>
      </c>
      <c r="U192">
        <v>5</v>
      </c>
      <c r="V192">
        <v>3</v>
      </c>
      <c r="W192">
        <v>73.854900000000015</v>
      </c>
      <c r="X192">
        <v>37.020000000000003</v>
      </c>
      <c r="Y192">
        <v>36.834900000000012</v>
      </c>
      <c r="Z192">
        <v>0</v>
      </c>
    </row>
    <row r="193" spans="1:26" x14ac:dyDescent="0.3">
      <c r="A193" t="s">
        <v>468</v>
      </c>
      <c r="B193" s="1">
        <v>45801</v>
      </c>
      <c r="C193" t="s">
        <v>446</v>
      </c>
      <c r="D193" t="s">
        <v>394</v>
      </c>
      <c r="E193" t="s">
        <v>170</v>
      </c>
      <c r="F193" t="s">
        <v>68</v>
      </c>
      <c r="G193" t="s">
        <v>469</v>
      </c>
      <c r="H193" t="s">
        <v>43</v>
      </c>
      <c r="I193" t="s">
        <v>62</v>
      </c>
      <c r="J193" t="s">
        <v>101</v>
      </c>
      <c r="K193" t="s">
        <v>106</v>
      </c>
      <c r="L193" t="s">
        <v>46</v>
      </c>
      <c r="M193">
        <v>19</v>
      </c>
      <c r="N193" t="s">
        <v>47</v>
      </c>
      <c r="O193" t="s">
        <v>48</v>
      </c>
      <c r="P193" t="s">
        <v>70</v>
      </c>
      <c r="Q193" t="s">
        <v>209</v>
      </c>
      <c r="R193">
        <v>4</v>
      </c>
      <c r="S193">
        <v>13.13</v>
      </c>
      <c r="T193">
        <v>5</v>
      </c>
      <c r="U193">
        <v>5</v>
      </c>
      <c r="V193">
        <v>5</v>
      </c>
      <c r="W193">
        <v>52.3887</v>
      </c>
      <c r="X193">
        <v>26.26</v>
      </c>
      <c r="Y193">
        <v>26.128699999999998</v>
      </c>
      <c r="Z193">
        <v>1</v>
      </c>
    </row>
    <row r="194" spans="1:26" x14ac:dyDescent="0.3">
      <c r="A194" t="s">
        <v>470</v>
      </c>
      <c r="B194" s="1">
        <v>45796</v>
      </c>
      <c r="C194" t="s">
        <v>446</v>
      </c>
      <c r="D194" t="s">
        <v>394</v>
      </c>
      <c r="E194" t="s">
        <v>152</v>
      </c>
      <c r="F194" t="s">
        <v>68</v>
      </c>
      <c r="G194" t="s">
        <v>471</v>
      </c>
      <c r="H194" t="s">
        <v>303</v>
      </c>
      <c r="I194" t="s">
        <v>62</v>
      </c>
      <c r="J194" t="s">
        <v>44</v>
      </c>
      <c r="K194" t="s">
        <v>63</v>
      </c>
      <c r="L194" t="s">
        <v>93</v>
      </c>
      <c r="M194">
        <v>20</v>
      </c>
      <c r="N194" t="s">
        <v>56</v>
      </c>
      <c r="O194" t="s">
        <v>48</v>
      </c>
      <c r="P194" t="s">
        <v>76</v>
      </c>
      <c r="Q194" t="s">
        <v>157</v>
      </c>
      <c r="R194">
        <v>4</v>
      </c>
      <c r="S194">
        <v>6.87</v>
      </c>
      <c r="T194">
        <v>10</v>
      </c>
      <c r="U194">
        <v>5</v>
      </c>
      <c r="V194">
        <v>5</v>
      </c>
      <c r="W194">
        <v>25.968600000000002</v>
      </c>
      <c r="X194">
        <v>13.74</v>
      </c>
      <c r="Y194">
        <v>12.228600000000002</v>
      </c>
      <c r="Z194">
        <v>1</v>
      </c>
    </row>
    <row r="195" spans="1:26" x14ac:dyDescent="0.3">
      <c r="A195" t="s">
        <v>472</v>
      </c>
      <c r="B195" s="1">
        <v>45784</v>
      </c>
      <c r="C195" t="s">
        <v>446</v>
      </c>
      <c r="D195" t="s">
        <v>394</v>
      </c>
      <c r="E195" t="s">
        <v>173</v>
      </c>
      <c r="F195" t="s">
        <v>80</v>
      </c>
      <c r="G195" t="s">
        <v>200</v>
      </c>
      <c r="H195" t="s">
        <v>43</v>
      </c>
      <c r="I195" t="s">
        <v>32</v>
      </c>
      <c r="J195" t="s">
        <v>92</v>
      </c>
      <c r="K195" t="s">
        <v>45</v>
      </c>
      <c r="L195" t="s">
        <v>46</v>
      </c>
      <c r="M195">
        <v>25</v>
      </c>
      <c r="N195" t="s">
        <v>36</v>
      </c>
      <c r="O195" t="s">
        <v>48</v>
      </c>
      <c r="P195" t="s">
        <v>57</v>
      </c>
      <c r="Q195" t="s">
        <v>250</v>
      </c>
      <c r="R195">
        <v>4</v>
      </c>
      <c r="S195">
        <v>6.15</v>
      </c>
      <c r="T195">
        <v>5</v>
      </c>
      <c r="U195">
        <v>5</v>
      </c>
      <c r="V195">
        <v>4</v>
      </c>
      <c r="W195">
        <v>24.538500000000003</v>
      </c>
      <c r="X195">
        <v>12.3</v>
      </c>
      <c r="Y195">
        <v>12.238500000000002</v>
      </c>
      <c r="Z195">
        <v>0</v>
      </c>
    </row>
    <row r="196" spans="1:26" x14ac:dyDescent="0.3">
      <c r="A196" t="s">
        <v>473</v>
      </c>
      <c r="B196" s="1">
        <v>45791</v>
      </c>
      <c r="C196" t="s">
        <v>446</v>
      </c>
      <c r="D196" t="s">
        <v>394</v>
      </c>
      <c r="E196" t="s">
        <v>138</v>
      </c>
      <c r="F196" t="s">
        <v>29</v>
      </c>
      <c r="G196" t="s">
        <v>345</v>
      </c>
      <c r="H196" t="s">
        <v>303</v>
      </c>
      <c r="I196" t="s">
        <v>62</v>
      </c>
      <c r="J196" t="s">
        <v>33</v>
      </c>
      <c r="K196" t="s">
        <v>87</v>
      </c>
      <c r="L196" t="s">
        <v>35</v>
      </c>
      <c r="M196">
        <v>22</v>
      </c>
      <c r="N196" t="s">
        <v>36</v>
      </c>
      <c r="O196" t="s">
        <v>37</v>
      </c>
      <c r="P196" t="s">
        <v>70</v>
      </c>
      <c r="Q196" t="s">
        <v>209</v>
      </c>
      <c r="R196">
        <v>4</v>
      </c>
      <c r="S196">
        <v>12.24</v>
      </c>
      <c r="T196">
        <v>5</v>
      </c>
      <c r="U196">
        <v>5</v>
      </c>
      <c r="V196">
        <v>4</v>
      </c>
      <c r="W196">
        <v>48.837600000000002</v>
      </c>
      <c r="X196">
        <v>24.48</v>
      </c>
      <c r="Y196">
        <v>24.357600000000001</v>
      </c>
      <c r="Z196">
        <v>0</v>
      </c>
    </row>
    <row r="197" spans="1:26" x14ac:dyDescent="0.3">
      <c r="A197" t="s">
        <v>474</v>
      </c>
      <c r="B197" s="1">
        <v>45797</v>
      </c>
      <c r="C197" t="s">
        <v>446</v>
      </c>
      <c r="D197" t="s">
        <v>394</v>
      </c>
      <c r="E197" t="s">
        <v>438</v>
      </c>
      <c r="F197" t="s">
        <v>68</v>
      </c>
      <c r="G197" t="s">
        <v>374</v>
      </c>
      <c r="H197" t="s">
        <v>43</v>
      </c>
      <c r="I197" t="s">
        <v>32</v>
      </c>
      <c r="J197" t="s">
        <v>101</v>
      </c>
      <c r="K197" t="s">
        <v>87</v>
      </c>
      <c r="L197" t="s">
        <v>46</v>
      </c>
      <c r="M197">
        <v>21</v>
      </c>
      <c r="N197" t="s">
        <v>36</v>
      </c>
      <c r="O197" t="s">
        <v>64</v>
      </c>
      <c r="P197" t="s">
        <v>76</v>
      </c>
      <c r="Q197" t="s">
        <v>77</v>
      </c>
      <c r="R197">
        <v>5</v>
      </c>
      <c r="S197">
        <v>7.4</v>
      </c>
      <c r="T197">
        <v>5</v>
      </c>
      <c r="U197">
        <v>5</v>
      </c>
      <c r="V197">
        <v>5</v>
      </c>
      <c r="W197">
        <v>36.907499999999999</v>
      </c>
      <c r="X197">
        <v>18.5</v>
      </c>
      <c r="Y197">
        <v>18.407499999999999</v>
      </c>
      <c r="Z197">
        <v>0</v>
      </c>
    </row>
    <row r="198" spans="1:26" x14ac:dyDescent="0.3">
      <c r="A198" t="s">
        <v>475</v>
      </c>
      <c r="B198" s="1">
        <v>45780</v>
      </c>
      <c r="C198" t="s">
        <v>446</v>
      </c>
      <c r="D198" t="s">
        <v>394</v>
      </c>
      <c r="E198" t="s">
        <v>104</v>
      </c>
      <c r="F198" t="s">
        <v>80</v>
      </c>
      <c r="G198" t="s">
        <v>378</v>
      </c>
      <c r="H198" t="s">
        <v>303</v>
      </c>
      <c r="I198" t="s">
        <v>32</v>
      </c>
      <c r="J198" t="s">
        <v>101</v>
      </c>
      <c r="K198" t="s">
        <v>45</v>
      </c>
      <c r="L198" t="s">
        <v>93</v>
      </c>
      <c r="M198">
        <v>8</v>
      </c>
      <c r="N198" t="s">
        <v>47</v>
      </c>
      <c r="O198" t="s">
        <v>48</v>
      </c>
      <c r="P198" t="s">
        <v>49</v>
      </c>
      <c r="Q198" t="s">
        <v>50</v>
      </c>
      <c r="R198">
        <v>5</v>
      </c>
      <c r="S198">
        <v>10.95</v>
      </c>
      <c r="T198">
        <v>10</v>
      </c>
      <c r="U198">
        <v>5</v>
      </c>
      <c r="V198">
        <v>5</v>
      </c>
      <c r="W198">
        <v>51.738750000000003</v>
      </c>
      <c r="X198">
        <v>27.375</v>
      </c>
      <c r="Y198">
        <v>24.363750000000003</v>
      </c>
      <c r="Z198">
        <v>0</v>
      </c>
    </row>
    <row r="199" spans="1:26" x14ac:dyDescent="0.3">
      <c r="A199" t="s">
        <v>476</v>
      </c>
      <c r="B199" s="1">
        <v>45804</v>
      </c>
      <c r="C199" t="s">
        <v>446</v>
      </c>
      <c r="D199" t="s">
        <v>394</v>
      </c>
      <c r="E199" t="s">
        <v>99</v>
      </c>
      <c r="F199" t="s">
        <v>53</v>
      </c>
      <c r="G199" t="s">
        <v>126</v>
      </c>
      <c r="H199" t="s">
        <v>303</v>
      </c>
      <c r="I199" t="s">
        <v>62</v>
      </c>
      <c r="J199" t="s">
        <v>44</v>
      </c>
      <c r="K199" t="s">
        <v>63</v>
      </c>
      <c r="L199" t="s">
        <v>46</v>
      </c>
      <c r="M199">
        <v>18</v>
      </c>
      <c r="N199" t="s">
        <v>56</v>
      </c>
      <c r="O199" t="s">
        <v>64</v>
      </c>
      <c r="P199" t="s">
        <v>113</v>
      </c>
      <c r="Q199" t="s">
        <v>177</v>
      </c>
      <c r="R199">
        <v>4</v>
      </c>
      <c r="S199">
        <v>10.8</v>
      </c>
      <c r="T199">
        <v>5</v>
      </c>
      <c r="U199">
        <v>5</v>
      </c>
      <c r="V199">
        <v>3</v>
      </c>
      <c r="W199">
        <v>43.091999999999999</v>
      </c>
      <c r="X199">
        <v>21.6</v>
      </c>
      <c r="Y199">
        <v>21.491999999999997</v>
      </c>
      <c r="Z199">
        <v>0</v>
      </c>
    </row>
    <row r="200" spans="1:26" x14ac:dyDescent="0.3">
      <c r="A200" t="s">
        <v>477</v>
      </c>
      <c r="B200" s="1">
        <v>45780</v>
      </c>
      <c r="C200" t="s">
        <v>446</v>
      </c>
      <c r="D200" t="s">
        <v>394</v>
      </c>
      <c r="E200" t="s">
        <v>233</v>
      </c>
      <c r="F200" t="s">
        <v>80</v>
      </c>
      <c r="G200" t="s">
        <v>478</v>
      </c>
      <c r="H200" t="s">
        <v>43</v>
      </c>
      <c r="I200" t="s">
        <v>32</v>
      </c>
      <c r="J200" t="s">
        <v>44</v>
      </c>
      <c r="K200" t="s">
        <v>45</v>
      </c>
      <c r="L200" t="s">
        <v>288</v>
      </c>
      <c r="M200">
        <v>25</v>
      </c>
      <c r="N200" t="s">
        <v>47</v>
      </c>
      <c r="O200" t="s">
        <v>48</v>
      </c>
      <c r="P200" t="s">
        <v>49</v>
      </c>
      <c r="Q200" t="s">
        <v>168</v>
      </c>
      <c r="R200">
        <v>4</v>
      </c>
      <c r="S200">
        <v>7.45</v>
      </c>
      <c r="T200">
        <v>10</v>
      </c>
      <c r="U200">
        <v>5</v>
      </c>
      <c r="V200">
        <v>5</v>
      </c>
      <c r="W200">
        <v>28.161000000000001</v>
      </c>
      <c r="X200">
        <v>14.9</v>
      </c>
      <c r="Y200">
        <v>13.261000000000001</v>
      </c>
      <c r="Z200">
        <v>1</v>
      </c>
    </row>
    <row r="201" spans="1:26" x14ac:dyDescent="0.3">
      <c r="A201" t="s">
        <v>479</v>
      </c>
      <c r="B201" s="1">
        <v>45802</v>
      </c>
      <c r="C201" t="s">
        <v>446</v>
      </c>
      <c r="D201" t="s">
        <v>394</v>
      </c>
      <c r="E201" t="s">
        <v>190</v>
      </c>
      <c r="F201" t="s">
        <v>121</v>
      </c>
      <c r="G201" t="s">
        <v>221</v>
      </c>
      <c r="H201" t="s">
        <v>303</v>
      </c>
      <c r="I201" t="s">
        <v>62</v>
      </c>
      <c r="J201" t="s">
        <v>101</v>
      </c>
      <c r="K201" t="s">
        <v>87</v>
      </c>
      <c r="L201" t="s">
        <v>288</v>
      </c>
      <c r="M201">
        <v>14</v>
      </c>
      <c r="N201" t="s">
        <v>47</v>
      </c>
      <c r="O201" t="s">
        <v>64</v>
      </c>
      <c r="P201" t="s">
        <v>76</v>
      </c>
      <c r="Q201" t="s">
        <v>77</v>
      </c>
      <c r="R201">
        <v>4</v>
      </c>
      <c r="S201">
        <v>10.32</v>
      </c>
      <c r="T201">
        <v>10</v>
      </c>
      <c r="U201">
        <v>5</v>
      </c>
      <c r="V201">
        <v>3</v>
      </c>
      <c r="W201">
        <v>39.009600000000006</v>
      </c>
      <c r="X201">
        <v>20.64</v>
      </c>
      <c r="Y201">
        <v>18.369600000000005</v>
      </c>
      <c r="Z201">
        <v>0</v>
      </c>
    </row>
    <row r="202" spans="1:26" x14ac:dyDescent="0.3">
      <c r="A202" t="s">
        <v>480</v>
      </c>
      <c r="B202" s="1">
        <v>45804</v>
      </c>
      <c r="C202" t="s">
        <v>446</v>
      </c>
      <c r="D202" t="s">
        <v>394</v>
      </c>
      <c r="E202" t="s">
        <v>281</v>
      </c>
      <c r="F202" t="s">
        <v>68</v>
      </c>
      <c r="G202" t="s">
        <v>299</v>
      </c>
      <c r="H202" t="s">
        <v>303</v>
      </c>
      <c r="I202" t="s">
        <v>32</v>
      </c>
      <c r="J202" t="s">
        <v>101</v>
      </c>
      <c r="K202" t="s">
        <v>87</v>
      </c>
      <c r="L202" t="s">
        <v>46</v>
      </c>
      <c r="M202">
        <v>24</v>
      </c>
      <c r="N202" t="s">
        <v>47</v>
      </c>
      <c r="O202" t="s">
        <v>37</v>
      </c>
      <c r="P202" t="s">
        <v>76</v>
      </c>
      <c r="Q202" t="s">
        <v>157</v>
      </c>
      <c r="R202">
        <v>4</v>
      </c>
      <c r="S202">
        <v>8.69</v>
      </c>
      <c r="T202">
        <v>10</v>
      </c>
      <c r="U202">
        <v>5</v>
      </c>
      <c r="V202">
        <v>4</v>
      </c>
      <c r="W202">
        <v>32.848199999999999</v>
      </c>
      <c r="X202">
        <v>17.38</v>
      </c>
      <c r="Y202">
        <v>15.4682</v>
      </c>
      <c r="Z202">
        <v>0</v>
      </c>
    </row>
    <row r="203" spans="1:26" x14ac:dyDescent="0.3">
      <c r="A203" t="s">
        <v>481</v>
      </c>
      <c r="B203" s="1">
        <v>45800</v>
      </c>
      <c r="C203" t="s">
        <v>446</v>
      </c>
      <c r="D203" t="s">
        <v>394</v>
      </c>
      <c r="E203" t="s">
        <v>108</v>
      </c>
      <c r="F203" t="s">
        <v>85</v>
      </c>
      <c r="G203" t="s">
        <v>223</v>
      </c>
      <c r="H203" t="s">
        <v>303</v>
      </c>
      <c r="I203" t="s">
        <v>62</v>
      </c>
      <c r="J203" t="s">
        <v>33</v>
      </c>
      <c r="K203" t="s">
        <v>106</v>
      </c>
      <c r="L203" t="s">
        <v>46</v>
      </c>
      <c r="M203">
        <v>23</v>
      </c>
      <c r="N203" t="s">
        <v>36</v>
      </c>
      <c r="O203" t="s">
        <v>64</v>
      </c>
      <c r="P203" t="s">
        <v>57</v>
      </c>
      <c r="Q203" t="s">
        <v>58</v>
      </c>
      <c r="R203">
        <v>4</v>
      </c>
      <c r="S203">
        <v>7.35</v>
      </c>
      <c r="T203">
        <v>5</v>
      </c>
      <c r="U203">
        <v>5</v>
      </c>
      <c r="V203">
        <v>5</v>
      </c>
      <c r="W203">
        <v>29.326499999999996</v>
      </c>
      <c r="X203">
        <v>14.7</v>
      </c>
      <c r="Y203">
        <v>14.626499999999997</v>
      </c>
      <c r="Z203">
        <v>0</v>
      </c>
    </row>
    <row r="204" spans="1:26" x14ac:dyDescent="0.3">
      <c r="A204" t="s">
        <v>482</v>
      </c>
      <c r="B204" s="1">
        <v>45789</v>
      </c>
      <c r="C204" t="s">
        <v>446</v>
      </c>
      <c r="D204" t="s">
        <v>394</v>
      </c>
      <c r="E204" t="s">
        <v>456</v>
      </c>
      <c r="F204" t="s">
        <v>80</v>
      </c>
      <c r="G204" t="s">
        <v>483</v>
      </c>
      <c r="H204" t="s">
        <v>303</v>
      </c>
      <c r="I204" t="s">
        <v>32</v>
      </c>
      <c r="J204" t="s">
        <v>101</v>
      </c>
      <c r="K204" t="s">
        <v>34</v>
      </c>
      <c r="L204" t="s">
        <v>35</v>
      </c>
      <c r="M204">
        <v>3</v>
      </c>
      <c r="N204" t="s">
        <v>36</v>
      </c>
      <c r="O204" t="s">
        <v>64</v>
      </c>
      <c r="P204" t="s">
        <v>70</v>
      </c>
      <c r="Q204" t="s">
        <v>71</v>
      </c>
      <c r="R204">
        <v>4</v>
      </c>
      <c r="S204">
        <v>12.19</v>
      </c>
      <c r="T204">
        <v>0</v>
      </c>
      <c r="U204">
        <v>5</v>
      </c>
      <c r="V204">
        <v>4</v>
      </c>
      <c r="W204">
        <v>51.198</v>
      </c>
      <c r="X204">
        <v>24.38</v>
      </c>
      <c r="Y204">
        <v>26.818000000000001</v>
      </c>
      <c r="Z204">
        <v>1</v>
      </c>
    </row>
    <row r="205" spans="1:26" x14ac:dyDescent="0.3">
      <c r="A205" t="s">
        <v>484</v>
      </c>
      <c r="B205" s="1">
        <v>45804</v>
      </c>
      <c r="C205" t="s">
        <v>446</v>
      </c>
      <c r="D205" t="s">
        <v>394</v>
      </c>
      <c r="E205" t="s">
        <v>233</v>
      </c>
      <c r="F205" t="s">
        <v>80</v>
      </c>
      <c r="G205" t="s">
        <v>265</v>
      </c>
      <c r="H205" t="s">
        <v>43</v>
      </c>
      <c r="I205" t="s">
        <v>32</v>
      </c>
      <c r="J205" t="s">
        <v>101</v>
      </c>
      <c r="K205" t="s">
        <v>106</v>
      </c>
      <c r="L205" t="s">
        <v>93</v>
      </c>
      <c r="M205">
        <v>21</v>
      </c>
      <c r="N205" t="s">
        <v>36</v>
      </c>
      <c r="O205" t="s">
        <v>48</v>
      </c>
      <c r="P205" t="s">
        <v>76</v>
      </c>
      <c r="Q205" t="s">
        <v>77</v>
      </c>
      <c r="R205">
        <v>4</v>
      </c>
      <c r="S205">
        <v>7.88</v>
      </c>
      <c r="T205">
        <v>5</v>
      </c>
      <c r="U205">
        <v>5</v>
      </c>
      <c r="V205">
        <v>4</v>
      </c>
      <c r="W205">
        <v>31.441200000000002</v>
      </c>
      <c r="X205">
        <v>15.76</v>
      </c>
      <c r="Y205">
        <v>15.681200000000002</v>
      </c>
      <c r="Z205">
        <v>0</v>
      </c>
    </row>
    <row r="206" spans="1:26" x14ac:dyDescent="0.3">
      <c r="A206" t="s">
        <v>485</v>
      </c>
      <c r="B206" s="1">
        <v>45798</v>
      </c>
      <c r="C206" t="s">
        <v>446</v>
      </c>
      <c r="D206" t="s">
        <v>394</v>
      </c>
      <c r="E206" t="s">
        <v>335</v>
      </c>
      <c r="F206" t="s">
        <v>29</v>
      </c>
      <c r="G206" t="s">
        <v>486</v>
      </c>
      <c r="H206" t="s">
        <v>43</v>
      </c>
      <c r="I206" t="s">
        <v>62</v>
      </c>
      <c r="J206" t="s">
        <v>92</v>
      </c>
      <c r="K206" t="s">
        <v>63</v>
      </c>
      <c r="L206" t="s">
        <v>93</v>
      </c>
      <c r="M206">
        <v>22</v>
      </c>
      <c r="N206" t="s">
        <v>36</v>
      </c>
      <c r="O206" t="s">
        <v>64</v>
      </c>
      <c r="P206" t="s">
        <v>70</v>
      </c>
      <c r="Q206" t="s">
        <v>209</v>
      </c>
      <c r="R206">
        <v>4</v>
      </c>
      <c r="S206">
        <v>3.15</v>
      </c>
      <c r="T206">
        <v>5</v>
      </c>
      <c r="U206">
        <v>5</v>
      </c>
      <c r="V206">
        <v>4</v>
      </c>
      <c r="W206">
        <v>12.568499999999998</v>
      </c>
      <c r="X206">
        <v>6.3</v>
      </c>
      <c r="Y206">
        <v>6.2684999999999986</v>
      </c>
      <c r="Z206">
        <v>1</v>
      </c>
    </row>
    <row r="207" spans="1:26" x14ac:dyDescent="0.3">
      <c r="A207" t="s">
        <v>487</v>
      </c>
      <c r="B207" s="1">
        <v>45783</v>
      </c>
      <c r="C207" t="s">
        <v>446</v>
      </c>
      <c r="D207" t="s">
        <v>394</v>
      </c>
      <c r="E207" t="s">
        <v>325</v>
      </c>
      <c r="F207" t="s">
        <v>29</v>
      </c>
      <c r="G207" t="s">
        <v>488</v>
      </c>
      <c r="H207" t="s">
        <v>303</v>
      </c>
      <c r="I207" t="s">
        <v>32</v>
      </c>
      <c r="J207" t="s">
        <v>33</v>
      </c>
      <c r="K207" t="s">
        <v>34</v>
      </c>
      <c r="L207" t="s">
        <v>46</v>
      </c>
      <c r="M207">
        <v>4</v>
      </c>
      <c r="N207" t="s">
        <v>56</v>
      </c>
      <c r="O207" t="s">
        <v>37</v>
      </c>
      <c r="P207" t="s">
        <v>38</v>
      </c>
      <c r="Q207" t="s">
        <v>118</v>
      </c>
      <c r="R207">
        <v>4</v>
      </c>
      <c r="S207">
        <v>5.82</v>
      </c>
      <c r="T207">
        <v>5</v>
      </c>
      <c r="U207">
        <v>5</v>
      </c>
      <c r="V207">
        <v>3</v>
      </c>
      <c r="W207">
        <v>23.221800000000002</v>
      </c>
      <c r="X207">
        <v>11.64</v>
      </c>
      <c r="Y207">
        <v>11.581800000000001</v>
      </c>
      <c r="Z207">
        <v>1</v>
      </c>
    </row>
    <row r="208" spans="1:26" x14ac:dyDescent="0.3">
      <c r="A208" t="s">
        <v>489</v>
      </c>
      <c r="B208" s="1">
        <v>45789</v>
      </c>
      <c r="C208" t="s">
        <v>446</v>
      </c>
      <c r="D208" t="s">
        <v>394</v>
      </c>
      <c r="E208" t="s">
        <v>134</v>
      </c>
      <c r="F208" t="s">
        <v>29</v>
      </c>
      <c r="G208" t="s">
        <v>162</v>
      </c>
      <c r="H208" t="s">
        <v>43</v>
      </c>
      <c r="I208" t="s">
        <v>32</v>
      </c>
      <c r="J208" t="s">
        <v>92</v>
      </c>
      <c r="K208" t="s">
        <v>45</v>
      </c>
      <c r="L208" t="s">
        <v>288</v>
      </c>
      <c r="M208">
        <v>12</v>
      </c>
      <c r="N208" t="s">
        <v>36</v>
      </c>
      <c r="O208" t="s">
        <v>37</v>
      </c>
      <c r="P208" t="s">
        <v>57</v>
      </c>
      <c r="Q208" t="s">
        <v>250</v>
      </c>
      <c r="R208">
        <v>4</v>
      </c>
      <c r="S208">
        <v>4.08</v>
      </c>
      <c r="T208">
        <v>10</v>
      </c>
      <c r="U208">
        <v>5</v>
      </c>
      <c r="V208">
        <v>3</v>
      </c>
      <c r="W208">
        <v>15.422400000000001</v>
      </c>
      <c r="X208">
        <v>8.16</v>
      </c>
      <c r="Y208">
        <v>7.2624000000000013</v>
      </c>
      <c r="Z208">
        <v>0</v>
      </c>
    </row>
    <row r="209" spans="1:26" x14ac:dyDescent="0.3">
      <c r="A209" t="s">
        <v>490</v>
      </c>
      <c r="B209" s="1">
        <v>45788</v>
      </c>
      <c r="C209" t="s">
        <v>446</v>
      </c>
      <c r="D209" t="s">
        <v>394</v>
      </c>
      <c r="E209" t="s">
        <v>99</v>
      </c>
      <c r="F209" t="s">
        <v>29</v>
      </c>
      <c r="G209" t="s">
        <v>206</v>
      </c>
      <c r="H209" t="s">
        <v>303</v>
      </c>
      <c r="I209" t="s">
        <v>32</v>
      </c>
      <c r="J209" t="s">
        <v>33</v>
      </c>
      <c r="K209" t="s">
        <v>45</v>
      </c>
      <c r="L209" t="s">
        <v>93</v>
      </c>
      <c r="M209">
        <v>1</v>
      </c>
      <c r="N209" t="s">
        <v>47</v>
      </c>
      <c r="O209" t="s">
        <v>94</v>
      </c>
      <c r="P209" t="s">
        <v>76</v>
      </c>
      <c r="Q209" t="s">
        <v>157</v>
      </c>
      <c r="R209">
        <v>5</v>
      </c>
      <c r="S209">
        <v>9.16</v>
      </c>
      <c r="T209">
        <v>5</v>
      </c>
      <c r="U209">
        <v>5</v>
      </c>
      <c r="V209">
        <v>3</v>
      </c>
      <c r="W209">
        <v>45.685499999999998</v>
      </c>
      <c r="X209">
        <v>22.9</v>
      </c>
      <c r="Y209">
        <v>22.785499999999999</v>
      </c>
      <c r="Z209">
        <v>0</v>
      </c>
    </row>
    <row r="210" spans="1:26" x14ac:dyDescent="0.3">
      <c r="A210" t="s">
        <v>491</v>
      </c>
      <c r="B210" s="1">
        <v>45779</v>
      </c>
      <c r="C210" t="s">
        <v>446</v>
      </c>
      <c r="D210" t="s">
        <v>394</v>
      </c>
      <c r="E210" t="s">
        <v>492</v>
      </c>
      <c r="F210" t="s">
        <v>80</v>
      </c>
      <c r="G210" t="s">
        <v>208</v>
      </c>
      <c r="H210" t="s">
        <v>43</v>
      </c>
      <c r="I210" t="s">
        <v>62</v>
      </c>
      <c r="J210" t="s">
        <v>33</v>
      </c>
      <c r="K210" t="s">
        <v>63</v>
      </c>
      <c r="L210" t="s">
        <v>93</v>
      </c>
      <c r="M210">
        <v>16</v>
      </c>
      <c r="N210" t="s">
        <v>56</v>
      </c>
      <c r="O210" t="s">
        <v>94</v>
      </c>
      <c r="P210" t="s">
        <v>49</v>
      </c>
      <c r="Q210" t="s">
        <v>65</v>
      </c>
      <c r="R210">
        <v>4</v>
      </c>
      <c r="S210">
        <v>7.12</v>
      </c>
      <c r="T210">
        <v>10</v>
      </c>
      <c r="U210">
        <v>5</v>
      </c>
      <c r="V210">
        <v>3</v>
      </c>
      <c r="W210">
        <v>26.913600000000002</v>
      </c>
      <c r="X210">
        <v>14.24</v>
      </c>
      <c r="Y210">
        <v>12.673600000000002</v>
      </c>
      <c r="Z210">
        <v>0</v>
      </c>
    </row>
    <row r="211" spans="1:26" x14ac:dyDescent="0.3">
      <c r="A211" t="s">
        <v>493</v>
      </c>
      <c r="B211" s="1">
        <v>45788</v>
      </c>
      <c r="C211" t="s">
        <v>446</v>
      </c>
      <c r="D211" t="s">
        <v>394</v>
      </c>
      <c r="E211" t="s">
        <v>192</v>
      </c>
      <c r="F211" t="s">
        <v>74</v>
      </c>
      <c r="G211" t="s">
        <v>488</v>
      </c>
      <c r="H211" t="s">
        <v>43</v>
      </c>
      <c r="I211" t="s">
        <v>62</v>
      </c>
      <c r="J211" t="s">
        <v>44</v>
      </c>
      <c r="K211" t="s">
        <v>45</v>
      </c>
      <c r="L211" t="s">
        <v>46</v>
      </c>
      <c r="M211">
        <v>4</v>
      </c>
      <c r="N211" t="s">
        <v>47</v>
      </c>
      <c r="O211" t="s">
        <v>48</v>
      </c>
      <c r="P211" t="s">
        <v>38</v>
      </c>
      <c r="Q211" t="s">
        <v>110</v>
      </c>
      <c r="R211">
        <v>5</v>
      </c>
      <c r="S211">
        <v>10.63</v>
      </c>
      <c r="T211">
        <v>5</v>
      </c>
      <c r="U211">
        <v>5</v>
      </c>
      <c r="V211">
        <v>3</v>
      </c>
      <c r="W211">
        <v>53.017125</v>
      </c>
      <c r="X211">
        <v>26.575000000000003</v>
      </c>
      <c r="Y211">
        <v>26.442124999999997</v>
      </c>
      <c r="Z211">
        <v>0</v>
      </c>
    </row>
    <row r="212" spans="1:26" x14ac:dyDescent="0.3">
      <c r="A212" t="s">
        <v>494</v>
      </c>
      <c r="B212" s="1">
        <v>45778</v>
      </c>
      <c r="C212" t="s">
        <v>446</v>
      </c>
      <c r="D212" t="s">
        <v>394</v>
      </c>
      <c r="E212" t="s">
        <v>149</v>
      </c>
      <c r="F212" t="s">
        <v>29</v>
      </c>
      <c r="G212" t="s">
        <v>100</v>
      </c>
      <c r="H212" t="s">
        <v>303</v>
      </c>
      <c r="I212" t="s">
        <v>62</v>
      </c>
      <c r="J212" t="s">
        <v>101</v>
      </c>
      <c r="K212" t="s">
        <v>106</v>
      </c>
      <c r="L212" t="s">
        <v>35</v>
      </c>
      <c r="M212">
        <v>22</v>
      </c>
      <c r="N212" t="s">
        <v>36</v>
      </c>
      <c r="O212" t="s">
        <v>37</v>
      </c>
      <c r="P212" t="s">
        <v>76</v>
      </c>
      <c r="Q212" t="s">
        <v>157</v>
      </c>
      <c r="R212">
        <v>5</v>
      </c>
      <c r="S212">
        <v>7.25</v>
      </c>
      <c r="T212">
        <v>10</v>
      </c>
      <c r="U212">
        <v>5</v>
      </c>
      <c r="V212">
        <v>4</v>
      </c>
      <c r="W212">
        <v>34.256250000000001</v>
      </c>
      <c r="X212">
        <v>18.125</v>
      </c>
      <c r="Y212">
        <v>16.131250000000001</v>
      </c>
      <c r="Z212">
        <v>0</v>
      </c>
    </row>
    <row r="213" spans="1:26" x14ac:dyDescent="0.3">
      <c r="A213" t="s">
        <v>495</v>
      </c>
      <c r="B213" s="1">
        <v>45803</v>
      </c>
      <c r="C213" t="s">
        <v>446</v>
      </c>
      <c r="D213" t="s">
        <v>394</v>
      </c>
      <c r="E213" t="s">
        <v>152</v>
      </c>
      <c r="F213" t="s">
        <v>85</v>
      </c>
      <c r="G213" t="s">
        <v>372</v>
      </c>
      <c r="H213" t="s">
        <v>43</v>
      </c>
      <c r="I213" t="s">
        <v>62</v>
      </c>
      <c r="J213" t="s">
        <v>44</v>
      </c>
      <c r="K213" t="s">
        <v>34</v>
      </c>
      <c r="L213" t="s">
        <v>288</v>
      </c>
      <c r="M213">
        <v>21</v>
      </c>
      <c r="N213" t="s">
        <v>36</v>
      </c>
      <c r="O213" t="s">
        <v>37</v>
      </c>
      <c r="P213" t="s">
        <v>113</v>
      </c>
      <c r="Q213" t="s">
        <v>289</v>
      </c>
      <c r="R213">
        <v>4</v>
      </c>
      <c r="S213">
        <v>11.1</v>
      </c>
      <c r="T213">
        <v>5</v>
      </c>
      <c r="U213">
        <v>5</v>
      </c>
      <c r="V213">
        <v>4</v>
      </c>
      <c r="W213">
        <v>44.289000000000001</v>
      </c>
      <c r="X213">
        <v>22.2</v>
      </c>
      <c r="Y213">
        <v>22.089000000000002</v>
      </c>
      <c r="Z213">
        <v>0</v>
      </c>
    </row>
    <row r="214" spans="1:26" x14ac:dyDescent="0.3">
      <c r="A214" t="s">
        <v>496</v>
      </c>
      <c r="B214" s="1">
        <v>45789</v>
      </c>
      <c r="C214" t="s">
        <v>446</v>
      </c>
      <c r="D214" t="s">
        <v>394</v>
      </c>
      <c r="E214" t="s">
        <v>492</v>
      </c>
      <c r="F214" t="s">
        <v>29</v>
      </c>
      <c r="G214" t="s">
        <v>143</v>
      </c>
      <c r="H214" t="s">
        <v>43</v>
      </c>
      <c r="I214" t="s">
        <v>62</v>
      </c>
      <c r="J214" t="s">
        <v>33</v>
      </c>
      <c r="K214" t="s">
        <v>45</v>
      </c>
      <c r="L214" t="s">
        <v>35</v>
      </c>
      <c r="M214">
        <v>22</v>
      </c>
      <c r="N214" t="s">
        <v>47</v>
      </c>
      <c r="O214" t="s">
        <v>48</v>
      </c>
      <c r="P214" t="s">
        <v>57</v>
      </c>
      <c r="Q214" t="s">
        <v>185</v>
      </c>
      <c r="R214">
        <v>4</v>
      </c>
      <c r="S214">
        <v>6.06</v>
      </c>
      <c r="T214">
        <v>5</v>
      </c>
      <c r="U214">
        <v>5</v>
      </c>
      <c r="V214">
        <v>4</v>
      </c>
      <c r="W214">
        <v>24.179400000000001</v>
      </c>
      <c r="X214">
        <v>12.12</v>
      </c>
      <c r="Y214">
        <v>12.059400000000002</v>
      </c>
      <c r="Z214">
        <v>0</v>
      </c>
    </row>
    <row r="215" spans="1:26" x14ac:dyDescent="0.3">
      <c r="A215" t="s">
        <v>497</v>
      </c>
      <c r="B215" s="1">
        <v>45799</v>
      </c>
      <c r="C215" t="s">
        <v>446</v>
      </c>
      <c r="D215" t="s">
        <v>394</v>
      </c>
      <c r="E215" t="s">
        <v>335</v>
      </c>
      <c r="F215" t="s">
        <v>53</v>
      </c>
      <c r="G215" t="s">
        <v>389</v>
      </c>
      <c r="H215" t="s">
        <v>303</v>
      </c>
      <c r="I215" t="s">
        <v>62</v>
      </c>
      <c r="J215" t="s">
        <v>101</v>
      </c>
      <c r="K215" t="s">
        <v>63</v>
      </c>
      <c r="L215" t="s">
        <v>46</v>
      </c>
      <c r="M215">
        <v>4</v>
      </c>
      <c r="N215" t="s">
        <v>56</v>
      </c>
      <c r="O215" t="s">
        <v>94</v>
      </c>
      <c r="P215" t="s">
        <v>38</v>
      </c>
      <c r="Q215" t="s">
        <v>118</v>
      </c>
      <c r="R215">
        <v>5</v>
      </c>
      <c r="S215">
        <v>8.91</v>
      </c>
      <c r="T215">
        <v>5</v>
      </c>
      <c r="U215">
        <v>5</v>
      </c>
      <c r="V215">
        <v>3</v>
      </c>
      <c r="W215">
        <v>44.438625000000002</v>
      </c>
      <c r="X215">
        <v>22.274999999999999</v>
      </c>
      <c r="Y215">
        <v>22.163625000000003</v>
      </c>
      <c r="Z215">
        <v>0</v>
      </c>
    </row>
    <row r="216" spans="1:26" x14ac:dyDescent="0.3">
      <c r="A216" t="s">
        <v>498</v>
      </c>
      <c r="B216" s="1">
        <v>45801</v>
      </c>
      <c r="C216" t="s">
        <v>446</v>
      </c>
      <c r="D216" t="s">
        <v>394</v>
      </c>
      <c r="E216" t="s">
        <v>499</v>
      </c>
      <c r="F216" t="s">
        <v>85</v>
      </c>
      <c r="G216" t="s">
        <v>372</v>
      </c>
      <c r="H216" t="s">
        <v>303</v>
      </c>
      <c r="I216" t="s">
        <v>62</v>
      </c>
      <c r="J216" t="s">
        <v>92</v>
      </c>
      <c r="K216" t="s">
        <v>106</v>
      </c>
      <c r="L216" t="s">
        <v>93</v>
      </c>
      <c r="M216">
        <v>19</v>
      </c>
      <c r="N216" t="s">
        <v>36</v>
      </c>
      <c r="O216" t="s">
        <v>94</v>
      </c>
      <c r="P216" t="s">
        <v>70</v>
      </c>
      <c r="Q216" t="s">
        <v>71</v>
      </c>
      <c r="R216">
        <v>4</v>
      </c>
      <c r="S216">
        <v>7.26</v>
      </c>
      <c r="T216">
        <v>5</v>
      </c>
      <c r="U216">
        <v>5</v>
      </c>
      <c r="V216">
        <v>3</v>
      </c>
      <c r="W216">
        <v>28.967399999999998</v>
      </c>
      <c r="X216">
        <v>14.52</v>
      </c>
      <c r="Y216">
        <v>14.447399999999998</v>
      </c>
      <c r="Z216">
        <v>0</v>
      </c>
    </row>
    <row r="217" spans="1:26" x14ac:dyDescent="0.3">
      <c r="A217" t="s">
        <v>500</v>
      </c>
      <c r="B217" s="1">
        <v>45829</v>
      </c>
      <c r="C217" t="s">
        <v>501</v>
      </c>
      <c r="D217" t="s">
        <v>394</v>
      </c>
      <c r="E217" t="s">
        <v>438</v>
      </c>
      <c r="F217" t="s">
        <v>80</v>
      </c>
      <c r="G217" t="s">
        <v>502</v>
      </c>
      <c r="H217" t="s">
        <v>43</v>
      </c>
      <c r="I217" t="s">
        <v>62</v>
      </c>
      <c r="J217" t="s">
        <v>101</v>
      </c>
      <c r="K217" t="s">
        <v>45</v>
      </c>
      <c r="L217" t="s">
        <v>288</v>
      </c>
      <c r="M217">
        <v>10</v>
      </c>
      <c r="N217" t="s">
        <v>47</v>
      </c>
      <c r="O217" t="s">
        <v>37</v>
      </c>
      <c r="P217" t="s">
        <v>70</v>
      </c>
      <c r="Q217" t="s">
        <v>209</v>
      </c>
      <c r="R217">
        <v>4</v>
      </c>
      <c r="S217">
        <v>7.24</v>
      </c>
      <c r="T217">
        <v>0</v>
      </c>
      <c r="U217">
        <v>5</v>
      </c>
      <c r="V217">
        <v>5</v>
      </c>
      <c r="W217">
        <v>30.408000000000001</v>
      </c>
      <c r="X217">
        <v>14.48</v>
      </c>
      <c r="Y217">
        <v>15.928000000000001</v>
      </c>
      <c r="Z217">
        <v>1</v>
      </c>
    </row>
    <row r="218" spans="1:26" x14ac:dyDescent="0.3">
      <c r="A218" t="s">
        <v>503</v>
      </c>
      <c r="B218" s="1">
        <v>45818</v>
      </c>
      <c r="C218" t="s">
        <v>501</v>
      </c>
      <c r="D218" t="s">
        <v>394</v>
      </c>
      <c r="E218" t="s">
        <v>217</v>
      </c>
      <c r="F218" t="s">
        <v>80</v>
      </c>
      <c r="G218" t="s">
        <v>504</v>
      </c>
      <c r="H218" t="s">
        <v>303</v>
      </c>
      <c r="I218" t="s">
        <v>32</v>
      </c>
      <c r="J218" t="s">
        <v>44</v>
      </c>
      <c r="K218" t="s">
        <v>87</v>
      </c>
      <c r="L218" t="s">
        <v>288</v>
      </c>
      <c r="M218">
        <v>12</v>
      </c>
      <c r="N218" t="s">
        <v>56</v>
      </c>
      <c r="O218" t="s">
        <v>94</v>
      </c>
      <c r="P218" t="s">
        <v>49</v>
      </c>
      <c r="Q218" t="s">
        <v>168</v>
      </c>
      <c r="R218">
        <v>5</v>
      </c>
      <c r="S218">
        <v>7.81</v>
      </c>
      <c r="T218">
        <v>0</v>
      </c>
      <c r="U218">
        <v>5</v>
      </c>
      <c r="V218">
        <v>4</v>
      </c>
      <c r="W218">
        <v>41.002499999999998</v>
      </c>
      <c r="X218">
        <v>19.524999999999999</v>
      </c>
      <c r="Y218">
        <v>21.477499999999999</v>
      </c>
      <c r="Z218">
        <v>1</v>
      </c>
    </row>
    <row r="219" spans="1:26" x14ac:dyDescent="0.3">
      <c r="A219" t="s">
        <v>505</v>
      </c>
      <c r="B219" s="1">
        <v>45825</v>
      </c>
      <c r="C219" t="s">
        <v>501</v>
      </c>
      <c r="D219" t="s">
        <v>394</v>
      </c>
      <c r="E219" t="s">
        <v>134</v>
      </c>
      <c r="F219" t="s">
        <v>85</v>
      </c>
      <c r="G219" t="s">
        <v>389</v>
      </c>
      <c r="H219" t="s">
        <v>303</v>
      </c>
      <c r="I219" t="s">
        <v>32</v>
      </c>
      <c r="J219" t="s">
        <v>101</v>
      </c>
      <c r="K219" t="s">
        <v>87</v>
      </c>
      <c r="L219" t="s">
        <v>93</v>
      </c>
      <c r="M219">
        <v>16</v>
      </c>
      <c r="N219" t="s">
        <v>56</v>
      </c>
      <c r="O219" t="s">
        <v>48</v>
      </c>
      <c r="P219" t="s">
        <v>76</v>
      </c>
      <c r="Q219" t="s">
        <v>243</v>
      </c>
      <c r="R219">
        <v>4</v>
      </c>
      <c r="S219">
        <v>7.88</v>
      </c>
      <c r="T219">
        <v>5</v>
      </c>
      <c r="U219">
        <v>5</v>
      </c>
      <c r="V219">
        <v>3</v>
      </c>
      <c r="W219">
        <v>31.441200000000002</v>
      </c>
      <c r="X219">
        <v>15.76</v>
      </c>
      <c r="Y219">
        <v>15.681200000000002</v>
      </c>
      <c r="Z219">
        <v>0</v>
      </c>
    </row>
    <row r="220" spans="1:26" x14ac:dyDescent="0.3">
      <c r="A220" t="s">
        <v>506</v>
      </c>
      <c r="B220" s="1">
        <v>45827</v>
      </c>
      <c r="C220" t="s">
        <v>501</v>
      </c>
      <c r="D220" t="s">
        <v>394</v>
      </c>
      <c r="E220" t="s">
        <v>366</v>
      </c>
      <c r="F220" t="s">
        <v>29</v>
      </c>
      <c r="G220" t="s">
        <v>317</v>
      </c>
      <c r="H220" t="s">
        <v>303</v>
      </c>
      <c r="I220" t="s">
        <v>62</v>
      </c>
      <c r="J220" t="s">
        <v>101</v>
      </c>
      <c r="K220" t="s">
        <v>106</v>
      </c>
      <c r="L220" t="s">
        <v>93</v>
      </c>
      <c r="M220">
        <v>14</v>
      </c>
      <c r="N220" t="s">
        <v>36</v>
      </c>
      <c r="O220" t="s">
        <v>94</v>
      </c>
      <c r="P220" t="s">
        <v>113</v>
      </c>
      <c r="Q220" t="s">
        <v>228</v>
      </c>
      <c r="R220">
        <v>4</v>
      </c>
      <c r="S220">
        <v>6.12</v>
      </c>
      <c r="T220">
        <v>0</v>
      </c>
      <c r="U220">
        <v>5</v>
      </c>
      <c r="V220">
        <v>4</v>
      </c>
      <c r="W220">
        <v>25.704000000000001</v>
      </c>
      <c r="X220">
        <v>12.24</v>
      </c>
      <c r="Y220">
        <v>13.464</v>
      </c>
      <c r="Z220">
        <v>0</v>
      </c>
    </row>
    <row r="221" spans="1:26" x14ac:dyDescent="0.3">
      <c r="A221" t="s">
        <v>507</v>
      </c>
      <c r="B221" s="1">
        <v>45826</v>
      </c>
      <c r="C221" t="s">
        <v>501</v>
      </c>
      <c r="D221" t="s">
        <v>394</v>
      </c>
      <c r="E221" t="s">
        <v>438</v>
      </c>
      <c r="F221" t="s">
        <v>80</v>
      </c>
      <c r="G221" t="s">
        <v>338</v>
      </c>
      <c r="H221" t="s">
        <v>303</v>
      </c>
      <c r="I221" t="s">
        <v>32</v>
      </c>
      <c r="J221" t="s">
        <v>92</v>
      </c>
      <c r="K221" t="s">
        <v>34</v>
      </c>
      <c r="L221" t="s">
        <v>46</v>
      </c>
      <c r="M221">
        <v>15</v>
      </c>
      <c r="N221" t="s">
        <v>47</v>
      </c>
      <c r="O221" t="s">
        <v>48</v>
      </c>
      <c r="P221" t="s">
        <v>57</v>
      </c>
      <c r="Q221" t="s">
        <v>250</v>
      </c>
      <c r="R221">
        <v>4</v>
      </c>
      <c r="S221">
        <v>6.04</v>
      </c>
      <c r="T221">
        <v>5</v>
      </c>
      <c r="U221">
        <v>5</v>
      </c>
      <c r="V221">
        <v>4</v>
      </c>
      <c r="W221">
        <v>24.099599999999999</v>
      </c>
      <c r="X221">
        <v>12.08</v>
      </c>
      <c r="Y221">
        <v>12.019599999999999</v>
      </c>
      <c r="Z221">
        <v>0</v>
      </c>
    </row>
    <row r="222" spans="1:26" x14ac:dyDescent="0.3">
      <c r="A222" t="s">
        <v>508</v>
      </c>
      <c r="B222" s="1">
        <v>45831</v>
      </c>
      <c r="C222" t="s">
        <v>501</v>
      </c>
      <c r="D222" t="s">
        <v>394</v>
      </c>
      <c r="E222" t="s">
        <v>275</v>
      </c>
      <c r="F222" t="s">
        <v>74</v>
      </c>
      <c r="G222" t="s">
        <v>165</v>
      </c>
      <c r="H222" t="s">
        <v>43</v>
      </c>
      <c r="I222" t="s">
        <v>32</v>
      </c>
      <c r="J222" t="s">
        <v>33</v>
      </c>
      <c r="K222" t="s">
        <v>87</v>
      </c>
      <c r="L222" t="s">
        <v>93</v>
      </c>
      <c r="M222">
        <v>13</v>
      </c>
      <c r="N222" t="s">
        <v>36</v>
      </c>
      <c r="O222" t="s">
        <v>48</v>
      </c>
      <c r="P222" t="s">
        <v>113</v>
      </c>
      <c r="Q222" t="s">
        <v>177</v>
      </c>
      <c r="R222">
        <v>4</v>
      </c>
      <c r="S222">
        <v>5.5</v>
      </c>
      <c r="T222">
        <v>5</v>
      </c>
      <c r="U222">
        <v>5</v>
      </c>
      <c r="V222">
        <v>5</v>
      </c>
      <c r="W222">
        <v>21.945</v>
      </c>
      <c r="X222">
        <v>11</v>
      </c>
      <c r="Y222">
        <v>10.945</v>
      </c>
      <c r="Z222">
        <v>0</v>
      </c>
    </row>
    <row r="223" spans="1:26" x14ac:dyDescent="0.3">
      <c r="A223" t="s">
        <v>509</v>
      </c>
      <c r="B223" s="1">
        <v>45823</v>
      </c>
      <c r="C223" t="s">
        <v>501</v>
      </c>
      <c r="D223" t="s">
        <v>394</v>
      </c>
      <c r="E223" t="s">
        <v>41</v>
      </c>
      <c r="F223" t="s">
        <v>121</v>
      </c>
      <c r="G223" t="s">
        <v>167</v>
      </c>
      <c r="H223" t="s">
        <v>303</v>
      </c>
      <c r="I223" t="s">
        <v>62</v>
      </c>
      <c r="J223" t="s">
        <v>44</v>
      </c>
      <c r="K223" t="s">
        <v>45</v>
      </c>
      <c r="L223" t="s">
        <v>35</v>
      </c>
      <c r="M223">
        <v>17</v>
      </c>
      <c r="N223" t="s">
        <v>47</v>
      </c>
      <c r="O223" t="s">
        <v>48</v>
      </c>
      <c r="P223" t="s">
        <v>70</v>
      </c>
      <c r="Q223" t="s">
        <v>188</v>
      </c>
      <c r="R223">
        <v>5</v>
      </c>
      <c r="S223">
        <v>5.38</v>
      </c>
      <c r="T223">
        <v>5</v>
      </c>
      <c r="U223">
        <v>5</v>
      </c>
      <c r="V223">
        <v>3</v>
      </c>
      <c r="W223">
        <v>26.832749999999997</v>
      </c>
      <c r="X223">
        <v>13.45</v>
      </c>
      <c r="Y223">
        <v>13.382749999999998</v>
      </c>
      <c r="Z223">
        <v>0</v>
      </c>
    </row>
    <row r="224" spans="1:26" x14ac:dyDescent="0.3">
      <c r="A224" t="s">
        <v>510</v>
      </c>
      <c r="B224" s="1">
        <v>45823</v>
      </c>
      <c r="C224" t="s">
        <v>501</v>
      </c>
      <c r="D224" t="s">
        <v>394</v>
      </c>
      <c r="E224" t="s">
        <v>366</v>
      </c>
      <c r="F224" t="s">
        <v>80</v>
      </c>
      <c r="G224" t="s">
        <v>511</v>
      </c>
      <c r="H224" t="s">
        <v>303</v>
      </c>
      <c r="I224" t="s">
        <v>32</v>
      </c>
      <c r="J224" t="s">
        <v>44</v>
      </c>
      <c r="K224" t="s">
        <v>87</v>
      </c>
      <c r="L224" t="s">
        <v>288</v>
      </c>
      <c r="M224">
        <v>5</v>
      </c>
      <c r="N224" t="s">
        <v>36</v>
      </c>
      <c r="O224" t="s">
        <v>64</v>
      </c>
      <c r="P224" t="s">
        <v>76</v>
      </c>
      <c r="Q224" t="s">
        <v>77</v>
      </c>
      <c r="R224">
        <v>4</v>
      </c>
      <c r="S224">
        <v>7.11</v>
      </c>
      <c r="T224">
        <v>10</v>
      </c>
      <c r="U224">
        <v>5</v>
      </c>
      <c r="V224">
        <v>5</v>
      </c>
      <c r="W224">
        <v>26.875800000000002</v>
      </c>
      <c r="X224">
        <v>14.22</v>
      </c>
      <c r="Y224">
        <v>12.655800000000001</v>
      </c>
      <c r="Z224">
        <v>1</v>
      </c>
    </row>
    <row r="225" spans="1:26" x14ac:dyDescent="0.3">
      <c r="A225" t="s">
        <v>512</v>
      </c>
      <c r="B225" s="1">
        <v>45809</v>
      </c>
      <c r="C225" t="s">
        <v>501</v>
      </c>
      <c r="D225" t="s">
        <v>394</v>
      </c>
      <c r="E225" t="s">
        <v>366</v>
      </c>
      <c r="F225" t="s">
        <v>121</v>
      </c>
      <c r="G225" t="s">
        <v>513</v>
      </c>
      <c r="H225" t="s">
        <v>43</v>
      </c>
      <c r="I225" t="s">
        <v>32</v>
      </c>
      <c r="J225" t="s">
        <v>101</v>
      </c>
      <c r="K225" t="s">
        <v>106</v>
      </c>
      <c r="L225" t="s">
        <v>288</v>
      </c>
      <c r="M225">
        <v>7</v>
      </c>
      <c r="N225" t="s">
        <v>47</v>
      </c>
      <c r="O225" t="s">
        <v>94</v>
      </c>
      <c r="P225" t="s">
        <v>70</v>
      </c>
      <c r="Q225" t="s">
        <v>209</v>
      </c>
      <c r="R225">
        <v>4</v>
      </c>
      <c r="S225">
        <v>6.69</v>
      </c>
      <c r="T225">
        <v>10</v>
      </c>
      <c r="U225">
        <v>5</v>
      </c>
      <c r="V225">
        <v>4</v>
      </c>
      <c r="W225">
        <v>25.288200000000003</v>
      </c>
      <c r="X225">
        <v>13.38</v>
      </c>
      <c r="Y225">
        <v>11.908200000000003</v>
      </c>
      <c r="Z225">
        <v>1</v>
      </c>
    </row>
    <row r="226" spans="1:26" x14ac:dyDescent="0.3">
      <c r="A226" t="s">
        <v>514</v>
      </c>
      <c r="B226" s="1">
        <v>45809</v>
      </c>
      <c r="C226" t="s">
        <v>501</v>
      </c>
      <c r="D226" t="s">
        <v>394</v>
      </c>
      <c r="E226" t="s">
        <v>335</v>
      </c>
      <c r="F226" t="s">
        <v>74</v>
      </c>
      <c r="G226" t="s">
        <v>174</v>
      </c>
      <c r="H226" t="s">
        <v>43</v>
      </c>
      <c r="I226" t="s">
        <v>62</v>
      </c>
      <c r="J226" t="s">
        <v>101</v>
      </c>
      <c r="K226" t="s">
        <v>63</v>
      </c>
      <c r="L226" t="s">
        <v>46</v>
      </c>
      <c r="M226">
        <v>14</v>
      </c>
      <c r="N226" t="s">
        <v>36</v>
      </c>
      <c r="O226" t="s">
        <v>37</v>
      </c>
      <c r="P226" t="s">
        <v>38</v>
      </c>
      <c r="Q226" t="s">
        <v>318</v>
      </c>
      <c r="R226">
        <v>4</v>
      </c>
      <c r="S226">
        <v>21.14</v>
      </c>
      <c r="T226">
        <v>0</v>
      </c>
      <c r="U226">
        <v>5</v>
      </c>
      <c r="V226">
        <v>5</v>
      </c>
      <c r="W226">
        <v>88.788000000000011</v>
      </c>
      <c r="X226">
        <v>42.28</v>
      </c>
      <c r="Y226">
        <v>46.50800000000001</v>
      </c>
      <c r="Z226">
        <v>0</v>
      </c>
    </row>
    <row r="227" spans="1:26" x14ac:dyDescent="0.3">
      <c r="A227" t="s">
        <v>515</v>
      </c>
      <c r="B227" s="1">
        <v>45836</v>
      </c>
      <c r="C227" t="s">
        <v>501</v>
      </c>
      <c r="D227" t="s">
        <v>394</v>
      </c>
      <c r="E227" t="s">
        <v>214</v>
      </c>
      <c r="F227" t="s">
        <v>80</v>
      </c>
      <c r="G227" t="s">
        <v>156</v>
      </c>
      <c r="H227" t="s">
        <v>43</v>
      </c>
      <c r="I227" t="s">
        <v>62</v>
      </c>
      <c r="J227" t="s">
        <v>92</v>
      </c>
      <c r="K227" t="s">
        <v>106</v>
      </c>
      <c r="L227" t="s">
        <v>93</v>
      </c>
      <c r="M227">
        <v>25</v>
      </c>
      <c r="N227" t="s">
        <v>47</v>
      </c>
      <c r="O227" t="s">
        <v>94</v>
      </c>
      <c r="P227" t="s">
        <v>70</v>
      </c>
      <c r="Q227" t="s">
        <v>209</v>
      </c>
      <c r="R227">
        <v>4</v>
      </c>
      <c r="S227">
        <v>11.31</v>
      </c>
      <c r="T227">
        <v>10</v>
      </c>
      <c r="U227">
        <v>5</v>
      </c>
      <c r="V227">
        <v>5</v>
      </c>
      <c r="W227">
        <v>42.751800000000003</v>
      </c>
      <c r="X227">
        <v>22.62</v>
      </c>
      <c r="Y227">
        <v>20.131800000000002</v>
      </c>
      <c r="Z227">
        <v>0</v>
      </c>
    </row>
    <row r="228" spans="1:26" x14ac:dyDescent="0.3">
      <c r="A228" t="s">
        <v>516</v>
      </c>
      <c r="B228" s="1">
        <v>45831</v>
      </c>
      <c r="C228" t="s">
        <v>501</v>
      </c>
      <c r="D228" t="s">
        <v>394</v>
      </c>
      <c r="E228" t="s">
        <v>52</v>
      </c>
      <c r="F228" t="s">
        <v>85</v>
      </c>
      <c r="G228" t="s">
        <v>453</v>
      </c>
      <c r="H228" t="s">
        <v>43</v>
      </c>
      <c r="I228" t="s">
        <v>32</v>
      </c>
      <c r="J228" t="s">
        <v>101</v>
      </c>
      <c r="K228" t="s">
        <v>106</v>
      </c>
      <c r="L228" t="s">
        <v>35</v>
      </c>
      <c r="M228">
        <v>11</v>
      </c>
      <c r="N228" t="s">
        <v>56</v>
      </c>
      <c r="O228" t="s">
        <v>64</v>
      </c>
      <c r="P228" t="s">
        <v>49</v>
      </c>
      <c r="Q228" t="s">
        <v>50</v>
      </c>
      <c r="R228">
        <v>5</v>
      </c>
      <c r="S228">
        <v>10.52</v>
      </c>
      <c r="T228">
        <v>5</v>
      </c>
      <c r="U228">
        <v>5</v>
      </c>
      <c r="V228">
        <v>5</v>
      </c>
      <c r="W228">
        <v>52.468499999999992</v>
      </c>
      <c r="X228">
        <v>26.299999999999997</v>
      </c>
      <c r="Y228">
        <v>26.168499999999995</v>
      </c>
      <c r="Z228">
        <v>0</v>
      </c>
    </row>
    <row r="229" spans="1:26" x14ac:dyDescent="0.3">
      <c r="A229" t="s">
        <v>517</v>
      </c>
      <c r="B229" s="1">
        <v>45835</v>
      </c>
      <c r="C229" t="s">
        <v>501</v>
      </c>
      <c r="D229" t="s">
        <v>394</v>
      </c>
      <c r="E229" t="s">
        <v>164</v>
      </c>
      <c r="F229" t="s">
        <v>121</v>
      </c>
      <c r="G229" t="s">
        <v>135</v>
      </c>
      <c r="H229" t="s">
        <v>43</v>
      </c>
      <c r="I229" t="s">
        <v>32</v>
      </c>
      <c r="J229" t="s">
        <v>101</v>
      </c>
      <c r="K229" t="s">
        <v>34</v>
      </c>
      <c r="L229" t="s">
        <v>288</v>
      </c>
      <c r="M229">
        <v>24</v>
      </c>
      <c r="N229" t="s">
        <v>56</v>
      </c>
      <c r="O229" t="s">
        <v>37</v>
      </c>
      <c r="P229" t="s">
        <v>38</v>
      </c>
      <c r="Q229" t="s">
        <v>318</v>
      </c>
      <c r="R229">
        <v>4</v>
      </c>
      <c r="S229">
        <v>8.31</v>
      </c>
      <c r="T229">
        <v>0</v>
      </c>
      <c r="U229">
        <v>5</v>
      </c>
      <c r="V229">
        <v>4</v>
      </c>
      <c r="W229">
        <v>34.902000000000001</v>
      </c>
      <c r="X229">
        <v>16.62</v>
      </c>
      <c r="Y229">
        <v>18.282</v>
      </c>
      <c r="Z229">
        <v>0</v>
      </c>
    </row>
    <row r="230" spans="1:26" x14ac:dyDescent="0.3">
      <c r="A230" t="s">
        <v>518</v>
      </c>
      <c r="B230" s="1">
        <v>45828</v>
      </c>
      <c r="C230" t="s">
        <v>501</v>
      </c>
      <c r="D230" t="s">
        <v>394</v>
      </c>
      <c r="E230" t="s">
        <v>28</v>
      </c>
      <c r="F230" t="s">
        <v>121</v>
      </c>
      <c r="G230" t="s">
        <v>81</v>
      </c>
      <c r="H230" t="s">
        <v>303</v>
      </c>
      <c r="I230" t="s">
        <v>32</v>
      </c>
      <c r="J230" t="s">
        <v>92</v>
      </c>
      <c r="K230" t="s">
        <v>106</v>
      </c>
      <c r="L230" t="s">
        <v>93</v>
      </c>
      <c r="M230">
        <v>9</v>
      </c>
      <c r="N230" t="s">
        <v>36</v>
      </c>
      <c r="O230" t="s">
        <v>64</v>
      </c>
      <c r="P230" t="s">
        <v>38</v>
      </c>
      <c r="Q230" t="s">
        <v>318</v>
      </c>
      <c r="R230">
        <v>4</v>
      </c>
      <c r="S230">
        <v>7.26</v>
      </c>
      <c r="T230">
        <v>10</v>
      </c>
      <c r="U230">
        <v>5</v>
      </c>
      <c r="V230">
        <v>5</v>
      </c>
      <c r="W230">
        <v>27.442800000000002</v>
      </c>
      <c r="X230">
        <v>14.52</v>
      </c>
      <c r="Y230">
        <v>12.922800000000002</v>
      </c>
      <c r="Z230">
        <v>0</v>
      </c>
    </row>
    <row r="231" spans="1:26" x14ac:dyDescent="0.3">
      <c r="A231" t="s">
        <v>519</v>
      </c>
      <c r="B231" s="1">
        <v>45819</v>
      </c>
      <c r="C231" t="s">
        <v>501</v>
      </c>
      <c r="D231" t="s">
        <v>394</v>
      </c>
      <c r="E231" t="s">
        <v>438</v>
      </c>
      <c r="F231" t="s">
        <v>29</v>
      </c>
      <c r="G231" t="s">
        <v>273</v>
      </c>
      <c r="H231" t="s">
        <v>43</v>
      </c>
      <c r="I231" t="s">
        <v>32</v>
      </c>
      <c r="J231" t="s">
        <v>33</v>
      </c>
      <c r="K231" t="s">
        <v>45</v>
      </c>
      <c r="L231" t="s">
        <v>55</v>
      </c>
      <c r="M231">
        <v>6</v>
      </c>
      <c r="N231" t="s">
        <v>36</v>
      </c>
      <c r="O231" t="s">
        <v>64</v>
      </c>
      <c r="P231" t="s">
        <v>49</v>
      </c>
      <c r="Q231" t="s">
        <v>168</v>
      </c>
      <c r="R231">
        <v>5</v>
      </c>
      <c r="S231">
        <v>7.5</v>
      </c>
      <c r="T231">
        <v>5</v>
      </c>
      <c r="U231">
        <v>5</v>
      </c>
      <c r="V231">
        <v>5</v>
      </c>
      <c r="W231">
        <v>37.40625</v>
      </c>
      <c r="X231">
        <v>18.75</v>
      </c>
      <c r="Y231">
        <v>18.65625</v>
      </c>
      <c r="Z231">
        <v>0</v>
      </c>
    </row>
    <row r="232" spans="1:26" x14ac:dyDescent="0.3">
      <c r="A232" t="s">
        <v>520</v>
      </c>
      <c r="B232" s="1">
        <v>45819</v>
      </c>
      <c r="C232" t="s">
        <v>501</v>
      </c>
      <c r="D232" t="s">
        <v>394</v>
      </c>
      <c r="E232" t="s">
        <v>391</v>
      </c>
      <c r="F232" t="s">
        <v>53</v>
      </c>
      <c r="G232" t="s">
        <v>358</v>
      </c>
      <c r="H232" t="s">
        <v>43</v>
      </c>
      <c r="I232" t="s">
        <v>32</v>
      </c>
      <c r="J232" t="s">
        <v>101</v>
      </c>
      <c r="K232" t="s">
        <v>34</v>
      </c>
      <c r="L232" t="s">
        <v>46</v>
      </c>
      <c r="M232">
        <v>21</v>
      </c>
      <c r="N232" t="s">
        <v>47</v>
      </c>
      <c r="O232" t="s">
        <v>64</v>
      </c>
      <c r="P232" t="s">
        <v>70</v>
      </c>
      <c r="Q232" t="s">
        <v>147</v>
      </c>
      <c r="R232">
        <v>4</v>
      </c>
      <c r="S232">
        <v>7.25</v>
      </c>
      <c r="T232">
        <v>5</v>
      </c>
      <c r="U232">
        <v>5</v>
      </c>
      <c r="V232">
        <v>4</v>
      </c>
      <c r="W232">
        <v>28.927499999999998</v>
      </c>
      <c r="X232">
        <v>14.5</v>
      </c>
      <c r="Y232">
        <v>14.427499999999998</v>
      </c>
      <c r="Z232">
        <v>0</v>
      </c>
    </row>
    <row r="233" spans="1:26" x14ac:dyDescent="0.3">
      <c r="A233" t="s">
        <v>521</v>
      </c>
      <c r="B233" s="1">
        <v>45832</v>
      </c>
      <c r="C233" t="s">
        <v>501</v>
      </c>
      <c r="D233" t="s">
        <v>394</v>
      </c>
      <c r="E233" t="s">
        <v>149</v>
      </c>
      <c r="F233" t="s">
        <v>53</v>
      </c>
      <c r="G233" t="s">
        <v>69</v>
      </c>
      <c r="H233" t="s">
        <v>303</v>
      </c>
      <c r="I233" t="s">
        <v>62</v>
      </c>
      <c r="J233" t="s">
        <v>33</v>
      </c>
      <c r="K233" t="s">
        <v>34</v>
      </c>
      <c r="L233" t="s">
        <v>46</v>
      </c>
      <c r="M233">
        <v>15</v>
      </c>
      <c r="N233" t="s">
        <v>56</v>
      </c>
      <c r="O233" t="s">
        <v>64</v>
      </c>
      <c r="P233" t="s">
        <v>49</v>
      </c>
      <c r="Q233" t="s">
        <v>50</v>
      </c>
      <c r="R233">
        <v>5</v>
      </c>
      <c r="S233">
        <v>12.12</v>
      </c>
      <c r="T233">
        <v>5</v>
      </c>
      <c r="U233">
        <v>5</v>
      </c>
      <c r="V233">
        <v>4</v>
      </c>
      <c r="W233">
        <v>60.448499999999996</v>
      </c>
      <c r="X233">
        <v>30.299999999999997</v>
      </c>
      <c r="Y233">
        <v>30.148499999999999</v>
      </c>
      <c r="Z233">
        <v>0</v>
      </c>
    </row>
    <row r="234" spans="1:26" x14ac:dyDescent="0.3">
      <c r="A234" t="s">
        <v>522</v>
      </c>
      <c r="B234" s="1">
        <v>45832</v>
      </c>
      <c r="C234" t="s">
        <v>501</v>
      </c>
      <c r="D234" t="s">
        <v>394</v>
      </c>
      <c r="E234" t="s">
        <v>108</v>
      </c>
      <c r="F234" t="s">
        <v>68</v>
      </c>
      <c r="G234" t="s">
        <v>523</v>
      </c>
      <c r="H234" t="s">
        <v>43</v>
      </c>
      <c r="I234" t="s">
        <v>62</v>
      </c>
      <c r="J234" t="s">
        <v>44</v>
      </c>
      <c r="K234" t="s">
        <v>106</v>
      </c>
      <c r="L234" t="s">
        <v>55</v>
      </c>
      <c r="M234">
        <v>1</v>
      </c>
      <c r="N234" t="s">
        <v>36</v>
      </c>
      <c r="O234" t="s">
        <v>64</v>
      </c>
      <c r="P234" t="s">
        <v>38</v>
      </c>
      <c r="Q234" t="s">
        <v>130</v>
      </c>
      <c r="R234">
        <v>4</v>
      </c>
      <c r="S234">
        <v>15.79</v>
      </c>
      <c r="T234">
        <v>10</v>
      </c>
      <c r="U234">
        <v>5</v>
      </c>
      <c r="V234">
        <v>3</v>
      </c>
      <c r="W234">
        <v>59.686200000000007</v>
      </c>
      <c r="X234">
        <v>31.58</v>
      </c>
      <c r="Y234">
        <v>28.106200000000008</v>
      </c>
      <c r="Z234">
        <v>1</v>
      </c>
    </row>
    <row r="235" spans="1:26" x14ac:dyDescent="0.3">
      <c r="A235" t="s">
        <v>524</v>
      </c>
      <c r="B235" s="1">
        <v>45819</v>
      </c>
      <c r="C235" t="s">
        <v>501</v>
      </c>
      <c r="D235" t="s">
        <v>394</v>
      </c>
      <c r="E235" t="s">
        <v>217</v>
      </c>
      <c r="F235" t="s">
        <v>29</v>
      </c>
      <c r="G235" t="s">
        <v>86</v>
      </c>
      <c r="H235" t="s">
        <v>303</v>
      </c>
      <c r="I235" t="s">
        <v>32</v>
      </c>
      <c r="J235" t="s">
        <v>92</v>
      </c>
      <c r="K235" t="s">
        <v>106</v>
      </c>
      <c r="L235" t="s">
        <v>35</v>
      </c>
      <c r="M235">
        <v>17</v>
      </c>
      <c r="N235" t="s">
        <v>56</v>
      </c>
      <c r="O235" t="s">
        <v>37</v>
      </c>
      <c r="P235" t="s">
        <v>57</v>
      </c>
      <c r="Q235" t="s">
        <v>250</v>
      </c>
      <c r="R235">
        <v>4</v>
      </c>
      <c r="S235">
        <v>11.16</v>
      </c>
      <c r="T235">
        <v>5</v>
      </c>
      <c r="U235">
        <v>5</v>
      </c>
      <c r="V235">
        <v>5</v>
      </c>
      <c r="W235">
        <v>44.528400000000005</v>
      </c>
      <c r="X235">
        <v>22.32</v>
      </c>
      <c r="Y235">
        <v>22.208400000000005</v>
      </c>
      <c r="Z235">
        <v>0</v>
      </c>
    </row>
    <row r="236" spans="1:26" x14ac:dyDescent="0.3">
      <c r="A236" t="s">
        <v>525</v>
      </c>
      <c r="B236" s="1">
        <v>45817</v>
      </c>
      <c r="C236" t="s">
        <v>501</v>
      </c>
      <c r="D236" t="s">
        <v>394</v>
      </c>
      <c r="E236" t="s">
        <v>41</v>
      </c>
      <c r="F236" t="s">
        <v>29</v>
      </c>
      <c r="G236" t="s">
        <v>526</v>
      </c>
      <c r="H236" t="s">
        <v>43</v>
      </c>
      <c r="I236" t="s">
        <v>62</v>
      </c>
      <c r="J236" t="s">
        <v>92</v>
      </c>
      <c r="K236" t="s">
        <v>106</v>
      </c>
      <c r="L236" t="s">
        <v>35</v>
      </c>
      <c r="M236">
        <v>16</v>
      </c>
      <c r="N236" t="s">
        <v>56</v>
      </c>
      <c r="O236" t="s">
        <v>37</v>
      </c>
      <c r="P236" t="s">
        <v>49</v>
      </c>
      <c r="Q236" t="s">
        <v>97</v>
      </c>
      <c r="R236">
        <v>4</v>
      </c>
      <c r="S236">
        <v>14.2</v>
      </c>
      <c r="T236">
        <v>10</v>
      </c>
      <c r="U236">
        <v>5</v>
      </c>
      <c r="V236">
        <v>5</v>
      </c>
      <c r="W236">
        <v>53.676000000000002</v>
      </c>
      <c r="X236">
        <v>28.4</v>
      </c>
      <c r="Y236">
        <v>25.276000000000003</v>
      </c>
      <c r="Z236">
        <v>1</v>
      </c>
    </row>
    <row r="237" spans="1:26" x14ac:dyDescent="0.3">
      <c r="A237" t="s">
        <v>527</v>
      </c>
      <c r="B237" s="1">
        <v>45832</v>
      </c>
      <c r="C237" t="s">
        <v>501</v>
      </c>
      <c r="D237" t="s">
        <v>394</v>
      </c>
      <c r="E237" t="s">
        <v>335</v>
      </c>
      <c r="F237" t="s">
        <v>74</v>
      </c>
      <c r="G237" t="s">
        <v>528</v>
      </c>
      <c r="H237" t="s">
        <v>43</v>
      </c>
      <c r="I237" t="s">
        <v>62</v>
      </c>
      <c r="J237" t="s">
        <v>92</v>
      </c>
      <c r="K237" t="s">
        <v>34</v>
      </c>
      <c r="L237" t="s">
        <v>35</v>
      </c>
      <c r="M237">
        <v>20</v>
      </c>
      <c r="N237" t="s">
        <v>56</v>
      </c>
      <c r="O237" t="s">
        <v>37</v>
      </c>
      <c r="P237" t="s">
        <v>49</v>
      </c>
      <c r="Q237" t="s">
        <v>50</v>
      </c>
      <c r="R237">
        <v>4</v>
      </c>
      <c r="S237">
        <v>5.72</v>
      </c>
      <c r="T237">
        <v>5</v>
      </c>
      <c r="U237">
        <v>5</v>
      </c>
      <c r="V237">
        <v>4</v>
      </c>
      <c r="W237">
        <v>22.822799999999997</v>
      </c>
      <c r="X237">
        <v>11.44</v>
      </c>
      <c r="Y237">
        <v>11.382799999999998</v>
      </c>
      <c r="Z237">
        <v>1</v>
      </c>
    </row>
    <row r="238" spans="1:26" x14ac:dyDescent="0.3">
      <c r="A238" t="s">
        <v>529</v>
      </c>
      <c r="B238" s="1">
        <v>45825</v>
      </c>
      <c r="C238" t="s">
        <v>501</v>
      </c>
      <c r="D238" t="s">
        <v>394</v>
      </c>
      <c r="E238" t="s">
        <v>120</v>
      </c>
      <c r="F238" t="s">
        <v>29</v>
      </c>
      <c r="G238" t="s">
        <v>530</v>
      </c>
      <c r="H238" t="s">
        <v>43</v>
      </c>
      <c r="I238" t="s">
        <v>32</v>
      </c>
      <c r="J238" t="s">
        <v>92</v>
      </c>
      <c r="K238" t="s">
        <v>87</v>
      </c>
      <c r="L238" t="s">
        <v>55</v>
      </c>
      <c r="M238">
        <v>25</v>
      </c>
      <c r="N238" t="s">
        <v>47</v>
      </c>
      <c r="O238" t="s">
        <v>37</v>
      </c>
      <c r="P238" t="s">
        <v>57</v>
      </c>
      <c r="Q238" t="s">
        <v>58</v>
      </c>
      <c r="R238">
        <v>6</v>
      </c>
      <c r="S238">
        <v>7.46</v>
      </c>
      <c r="T238">
        <v>5</v>
      </c>
      <c r="U238">
        <v>5</v>
      </c>
      <c r="V238">
        <v>5</v>
      </c>
      <c r="W238">
        <v>44.648099999999999</v>
      </c>
      <c r="X238">
        <v>22.38</v>
      </c>
      <c r="Y238">
        <v>22.2681</v>
      </c>
      <c r="Z238">
        <v>1</v>
      </c>
    </row>
    <row r="239" spans="1:26" x14ac:dyDescent="0.3">
      <c r="A239" t="s">
        <v>531</v>
      </c>
      <c r="B239" s="1">
        <v>45817</v>
      </c>
      <c r="C239" t="s">
        <v>501</v>
      </c>
      <c r="D239" t="s">
        <v>394</v>
      </c>
      <c r="E239" t="s">
        <v>233</v>
      </c>
      <c r="F239" t="s">
        <v>85</v>
      </c>
      <c r="G239" t="s">
        <v>532</v>
      </c>
      <c r="H239" t="s">
        <v>43</v>
      </c>
      <c r="I239" t="s">
        <v>62</v>
      </c>
      <c r="J239" t="s">
        <v>92</v>
      </c>
      <c r="K239" t="s">
        <v>45</v>
      </c>
      <c r="L239" t="s">
        <v>93</v>
      </c>
      <c r="M239">
        <v>11</v>
      </c>
      <c r="N239" t="s">
        <v>47</v>
      </c>
      <c r="O239" t="s">
        <v>37</v>
      </c>
      <c r="P239" t="s">
        <v>76</v>
      </c>
      <c r="Q239" t="s">
        <v>127</v>
      </c>
      <c r="R239">
        <v>5</v>
      </c>
      <c r="S239">
        <v>9.8000000000000007</v>
      </c>
      <c r="T239">
        <v>0</v>
      </c>
      <c r="U239">
        <v>5</v>
      </c>
      <c r="V239">
        <v>5</v>
      </c>
      <c r="W239">
        <v>51.45</v>
      </c>
      <c r="X239">
        <v>24.5</v>
      </c>
      <c r="Y239">
        <v>26.950000000000003</v>
      </c>
      <c r="Z239">
        <v>1</v>
      </c>
    </row>
    <row r="240" spans="1:26" x14ac:dyDescent="0.3">
      <c r="A240" t="s">
        <v>533</v>
      </c>
      <c r="B240" s="1">
        <v>45821</v>
      </c>
      <c r="C240" t="s">
        <v>501</v>
      </c>
      <c r="D240" t="s">
        <v>394</v>
      </c>
      <c r="E240" t="s">
        <v>99</v>
      </c>
      <c r="F240" t="s">
        <v>85</v>
      </c>
      <c r="G240" t="s">
        <v>534</v>
      </c>
      <c r="H240" t="s">
        <v>303</v>
      </c>
      <c r="I240" t="s">
        <v>32</v>
      </c>
      <c r="J240" t="s">
        <v>101</v>
      </c>
      <c r="K240" t="s">
        <v>34</v>
      </c>
      <c r="L240" t="s">
        <v>93</v>
      </c>
      <c r="M240">
        <v>19</v>
      </c>
      <c r="N240" t="s">
        <v>56</v>
      </c>
      <c r="O240" t="s">
        <v>94</v>
      </c>
      <c r="P240" t="s">
        <v>70</v>
      </c>
      <c r="Q240" t="s">
        <v>71</v>
      </c>
      <c r="R240">
        <v>5</v>
      </c>
      <c r="S240">
        <v>6.82</v>
      </c>
      <c r="T240">
        <v>0</v>
      </c>
      <c r="U240">
        <v>5</v>
      </c>
      <c r="V240">
        <v>4</v>
      </c>
      <c r="W240">
        <v>35.805</v>
      </c>
      <c r="X240">
        <v>17.05</v>
      </c>
      <c r="Y240">
        <v>18.754999999999999</v>
      </c>
      <c r="Z240">
        <v>1</v>
      </c>
    </row>
    <row r="241" spans="1:26" x14ac:dyDescent="0.3">
      <c r="A241" t="s">
        <v>535</v>
      </c>
      <c r="B241" s="1">
        <v>45834</v>
      </c>
      <c r="C241" t="s">
        <v>501</v>
      </c>
      <c r="D241" t="s">
        <v>394</v>
      </c>
      <c r="E241" t="s">
        <v>84</v>
      </c>
      <c r="F241" t="s">
        <v>121</v>
      </c>
      <c r="G241" t="s">
        <v>536</v>
      </c>
      <c r="H241" t="s">
        <v>303</v>
      </c>
      <c r="I241" t="s">
        <v>32</v>
      </c>
      <c r="J241" t="s">
        <v>92</v>
      </c>
      <c r="K241" t="s">
        <v>45</v>
      </c>
      <c r="L241" t="s">
        <v>93</v>
      </c>
      <c r="M241">
        <v>22</v>
      </c>
      <c r="N241" t="s">
        <v>47</v>
      </c>
      <c r="O241" t="s">
        <v>48</v>
      </c>
      <c r="P241" t="s">
        <v>57</v>
      </c>
      <c r="Q241" t="s">
        <v>136</v>
      </c>
      <c r="R241">
        <v>5</v>
      </c>
      <c r="S241">
        <v>5.33</v>
      </c>
      <c r="T241">
        <v>5</v>
      </c>
      <c r="U241">
        <v>5</v>
      </c>
      <c r="V241">
        <v>5</v>
      </c>
      <c r="W241">
        <v>26.583375</v>
      </c>
      <c r="X241">
        <v>13.324999999999999</v>
      </c>
      <c r="Y241">
        <v>13.258375000000001</v>
      </c>
      <c r="Z241">
        <v>1</v>
      </c>
    </row>
    <row r="242" spans="1:26" x14ac:dyDescent="0.3">
      <c r="A242" t="s">
        <v>537</v>
      </c>
      <c r="B242" s="1">
        <v>45814</v>
      </c>
      <c r="C242" t="s">
        <v>501</v>
      </c>
      <c r="D242" t="s">
        <v>394</v>
      </c>
      <c r="E242" t="s">
        <v>214</v>
      </c>
      <c r="F242" t="s">
        <v>80</v>
      </c>
      <c r="G242" t="s">
        <v>538</v>
      </c>
      <c r="H242" t="s">
        <v>303</v>
      </c>
      <c r="I242" t="s">
        <v>32</v>
      </c>
      <c r="J242" t="s">
        <v>33</v>
      </c>
      <c r="K242" t="s">
        <v>45</v>
      </c>
      <c r="L242" t="s">
        <v>35</v>
      </c>
      <c r="M242">
        <v>21</v>
      </c>
      <c r="N242" t="s">
        <v>56</v>
      </c>
      <c r="O242" t="s">
        <v>48</v>
      </c>
      <c r="P242" t="s">
        <v>76</v>
      </c>
      <c r="Q242" t="s">
        <v>77</v>
      </c>
      <c r="R242">
        <v>5</v>
      </c>
      <c r="S242">
        <v>10.54</v>
      </c>
      <c r="T242">
        <v>5</v>
      </c>
      <c r="U242">
        <v>5</v>
      </c>
      <c r="V242">
        <v>4</v>
      </c>
      <c r="W242">
        <v>52.568249999999992</v>
      </c>
      <c r="X242">
        <v>26.349999999999998</v>
      </c>
      <c r="Y242">
        <v>26.218249999999994</v>
      </c>
      <c r="Z242">
        <v>1</v>
      </c>
    </row>
    <row r="243" spans="1:26" x14ac:dyDescent="0.3">
      <c r="A243" t="s">
        <v>539</v>
      </c>
      <c r="B243" s="1">
        <v>45826</v>
      </c>
      <c r="C243" t="s">
        <v>501</v>
      </c>
      <c r="D243" t="s">
        <v>394</v>
      </c>
      <c r="E243" t="s">
        <v>281</v>
      </c>
      <c r="F243" t="s">
        <v>53</v>
      </c>
      <c r="G243" t="s">
        <v>389</v>
      </c>
      <c r="H243" t="s">
        <v>43</v>
      </c>
      <c r="I243" t="s">
        <v>62</v>
      </c>
      <c r="J243" t="s">
        <v>44</v>
      </c>
      <c r="K243" t="s">
        <v>63</v>
      </c>
      <c r="L243" t="s">
        <v>93</v>
      </c>
      <c r="M243">
        <v>7</v>
      </c>
      <c r="N243" t="s">
        <v>36</v>
      </c>
      <c r="O243" t="s">
        <v>94</v>
      </c>
      <c r="P243" t="s">
        <v>49</v>
      </c>
      <c r="Q243" t="s">
        <v>97</v>
      </c>
      <c r="R243">
        <v>5</v>
      </c>
      <c r="S243">
        <v>15.87</v>
      </c>
      <c r="T243">
        <v>10</v>
      </c>
      <c r="U243">
        <v>5</v>
      </c>
      <c r="V243">
        <v>4</v>
      </c>
      <c r="W243">
        <v>74.985749999999996</v>
      </c>
      <c r="X243">
        <v>39.674999999999997</v>
      </c>
      <c r="Y243">
        <v>35.310749999999999</v>
      </c>
      <c r="Z243">
        <v>0</v>
      </c>
    </row>
    <row r="244" spans="1:26" x14ac:dyDescent="0.3">
      <c r="A244" t="s">
        <v>540</v>
      </c>
      <c r="B244" s="1">
        <v>45822</v>
      </c>
      <c r="C244" t="s">
        <v>501</v>
      </c>
      <c r="D244" t="s">
        <v>394</v>
      </c>
      <c r="E244" t="s">
        <v>245</v>
      </c>
      <c r="F244" t="s">
        <v>53</v>
      </c>
      <c r="G244" t="s">
        <v>242</v>
      </c>
      <c r="H244" t="s">
        <v>303</v>
      </c>
      <c r="I244" t="s">
        <v>32</v>
      </c>
      <c r="J244" t="s">
        <v>44</v>
      </c>
      <c r="K244" t="s">
        <v>45</v>
      </c>
      <c r="L244" t="s">
        <v>35</v>
      </c>
      <c r="M244">
        <v>6</v>
      </c>
      <c r="N244" t="s">
        <v>47</v>
      </c>
      <c r="O244" t="s">
        <v>48</v>
      </c>
      <c r="P244" t="s">
        <v>113</v>
      </c>
      <c r="Q244" t="s">
        <v>114</v>
      </c>
      <c r="R244">
        <v>6</v>
      </c>
      <c r="S244">
        <v>6.19</v>
      </c>
      <c r="T244">
        <v>5</v>
      </c>
      <c r="U244">
        <v>5</v>
      </c>
      <c r="V244">
        <v>3</v>
      </c>
      <c r="W244">
        <v>37.047150000000002</v>
      </c>
      <c r="X244">
        <v>18.57</v>
      </c>
      <c r="Y244">
        <v>18.477150000000002</v>
      </c>
      <c r="Z244">
        <v>0</v>
      </c>
    </row>
    <row r="245" spans="1:26" x14ac:dyDescent="0.3">
      <c r="A245" t="s">
        <v>541</v>
      </c>
      <c r="B245" s="1">
        <v>45828</v>
      </c>
      <c r="C245" t="s">
        <v>501</v>
      </c>
      <c r="D245" t="s">
        <v>394</v>
      </c>
      <c r="E245" t="s">
        <v>104</v>
      </c>
      <c r="F245" t="s">
        <v>85</v>
      </c>
      <c r="G245" t="s">
        <v>435</v>
      </c>
      <c r="H245" t="s">
        <v>43</v>
      </c>
      <c r="I245" t="s">
        <v>32</v>
      </c>
      <c r="J245" t="s">
        <v>92</v>
      </c>
      <c r="K245" t="s">
        <v>87</v>
      </c>
      <c r="L245" t="s">
        <v>35</v>
      </c>
      <c r="M245">
        <v>4</v>
      </c>
      <c r="N245" t="s">
        <v>56</v>
      </c>
      <c r="O245" t="s">
        <v>64</v>
      </c>
      <c r="P245" t="s">
        <v>57</v>
      </c>
      <c r="Q245" t="s">
        <v>82</v>
      </c>
      <c r="R245">
        <v>6</v>
      </c>
      <c r="S245">
        <v>3.23</v>
      </c>
      <c r="T245">
        <v>5</v>
      </c>
      <c r="U245">
        <v>5</v>
      </c>
      <c r="V245">
        <v>4</v>
      </c>
      <c r="W245">
        <v>19.33155</v>
      </c>
      <c r="X245">
        <v>9.69</v>
      </c>
      <c r="Y245">
        <v>9.6415500000000005</v>
      </c>
      <c r="Z245">
        <v>0</v>
      </c>
    </row>
    <row r="246" spans="1:26" x14ac:dyDescent="0.3">
      <c r="A246" t="s">
        <v>542</v>
      </c>
      <c r="B246" s="1">
        <v>45827</v>
      </c>
      <c r="C246" t="s">
        <v>501</v>
      </c>
      <c r="D246" t="s">
        <v>394</v>
      </c>
      <c r="E246" t="s">
        <v>190</v>
      </c>
      <c r="F246" t="s">
        <v>74</v>
      </c>
      <c r="G246" t="s">
        <v>312</v>
      </c>
      <c r="H246" t="s">
        <v>43</v>
      </c>
      <c r="I246" t="s">
        <v>62</v>
      </c>
      <c r="J246" t="s">
        <v>92</v>
      </c>
      <c r="K246" t="s">
        <v>87</v>
      </c>
      <c r="L246" t="s">
        <v>35</v>
      </c>
      <c r="M246">
        <v>5</v>
      </c>
      <c r="N246" t="s">
        <v>56</v>
      </c>
      <c r="O246" t="s">
        <v>48</v>
      </c>
      <c r="P246" t="s">
        <v>38</v>
      </c>
      <c r="Q246" t="s">
        <v>39</v>
      </c>
      <c r="R246">
        <v>5</v>
      </c>
      <c r="S246">
        <v>3.31</v>
      </c>
      <c r="T246">
        <v>5</v>
      </c>
      <c r="U246">
        <v>5</v>
      </c>
      <c r="V246">
        <v>5</v>
      </c>
      <c r="W246">
        <v>16.508625000000002</v>
      </c>
      <c r="X246">
        <v>8.2750000000000004</v>
      </c>
      <c r="Y246">
        <v>8.2336250000000017</v>
      </c>
      <c r="Z246">
        <v>0</v>
      </c>
    </row>
    <row r="247" spans="1:26" x14ac:dyDescent="0.3">
      <c r="A247" t="s">
        <v>543</v>
      </c>
      <c r="B247" s="1">
        <v>45818</v>
      </c>
      <c r="C247" t="s">
        <v>501</v>
      </c>
      <c r="D247" t="s">
        <v>394</v>
      </c>
      <c r="E247" t="s">
        <v>120</v>
      </c>
      <c r="F247" t="s">
        <v>80</v>
      </c>
      <c r="G247" t="s">
        <v>433</v>
      </c>
      <c r="H247" t="s">
        <v>303</v>
      </c>
      <c r="I247" t="s">
        <v>32</v>
      </c>
      <c r="J247" t="s">
        <v>44</v>
      </c>
      <c r="K247" t="s">
        <v>106</v>
      </c>
      <c r="L247" t="s">
        <v>35</v>
      </c>
      <c r="M247">
        <v>2</v>
      </c>
      <c r="N247" t="s">
        <v>47</v>
      </c>
      <c r="O247" t="s">
        <v>94</v>
      </c>
      <c r="P247" t="s">
        <v>70</v>
      </c>
      <c r="Q247" t="s">
        <v>71</v>
      </c>
      <c r="R247">
        <v>5</v>
      </c>
      <c r="S247">
        <v>3.37</v>
      </c>
      <c r="T247">
        <v>5</v>
      </c>
      <c r="U247">
        <v>5</v>
      </c>
      <c r="V247">
        <v>5</v>
      </c>
      <c r="W247">
        <v>16.807875000000003</v>
      </c>
      <c r="X247">
        <v>8.4250000000000007</v>
      </c>
      <c r="Y247">
        <v>8.3828750000000021</v>
      </c>
      <c r="Z247">
        <v>0</v>
      </c>
    </row>
    <row r="248" spans="1:26" x14ac:dyDescent="0.3">
      <c r="A248" t="s">
        <v>544</v>
      </c>
      <c r="B248" s="1">
        <v>45817</v>
      </c>
      <c r="C248" t="s">
        <v>501</v>
      </c>
      <c r="D248" t="s">
        <v>394</v>
      </c>
      <c r="E248" t="s">
        <v>233</v>
      </c>
      <c r="F248" t="s">
        <v>74</v>
      </c>
      <c r="G248" t="s">
        <v>378</v>
      </c>
      <c r="H248" t="s">
        <v>303</v>
      </c>
      <c r="I248" t="s">
        <v>62</v>
      </c>
      <c r="J248" t="s">
        <v>101</v>
      </c>
      <c r="K248" t="s">
        <v>34</v>
      </c>
      <c r="L248" t="s">
        <v>55</v>
      </c>
      <c r="M248">
        <v>9</v>
      </c>
      <c r="N248" t="s">
        <v>36</v>
      </c>
      <c r="O248" t="s">
        <v>64</v>
      </c>
      <c r="P248" t="s">
        <v>76</v>
      </c>
      <c r="Q248" t="s">
        <v>243</v>
      </c>
      <c r="R248">
        <v>5</v>
      </c>
      <c r="S248">
        <v>15.92</v>
      </c>
      <c r="T248">
        <v>5</v>
      </c>
      <c r="U248">
        <v>5</v>
      </c>
      <c r="V248">
        <v>5</v>
      </c>
      <c r="W248">
        <v>79.400999999999996</v>
      </c>
      <c r="X248">
        <v>39.799999999999997</v>
      </c>
      <c r="Y248">
        <v>39.600999999999999</v>
      </c>
      <c r="Z248">
        <v>0</v>
      </c>
    </row>
    <row r="249" spans="1:26" x14ac:dyDescent="0.3">
      <c r="A249" t="s">
        <v>545</v>
      </c>
      <c r="B249" s="1">
        <v>45832</v>
      </c>
      <c r="C249" t="s">
        <v>501</v>
      </c>
      <c r="D249" t="s">
        <v>394</v>
      </c>
      <c r="E249" t="s">
        <v>301</v>
      </c>
      <c r="F249" t="s">
        <v>121</v>
      </c>
      <c r="G249" t="s">
        <v>448</v>
      </c>
      <c r="H249" t="s">
        <v>43</v>
      </c>
      <c r="I249" t="s">
        <v>62</v>
      </c>
      <c r="J249" t="s">
        <v>33</v>
      </c>
      <c r="K249" t="s">
        <v>45</v>
      </c>
      <c r="L249" t="s">
        <v>55</v>
      </c>
      <c r="M249">
        <v>16</v>
      </c>
      <c r="N249" t="s">
        <v>36</v>
      </c>
      <c r="O249" t="s">
        <v>94</v>
      </c>
      <c r="P249" t="s">
        <v>70</v>
      </c>
      <c r="Q249" t="s">
        <v>147</v>
      </c>
      <c r="R249">
        <v>6</v>
      </c>
      <c r="S249">
        <v>13.66</v>
      </c>
      <c r="T249">
        <v>10</v>
      </c>
      <c r="U249">
        <v>5</v>
      </c>
      <c r="V249">
        <v>3</v>
      </c>
      <c r="W249">
        <v>77.452200000000019</v>
      </c>
      <c r="X249">
        <v>40.980000000000004</v>
      </c>
      <c r="Y249">
        <v>36.472200000000015</v>
      </c>
      <c r="Z249">
        <v>0</v>
      </c>
    </row>
    <row r="250" spans="1:26" x14ac:dyDescent="0.3">
      <c r="A250" t="s">
        <v>546</v>
      </c>
      <c r="B250" s="1">
        <v>45819</v>
      </c>
      <c r="C250" t="s">
        <v>501</v>
      </c>
      <c r="D250" t="s">
        <v>394</v>
      </c>
      <c r="E250" t="s">
        <v>205</v>
      </c>
      <c r="F250" t="s">
        <v>29</v>
      </c>
      <c r="G250" t="s">
        <v>81</v>
      </c>
      <c r="H250" t="s">
        <v>303</v>
      </c>
      <c r="I250" t="s">
        <v>62</v>
      </c>
      <c r="J250" t="s">
        <v>44</v>
      </c>
      <c r="K250" t="s">
        <v>87</v>
      </c>
      <c r="L250" t="s">
        <v>46</v>
      </c>
      <c r="M250">
        <v>17</v>
      </c>
      <c r="N250" t="s">
        <v>47</v>
      </c>
      <c r="O250" t="s">
        <v>64</v>
      </c>
      <c r="P250" t="s">
        <v>57</v>
      </c>
      <c r="Q250" t="s">
        <v>58</v>
      </c>
      <c r="R250">
        <v>6</v>
      </c>
      <c r="S250">
        <v>4.21</v>
      </c>
      <c r="T250">
        <v>0</v>
      </c>
      <c r="U250">
        <v>5</v>
      </c>
      <c r="V250">
        <v>5</v>
      </c>
      <c r="W250">
        <v>26.523</v>
      </c>
      <c r="X250">
        <v>12.629999999999999</v>
      </c>
      <c r="Y250">
        <v>13.893000000000001</v>
      </c>
      <c r="Z250">
        <v>0</v>
      </c>
    </row>
    <row r="251" spans="1:26" x14ac:dyDescent="0.3">
      <c r="A251" t="s">
        <v>547</v>
      </c>
      <c r="B251" s="1">
        <v>45814</v>
      </c>
      <c r="C251" t="s">
        <v>501</v>
      </c>
      <c r="D251" t="s">
        <v>394</v>
      </c>
      <c r="E251" t="s">
        <v>192</v>
      </c>
      <c r="F251" t="s">
        <v>29</v>
      </c>
      <c r="G251" t="s">
        <v>548</v>
      </c>
      <c r="H251" t="s">
        <v>43</v>
      </c>
      <c r="I251" t="s">
        <v>32</v>
      </c>
      <c r="J251" t="s">
        <v>92</v>
      </c>
      <c r="K251" t="s">
        <v>45</v>
      </c>
      <c r="L251" t="s">
        <v>55</v>
      </c>
      <c r="M251">
        <v>24</v>
      </c>
      <c r="N251" t="s">
        <v>56</v>
      </c>
      <c r="O251" t="s">
        <v>64</v>
      </c>
      <c r="P251" t="s">
        <v>113</v>
      </c>
      <c r="Q251" t="s">
        <v>114</v>
      </c>
      <c r="R251">
        <v>5</v>
      </c>
      <c r="S251">
        <v>4.04</v>
      </c>
      <c r="T251">
        <v>10</v>
      </c>
      <c r="U251">
        <v>5</v>
      </c>
      <c r="V251">
        <v>5</v>
      </c>
      <c r="W251">
        <v>19.089000000000002</v>
      </c>
      <c r="X251">
        <v>10.1</v>
      </c>
      <c r="Y251">
        <v>8.9890000000000025</v>
      </c>
      <c r="Z251">
        <v>1</v>
      </c>
    </row>
    <row r="252" spans="1:26" x14ac:dyDescent="0.3">
      <c r="A252" t="s">
        <v>549</v>
      </c>
      <c r="B252" s="1">
        <v>45813</v>
      </c>
      <c r="C252" t="s">
        <v>501</v>
      </c>
      <c r="D252" t="s">
        <v>394</v>
      </c>
      <c r="E252" t="s">
        <v>164</v>
      </c>
      <c r="F252" t="s">
        <v>80</v>
      </c>
      <c r="G252" t="s">
        <v>376</v>
      </c>
      <c r="H252" t="s">
        <v>43</v>
      </c>
      <c r="I252" t="s">
        <v>32</v>
      </c>
      <c r="J252" t="s">
        <v>92</v>
      </c>
      <c r="K252" t="s">
        <v>45</v>
      </c>
      <c r="L252" t="s">
        <v>55</v>
      </c>
      <c r="M252">
        <v>8</v>
      </c>
      <c r="N252" t="s">
        <v>36</v>
      </c>
      <c r="O252" t="s">
        <v>64</v>
      </c>
      <c r="P252" t="s">
        <v>70</v>
      </c>
      <c r="Q252" t="s">
        <v>209</v>
      </c>
      <c r="R252">
        <v>6</v>
      </c>
      <c r="S252">
        <v>6.47</v>
      </c>
      <c r="T252">
        <v>10</v>
      </c>
      <c r="U252">
        <v>5</v>
      </c>
      <c r="V252">
        <v>4</v>
      </c>
      <c r="W252">
        <v>36.684900000000006</v>
      </c>
      <c r="X252">
        <v>19.41</v>
      </c>
      <c r="Y252">
        <v>17.274900000000006</v>
      </c>
      <c r="Z252">
        <v>0</v>
      </c>
    </row>
    <row r="253" spans="1:26" x14ac:dyDescent="0.3">
      <c r="A253" t="s">
        <v>550</v>
      </c>
      <c r="B253" s="1">
        <v>45819</v>
      </c>
      <c r="C253" t="s">
        <v>501</v>
      </c>
      <c r="D253" t="s">
        <v>394</v>
      </c>
      <c r="E253" t="s">
        <v>190</v>
      </c>
      <c r="F253" t="s">
        <v>121</v>
      </c>
      <c r="G253" t="s">
        <v>551</v>
      </c>
      <c r="H253" t="s">
        <v>43</v>
      </c>
      <c r="I253" t="s">
        <v>62</v>
      </c>
      <c r="J253" t="s">
        <v>44</v>
      </c>
      <c r="K253" t="s">
        <v>34</v>
      </c>
      <c r="L253" t="s">
        <v>46</v>
      </c>
      <c r="M253">
        <v>13</v>
      </c>
      <c r="N253" t="s">
        <v>47</v>
      </c>
      <c r="O253" t="s">
        <v>37</v>
      </c>
      <c r="P253" t="s">
        <v>113</v>
      </c>
      <c r="Q253" t="s">
        <v>177</v>
      </c>
      <c r="R253">
        <v>5</v>
      </c>
      <c r="S253">
        <v>8.5399999999999991</v>
      </c>
      <c r="T253">
        <v>10</v>
      </c>
      <c r="U253">
        <v>5</v>
      </c>
      <c r="V253">
        <v>3</v>
      </c>
      <c r="W253">
        <v>40.351500000000001</v>
      </c>
      <c r="X253">
        <v>21.349999999999998</v>
      </c>
      <c r="Y253">
        <v>19.001500000000004</v>
      </c>
      <c r="Z253">
        <v>1</v>
      </c>
    </row>
    <row r="254" spans="1:26" x14ac:dyDescent="0.3">
      <c r="A254" t="s">
        <v>552</v>
      </c>
      <c r="B254" s="1">
        <v>45819</v>
      </c>
      <c r="C254" t="s">
        <v>501</v>
      </c>
      <c r="D254" t="s">
        <v>394</v>
      </c>
      <c r="E254" t="s">
        <v>116</v>
      </c>
      <c r="F254" t="s">
        <v>80</v>
      </c>
      <c r="G254" t="s">
        <v>358</v>
      </c>
      <c r="H254" t="s">
        <v>43</v>
      </c>
      <c r="I254" t="s">
        <v>32</v>
      </c>
      <c r="J254" t="s">
        <v>101</v>
      </c>
      <c r="K254" t="s">
        <v>87</v>
      </c>
      <c r="L254" t="s">
        <v>46</v>
      </c>
      <c r="M254">
        <v>7</v>
      </c>
      <c r="N254" t="s">
        <v>47</v>
      </c>
      <c r="O254" t="s">
        <v>37</v>
      </c>
      <c r="P254" t="s">
        <v>57</v>
      </c>
      <c r="Q254" t="s">
        <v>185</v>
      </c>
      <c r="R254">
        <v>6</v>
      </c>
      <c r="S254">
        <v>5.46</v>
      </c>
      <c r="T254">
        <v>5</v>
      </c>
      <c r="U254">
        <v>5</v>
      </c>
      <c r="V254">
        <v>3</v>
      </c>
      <c r="W254">
        <v>32.678100000000001</v>
      </c>
      <c r="X254">
        <v>16.38</v>
      </c>
      <c r="Y254">
        <v>16.298100000000002</v>
      </c>
      <c r="Z254">
        <v>0</v>
      </c>
    </row>
    <row r="255" spans="1:26" x14ac:dyDescent="0.3">
      <c r="A255" t="s">
        <v>553</v>
      </c>
      <c r="B255" s="1">
        <v>45832</v>
      </c>
      <c r="C255" t="s">
        <v>501</v>
      </c>
      <c r="D255" t="s">
        <v>394</v>
      </c>
      <c r="E255" t="s">
        <v>159</v>
      </c>
      <c r="F255" t="s">
        <v>80</v>
      </c>
      <c r="G255" t="s">
        <v>162</v>
      </c>
      <c r="H255" t="s">
        <v>303</v>
      </c>
      <c r="I255" t="s">
        <v>62</v>
      </c>
      <c r="J255" t="s">
        <v>92</v>
      </c>
      <c r="K255" t="s">
        <v>106</v>
      </c>
      <c r="L255" t="s">
        <v>55</v>
      </c>
      <c r="M255">
        <v>17</v>
      </c>
      <c r="N255" t="s">
        <v>47</v>
      </c>
      <c r="O255" t="s">
        <v>37</v>
      </c>
      <c r="P255" t="s">
        <v>113</v>
      </c>
      <c r="Q255" t="s">
        <v>228</v>
      </c>
      <c r="R255">
        <v>5</v>
      </c>
      <c r="S255">
        <v>9.09</v>
      </c>
      <c r="T255">
        <v>5</v>
      </c>
      <c r="U255">
        <v>5</v>
      </c>
      <c r="V255">
        <v>5</v>
      </c>
      <c r="W255">
        <v>45.336375000000004</v>
      </c>
      <c r="X255">
        <v>22.725000000000001</v>
      </c>
      <c r="Y255">
        <v>22.611375000000002</v>
      </c>
      <c r="Z255">
        <v>0</v>
      </c>
    </row>
    <row r="256" spans="1:26" x14ac:dyDescent="0.3">
      <c r="A256" t="s">
        <v>554</v>
      </c>
      <c r="B256" s="1">
        <v>45816</v>
      </c>
      <c r="C256" t="s">
        <v>501</v>
      </c>
      <c r="D256" t="s">
        <v>394</v>
      </c>
      <c r="E256" t="s">
        <v>116</v>
      </c>
      <c r="F256" t="s">
        <v>29</v>
      </c>
      <c r="G256" t="s">
        <v>265</v>
      </c>
      <c r="H256" t="s">
        <v>43</v>
      </c>
      <c r="I256" t="s">
        <v>32</v>
      </c>
      <c r="J256" t="s">
        <v>33</v>
      </c>
      <c r="K256" t="s">
        <v>45</v>
      </c>
      <c r="L256" t="s">
        <v>46</v>
      </c>
      <c r="M256">
        <v>9</v>
      </c>
      <c r="N256" t="s">
        <v>47</v>
      </c>
      <c r="O256" t="s">
        <v>48</v>
      </c>
      <c r="P256" t="s">
        <v>70</v>
      </c>
      <c r="Q256" t="s">
        <v>102</v>
      </c>
      <c r="R256">
        <v>5</v>
      </c>
      <c r="S256">
        <v>5.85</v>
      </c>
      <c r="T256">
        <v>0</v>
      </c>
      <c r="U256">
        <v>5</v>
      </c>
      <c r="V256">
        <v>3</v>
      </c>
      <c r="W256">
        <v>30.712500000000002</v>
      </c>
      <c r="X256">
        <v>14.625</v>
      </c>
      <c r="Y256">
        <v>16.087500000000002</v>
      </c>
      <c r="Z256">
        <v>0</v>
      </c>
    </row>
    <row r="257" spans="1:26" x14ac:dyDescent="0.3">
      <c r="A257" t="s">
        <v>555</v>
      </c>
      <c r="B257" s="1">
        <v>45850</v>
      </c>
      <c r="C257" t="s">
        <v>556</v>
      </c>
      <c r="D257" t="s">
        <v>557</v>
      </c>
      <c r="E257" t="s">
        <v>499</v>
      </c>
      <c r="F257" t="s">
        <v>29</v>
      </c>
      <c r="G257" t="s">
        <v>558</v>
      </c>
      <c r="H257" t="s">
        <v>303</v>
      </c>
      <c r="I257" t="s">
        <v>32</v>
      </c>
      <c r="J257" t="s">
        <v>92</v>
      </c>
      <c r="K257" t="s">
        <v>45</v>
      </c>
      <c r="L257" t="s">
        <v>46</v>
      </c>
      <c r="M257">
        <v>4</v>
      </c>
      <c r="N257" t="s">
        <v>36</v>
      </c>
      <c r="O257" t="s">
        <v>37</v>
      </c>
      <c r="P257" t="s">
        <v>70</v>
      </c>
      <c r="Q257" t="s">
        <v>147</v>
      </c>
      <c r="R257">
        <v>6</v>
      </c>
      <c r="S257">
        <v>7.45</v>
      </c>
      <c r="T257">
        <v>0</v>
      </c>
      <c r="U257">
        <v>5</v>
      </c>
      <c r="V257">
        <v>5</v>
      </c>
      <c r="W257">
        <v>46.935000000000002</v>
      </c>
      <c r="X257">
        <v>22.35</v>
      </c>
      <c r="Y257">
        <v>24.585000000000001</v>
      </c>
      <c r="Z257">
        <v>1</v>
      </c>
    </row>
    <row r="258" spans="1:26" x14ac:dyDescent="0.3">
      <c r="A258" t="s">
        <v>559</v>
      </c>
      <c r="B258" s="1">
        <v>45845</v>
      </c>
      <c r="C258" t="s">
        <v>556</v>
      </c>
      <c r="D258" t="s">
        <v>557</v>
      </c>
      <c r="E258" t="s">
        <v>422</v>
      </c>
      <c r="F258" t="s">
        <v>74</v>
      </c>
      <c r="G258" t="s">
        <v>211</v>
      </c>
      <c r="H258" t="s">
        <v>43</v>
      </c>
      <c r="I258" t="s">
        <v>32</v>
      </c>
      <c r="J258" t="s">
        <v>101</v>
      </c>
      <c r="K258" t="s">
        <v>87</v>
      </c>
      <c r="L258" t="s">
        <v>55</v>
      </c>
      <c r="M258">
        <v>16</v>
      </c>
      <c r="N258" t="s">
        <v>36</v>
      </c>
      <c r="O258" t="s">
        <v>48</v>
      </c>
      <c r="P258" t="s">
        <v>76</v>
      </c>
      <c r="Q258" t="s">
        <v>123</v>
      </c>
      <c r="R258">
        <v>5</v>
      </c>
      <c r="S258">
        <v>7.19</v>
      </c>
      <c r="T258">
        <v>5</v>
      </c>
      <c r="U258">
        <v>5</v>
      </c>
      <c r="V258">
        <v>5</v>
      </c>
      <c r="W258">
        <v>35.860125000000004</v>
      </c>
      <c r="X258">
        <v>17.975000000000001</v>
      </c>
      <c r="Y258">
        <v>17.885125000000002</v>
      </c>
      <c r="Z258">
        <v>0</v>
      </c>
    </row>
    <row r="259" spans="1:26" x14ac:dyDescent="0.3">
      <c r="A259" t="s">
        <v>560</v>
      </c>
      <c r="B259" s="1">
        <v>45846</v>
      </c>
      <c r="C259" t="s">
        <v>556</v>
      </c>
      <c r="D259" t="s">
        <v>557</v>
      </c>
      <c r="E259" t="s">
        <v>340</v>
      </c>
      <c r="F259" t="s">
        <v>74</v>
      </c>
      <c r="G259" t="s">
        <v>532</v>
      </c>
      <c r="H259" t="s">
        <v>43</v>
      </c>
      <c r="I259" t="s">
        <v>32</v>
      </c>
      <c r="J259" t="s">
        <v>101</v>
      </c>
      <c r="K259" t="s">
        <v>45</v>
      </c>
      <c r="L259" t="s">
        <v>55</v>
      </c>
      <c r="M259">
        <v>20</v>
      </c>
      <c r="N259" t="s">
        <v>47</v>
      </c>
      <c r="O259" t="s">
        <v>94</v>
      </c>
      <c r="P259" t="s">
        <v>70</v>
      </c>
      <c r="Q259" t="s">
        <v>188</v>
      </c>
      <c r="R259">
        <v>5</v>
      </c>
      <c r="S259">
        <v>8.41</v>
      </c>
      <c r="T259">
        <v>5</v>
      </c>
      <c r="U259">
        <v>5</v>
      </c>
      <c r="V259">
        <v>4</v>
      </c>
      <c r="W259">
        <v>41.944874999999996</v>
      </c>
      <c r="X259">
        <v>21.024999999999999</v>
      </c>
      <c r="Y259">
        <v>20.919874999999998</v>
      </c>
      <c r="Z259">
        <v>0</v>
      </c>
    </row>
    <row r="260" spans="1:26" x14ac:dyDescent="0.3">
      <c r="A260" t="s">
        <v>561</v>
      </c>
      <c r="B260" s="1">
        <v>45857</v>
      </c>
      <c r="C260" t="s">
        <v>556</v>
      </c>
      <c r="D260" t="s">
        <v>557</v>
      </c>
      <c r="E260" t="s">
        <v>239</v>
      </c>
      <c r="F260" t="s">
        <v>53</v>
      </c>
      <c r="G260" t="s">
        <v>364</v>
      </c>
      <c r="H260" t="s">
        <v>43</v>
      </c>
      <c r="I260" t="s">
        <v>62</v>
      </c>
      <c r="J260" t="s">
        <v>101</v>
      </c>
      <c r="K260" t="s">
        <v>106</v>
      </c>
      <c r="L260" t="s">
        <v>55</v>
      </c>
      <c r="M260">
        <v>1</v>
      </c>
      <c r="N260" t="s">
        <v>56</v>
      </c>
      <c r="O260" t="s">
        <v>48</v>
      </c>
      <c r="P260" t="s">
        <v>113</v>
      </c>
      <c r="Q260" t="s">
        <v>228</v>
      </c>
      <c r="R260">
        <v>5</v>
      </c>
      <c r="S260">
        <v>12.53</v>
      </c>
      <c r="T260">
        <v>5</v>
      </c>
      <c r="U260">
        <v>5</v>
      </c>
      <c r="V260">
        <v>5</v>
      </c>
      <c r="W260">
        <v>62.493375</v>
      </c>
      <c r="X260">
        <v>31.324999999999999</v>
      </c>
      <c r="Y260">
        <v>31.168375000000001</v>
      </c>
      <c r="Z260">
        <v>0</v>
      </c>
    </row>
    <row r="261" spans="1:26" x14ac:dyDescent="0.3">
      <c r="A261" t="s">
        <v>562</v>
      </c>
      <c r="B261" s="1">
        <v>45866</v>
      </c>
      <c r="C261" t="s">
        <v>556</v>
      </c>
      <c r="D261" t="s">
        <v>557</v>
      </c>
      <c r="E261" t="s">
        <v>233</v>
      </c>
      <c r="F261" t="s">
        <v>53</v>
      </c>
      <c r="G261" t="s">
        <v>109</v>
      </c>
      <c r="H261" t="s">
        <v>303</v>
      </c>
      <c r="I261" t="s">
        <v>32</v>
      </c>
      <c r="J261" t="s">
        <v>33</v>
      </c>
      <c r="K261" t="s">
        <v>106</v>
      </c>
      <c r="L261" t="s">
        <v>93</v>
      </c>
      <c r="M261">
        <v>16</v>
      </c>
      <c r="N261" t="s">
        <v>36</v>
      </c>
      <c r="O261" t="s">
        <v>94</v>
      </c>
      <c r="P261" t="s">
        <v>113</v>
      </c>
      <c r="Q261" t="s">
        <v>114</v>
      </c>
      <c r="R261">
        <v>6</v>
      </c>
      <c r="S261">
        <v>5.39</v>
      </c>
      <c r="T261">
        <v>0</v>
      </c>
      <c r="U261">
        <v>5</v>
      </c>
      <c r="V261">
        <v>3</v>
      </c>
      <c r="W261">
        <v>33.957000000000001</v>
      </c>
      <c r="X261">
        <v>16.169999999999998</v>
      </c>
      <c r="Y261">
        <v>17.787000000000003</v>
      </c>
      <c r="Z261">
        <v>0</v>
      </c>
    </row>
    <row r="262" spans="1:26" x14ac:dyDescent="0.3">
      <c r="A262" t="s">
        <v>563</v>
      </c>
      <c r="B262" s="1">
        <v>45850</v>
      </c>
      <c r="C262" t="s">
        <v>556</v>
      </c>
      <c r="D262" t="s">
        <v>557</v>
      </c>
      <c r="E262" t="s">
        <v>391</v>
      </c>
      <c r="F262" t="s">
        <v>85</v>
      </c>
      <c r="G262" t="s">
        <v>376</v>
      </c>
      <c r="H262" t="s">
        <v>303</v>
      </c>
      <c r="I262" t="s">
        <v>62</v>
      </c>
      <c r="J262" t="s">
        <v>44</v>
      </c>
      <c r="K262" t="s">
        <v>106</v>
      </c>
      <c r="L262" t="s">
        <v>55</v>
      </c>
      <c r="M262">
        <v>11</v>
      </c>
      <c r="N262" t="s">
        <v>56</v>
      </c>
      <c r="O262" t="s">
        <v>64</v>
      </c>
      <c r="P262" t="s">
        <v>49</v>
      </c>
      <c r="Q262" t="s">
        <v>168</v>
      </c>
      <c r="R262">
        <v>5</v>
      </c>
      <c r="S262">
        <v>8.52</v>
      </c>
      <c r="T262">
        <v>5</v>
      </c>
      <c r="U262">
        <v>5</v>
      </c>
      <c r="V262">
        <v>5</v>
      </c>
      <c r="W262">
        <v>42.49349999999999</v>
      </c>
      <c r="X262">
        <v>21.299999999999997</v>
      </c>
      <c r="Y262">
        <v>21.193499999999993</v>
      </c>
      <c r="Z262">
        <v>0</v>
      </c>
    </row>
    <row r="263" spans="1:26" x14ac:dyDescent="0.3">
      <c r="A263" t="s">
        <v>564</v>
      </c>
      <c r="B263" s="1">
        <v>45860</v>
      </c>
      <c r="C263" t="s">
        <v>556</v>
      </c>
      <c r="D263" t="s">
        <v>557</v>
      </c>
      <c r="E263" t="s">
        <v>52</v>
      </c>
      <c r="F263" t="s">
        <v>29</v>
      </c>
      <c r="G263" t="s">
        <v>538</v>
      </c>
      <c r="H263" t="s">
        <v>303</v>
      </c>
      <c r="I263" t="s">
        <v>32</v>
      </c>
      <c r="J263" t="s">
        <v>101</v>
      </c>
      <c r="K263" t="s">
        <v>87</v>
      </c>
      <c r="L263" t="s">
        <v>93</v>
      </c>
      <c r="M263">
        <v>6</v>
      </c>
      <c r="N263" t="s">
        <v>36</v>
      </c>
      <c r="O263" t="s">
        <v>64</v>
      </c>
      <c r="P263" t="s">
        <v>76</v>
      </c>
      <c r="Q263" t="s">
        <v>243</v>
      </c>
      <c r="R263">
        <v>5</v>
      </c>
      <c r="S263">
        <v>17.11</v>
      </c>
      <c r="T263">
        <v>5</v>
      </c>
      <c r="U263">
        <v>5</v>
      </c>
      <c r="V263">
        <v>5</v>
      </c>
      <c r="W263">
        <v>85.336124999999996</v>
      </c>
      <c r="X263">
        <v>42.774999999999999</v>
      </c>
      <c r="Y263">
        <v>42.561124999999997</v>
      </c>
      <c r="Z263">
        <v>0</v>
      </c>
    </row>
    <row r="264" spans="1:26" x14ac:dyDescent="0.3">
      <c r="A264" t="s">
        <v>565</v>
      </c>
      <c r="B264" s="1">
        <v>45863</v>
      </c>
      <c r="C264" t="s">
        <v>556</v>
      </c>
      <c r="D264" t="s">
        <v>557</v>
      </c>
      <c r="E264" t="s">
        <v>73</v>
      </c>
      <c r="F264" t="s">
        <v>53</v>
      </c>
      <c r="G264" t="s">
        <v>293</v>
      </c>
      <c r="H264" t="s">
        <v>303</v>
      </c>
      <c r="I264" t="s">
        <v>62</v>
      </c>
      <c r="J264" t="s">
        <v>101</v>
      </c>
      <c r="K264" t="s">
        <v>34</v>
      </c>
      <c r="L264" t="s">
        <v>46</v>
      </c>
      <c r="M264">
        <v>25</v>
      </c>
      <c r="N264" t="s">
        <v>36</v>
      </c>
      <c r="O264" t="s">
        <v>48</v>
      </c>
      <c r="P264" t="s">
        <v>70</v>
      </c>
      <c r="Q264" t="s">
        <v>71</v>
      </c>
      <c r="R264">
        <v>5</v>
      </c>
      <c r="S264">
        <v>7.85</v>
      </c>
      <c r="T264">
        <v>0</v>
      </c>
      <c r="U264">
        <v>5</v>
      </c>
      <c r="V264">
        <v>3</v>
      </c>
      <c r="W264">
        <v>41.212499999999999</v>
      </c>
      <c r="X264">
        <v>19.625</v>
      </c>
      <c r="Y264">
        <v>21.587499999999999</v>
      </c>
      <c r="Z264">
        <v>0</v>
      </c>
    </row>
    <row r="265" spans="1:26" x14ac:dyDescent="0.3">
      <c r="A265" t="s">
        <v>566</v>
      </c>
      <c r="B265" s="1">
        <v>45863</v>
      </c>
      <c r="C265" t="s">
        <v>556</v>
      </c>
      <c r="D265" t="s">
        <v>557</v>
      </c>
      <c r="E265" t="s">
        <v>305</v>
      </c>
      <c r="F265" t="s">
        <v>74</v>
      </c>
      <c r="G265" t="s">
        <v>150</v>
      </c>
      <c r="H265" t="s">
        <v>303</v>
      </c>
      <c r="I265" t="s">
        <v>32</v>
      </c>
      <c r="J265" t="s">
        <v>44</v>
      </c>
      <c r="K265" t="s">
        <v>34</v>
      </c>
      <c r="L265" t="s">
        <v>46</v>
      </c>
      <c r="M265">
        <v>6</v>
      </c>
      <c r="N265" t="s">
        <v>47</v>
      </c>
      <c r="O265" t="s">
        <v>37</v>
      </c>
      <c r="P265" t="s">
        <v>113</v>
      </c>
      <c r="Q265" t="s">
        <v>140</v>
      </c>
      <c r="R265">
        <v>5</v>
      </c>
      <c r="S265">
        <v>6.12</v>
      </c>
      <c r="T265">
        <v>5</v>
      </c>
      <c r="U265">
        <v>5</v>
      </c>
      <c r="V265">
        <v>4</v>
      </c>
      <c r="W265">
        <v>30.523500000000002</v>
      </c>
      <c r="X265">
        <v>15.3</v>
      </c>
      <c r="Y265">
        <v>15.223500000000001</v>
      </c>
      <c r="Z265">
        <v>0</v>
      </c>
    </row>
    <row r="266" spans="1:26" x14ac:dyDescent="0.3">
      <c r="A266" t="s">
        <v>567</v>
      </c>
      <c r="B266" s="1">
        <v>45841</v>
      </c>
      <c r="C266" t="s">
        <v>556</v>
      </c>
      <c r="D266" t="s">
        <v>557</v>
      </c>
      <c r="E266" t="s">
        <v>138</v>
      </c>
      <c r="F266" t="s">
        <v>74</v>
      </c>
      <c r="G266" t="s">
        <v>568</v>
      </c>
      <c r="H266" t="s">
        <v>43</v>
      </c>
      <c r="I266" t="s">
        <v>62</v>
      </c>
      <c r="J266" t="s">
        <v>33</v>
      </c>
      <c r="K266" t="s">
        <v>87</v>
      </c>
      <c r="L266" t="s">
        <v>55</v>
      </c>
      <c r="M266">
        <v>25</v>
      </c>
      <c r="N266" t="s">
        <v>36</v>
      </c>
      <c r="O266" t="s">
        <v>48</v>
      </c>
      <c r="P266" t="s">
        <v>57</v>
      </c>
      <c r="Q266" t="s">
        <v>82</v>
      </c>
      <c r="R266">
        <v>6</v>
      </c>
      <c r="S266">
        <v>8.64</v>
      </c>
      <c r="T266">
        <v>5</v>
      </c>
      <c r="U266">
        <v>5</v>
      </c>
      <c r="V266">
        <v>3</v>
      </c>
      <c r="W266">
        <v>51.7104</v>
      </c>
      <c r="X266">
        <v>25.92</v>
      </c>
      <c r="Y266">
        <v>25.790399999999998</v>
      </c>
      <c r="Z266">
        <v>1</v>
      </c>
    </row>
    <row r="267" spans="1:26" x14ac:dyDescent="0.3">
      <c r="A267" t="s">
        <v>569</v>
      </c>
      <c r="B267" s="1">
        <v>45858</v>
      </c>
      <c r="C267" t="s">
        <v>556</v>
      </c>
      <c r="D267" t="s">
        <v>557</v>
      </c>
      <c r="E267" t="s">
        <v>120</v>
      </c>
      <c r="F267" t="s">
        <v>80</v>
      </c>
      <c r="G267" t="s">
        <v>240</v>
      </c>
      <c r="H267" t="s">
        <v>43</v>
      </c>
      <c r="I267" t="s">
        <v>62</v>
      </c>
      <c r="J267" t="s">
        <v>92</v>
      </c>
      <c r="K267" t="s">
        <v>106</v>
      </c>
      <c r="L267" t="s">
        <v>35</v>
      </c>
      <c r="M267">
        <v>18</v>
      </c>
      <c r="N267" t="s">
        <v>56</v>
      </c>
      <c r="O267" t="s">
        <v>37</v>
      </c>
      <c r="P267" t="s">
        <v>113</v>
      </c>
      <c r="Q267" t="s">
        <v>114</v>
      </c>
      <c r="R267">
        <v>5</v>
      </c>
      <c r="S267">
        <v>9.07</v>
      </c>
      <c r="T267">
        <v>5</v>
      </c>
      <c r="U267">
        <v>5</v>
      </c>
      <c r="V267">
        <v>4</v>
      </c>
      <c r="W267">
        <v>45.236624999999997</v>
      </c>
      <c r="X267">
        <v>22.675000000000001</v>
      </c>
      <c r="Y267">
        <v>22.561624999999996</v>
      </c>
      <c r="Z267">
        <v>0</v>
      </c>
    </row>
    <row r="268" spans="1:26" x14ac:dyDescent="0.3">
      <c r="A268" t="s">
        <v>570</v>
      </c>
      <c r="B268" s="1">
        <v>45863</v>
      </c>
      <c r="C268" t="s">
        <v>556</v>
      </c>
      <c r="D268" t="s">
        <v>557</v>
      </c>
      <c r="E268" t="s">
        <v>73</v>
      </c>
      <c r="F268" t="s">
        <v>53</v>
      </c>
      <c r="G268" t="s">
        <v>511</v>
      </c>
      <c r="H268" t="s">
        <v>43</v>
      </c>
      <c r="I268" t="s">
        <v>62</v>
      </c>
      <c r="J268" t="s">
        <v>101</v>
      </c>
      <c r="K268" t="s">
        <v>63</v>
      </c>
      <c r="L268" t="s">
        <v>55</v>
      </c>
      <c r="M268">
        <v>25</v>
      </c>
      <c r="N268" t="s">
        <v>47</v>
      </c>
      <c r="O268" t="s">
        <v>64</v>
      </c>
      <c r="P268" t="s">
        <v>70</v>
      </c>
      <c r="Q268" t="s">
        <v>209</v>
      </c>
      <c r="R268">
        <v>5</v>
      </c>
      <c r="S268">
        <v>13.45</v>
      </c>
      <c r="T268">
        <v>10</v>
      </c>
      <c r="U268">
        <v>5</v>
      </c>
      <c r="V268">
        <v>4</v>
      </c>
      <c r="W268">
        <v>63.551250000000003</v>
      </c>
      <c r="X268">
        <v>33.625</v>
      </c>
      <c r="Y268">
        <v>29.926250000000003</v>
      </c>
      <c r="Z268">
        <v>0</v>
      </c>
    </row>
    <row r="269" spans="1:26" x14ac:dyDescent="0.3">
      <c r="A269" t="s">
        <v>571</v>
      </c>
      <c r="B269" s="1">
        <v>45842</v>
      </c>
      <c r="C269" t="s">
        <v>556</v>
      </c>
      <c r="D269" t="s">
        <v>557</v>
      </c>
      <c r="E269" t="s">
        <v>239</v>
      </c>
      <c r="F269" t="s">
        <v>53</v>
      </c>
      <c r="G269" t="s">
        <v>536</v>
      </c>
      <c r="H269" t="s">
        <v>303</v>
      </c>
      <c r="I269" t="s">
        <v>32</v>
      </c>
      <c r="J269" t="s">
        <v>44</v>
      </c>
      <c r="K269" t="s">
        <v>34</v>
      </c>
      <c r="L269" t="s">
        <v>93</v>
      </c>
      <c r="M269">
        <v>2</v>
      </c>
      <c r="N269" t="s">
        <v>47</v>
      </c>
      <c r="O269" t="s">
        <v>94</v>
      </c>
      <c r="P269" t="s">
        <v>76</v>
      </c>
      <c r="Q269" t="s">
        <v>157</v>
      </c>
      <c r="R269">
        <v>5</v>
      </c>
      <c r="S269">
        <v>8.2200000000000006</v>
      </c>
      <c r="T269">
        <v>0</v>
      </c>
      <c r="U269">
        <v>5</v>
      </c>
      <c r="V269">
        <v>5</v>
      </c>
      <c r="W269">
        <v>43.155000000000001</v>
      </c>
      <c r="X269">
        <v>20.55</v>
      </c>
      <c r="Y269">
        <v>22.605</v>
      </c>
      <c r="Z269">
        <v>0</v>
      </c>
    </row>
    <row r="270" spans="1:26" x14ac:dyDescent="0.3">
      <c r="A270" t="s">
        <v>572</v>
      </c>
      <c r="B270" s="1">
        <v>45857</v>
      </c>
      <c r="C270" t="s">
        <v>556</v>
      </c>
      <c r="D270" t="s">
        <v>557</v>
      </c>
      <c r="E270" t="s">
        <v>281</v>
      </c>
      <c r="F270" t="s">
        <v>121</v>
      </c>
      <c r="G270" t="s">
        <v>526</v>
      </c>
      <c r="H270" t="s">
        <v>303</v>
      </c>
      <c r="I270" t="s">
        <v>62</v>
      </c>
      <c r="J270" t="s">
        <v>33</v>
      </c>
      <c r="K270" t="s">
        <v>106</v>
      </c>
      <c r="L270" t="s">
        <v>46</v>
      </c>
      <c r="M270">
        <v>9</v>
      </c>
      <c r="N270" t="s">
        <v>56</v>
      </c>
      <c r="O270" t="s">
        <v>94</v>
      </c>
      <c r="P270" t="s">
        <v>70</v>
      </c>
      <c r="Q270" t="s">
        <v>188</v>
      </c>
      <c r="R270">
        <v>5</v>
      </c>
      <c r="S270">
        <v>8.9</v>
      </c>
      <c r="T270">
        <v>10</v>
      </c>
      <c r="U270">
        <v>5</v>
      </c>
      <c r="V270">
        <v>5</v>
      </c>
      <c r="W270">
        <v>42.052500000000009</v>
      </c>
      <c r="X270">
        <v>22.25</v>
      </c>
      <c r="Y270">
        <v>19.802500000000009</v>
      </c>
      <c r="Z270">
        <v>0</v>
      </c>
    </row>
    <row r="271" spans="1:26" x14ac:dyDescent="0.3">
      <c r="A271" t="s">
        <v>573</v>
      </c>
      <c r="B271" s="1">
        <v>45859</v>
      </c>
      <c r="C271" t="s">
        <v>556</v>
      </c>
      <c r="D271" t="s">
        <v>557</v>
      </c>
      <c r="E271" t="s">
        <v>145</v>
      </c>
      <c r="F271" t="s">
        <v>53</v>
      </c>
      <c r="G271" t="s">
        <v>269</v>
      </c>
      <c r="H271" t="s">
        <v>43</v>
      </c>
      <c r="I271" t="s">
        <v>62</v>
      </c>
      <c r="J271" t="s">
        <v>101</v>
      </c>
      <c r="K271" t="s">
        <v>34</v>
      </c>
      <c r="L271" t="s">
        <v>55</v>
      </c>
      <c r="M271">
        <v>12</v>
      </c>
      <c r="N271" t="s">
        <v>47</v>
      </c>
      <c r="O271" t="s">
        <v>37</v>
      </c>
      <c r="P271" t="s">
        <v>113</v>
      </c>
      <c r="Q271" t="s">
        <v>114</v>
      </c>
      <c r="R271">
        <v>5</v>
      </c>
      <c r="S271">
        <v>7.34</v>
      </c>
      <c r="T271">
        <v>5</v>
      </c>
      <c r="U271">
        <v>5</v>
      </c>
      <c r="V271">
        <v>3</v>
      </c>
      <c r="W271">
        <v>36.608250000000005</v>
      </c>
      <c r="X271">
        <v>18.350000000000001</v>
      </c>
      <c r="Y271">
        <v>18.258250000000004</v>
      </c>
      <c r="Z271">
        <v>0</v>
      </c>
    </row>
    <row r="272" spans="1:26" x14ac:dyDescent="0.3">
      <c r="A272" t="s">
        <v>574</v>
      </c>
      <c r="B272" s="1">
        <v>45851</v>
      </c>
      <c r="C272" t="s">
        <v>556</v>
      </c>
      <c r="D272" t="s">
        <v>557</v>
      </c>
      <c r="E272" t="s">
        <v>173</v>
      </c>
      <c r="F272" t="s">
        <v>80</v>
      </c>
      <c r="G272" t="s">
        <v>403</v>
      </c>
      <c r="H272" t="s">
        <v>43</v>
      </c>
      <c r="I272" t="s">
        <v>32</v>
      </c>
      <c r="J272" t="s">
        <v>33</v>
      </c>
      <c r="K272" t="s">
        <v>34</v>
      </c>
      <c r="L272" t="s">
        <v>93</v>
      </c>
      <c r="M272">
        <v>25</v>
      </c>
      <c r="N272" t="s">
        <v>36</v>
      </c>
      <c r="O272" t="s">
        <v>64</v>
      </c>
      <c r="P272" t="s">
        <v>49</v>
      </c>
      <c r="Q272" t="s">
        <v>97</v>
      </c>
      <c r="R272">
        <v>6</v>
      </c>
      <c r="S272">
        <v>18.350000000000001</v>
      </c>
      <c r="T272">
        <v>5</v>
      </c>
      <c r="U272">
        <v>5</v>
      </c>
      <c r="V272">
        <v>5</v>
      </c>
      <c r="W272">
        <v>109.82475000000001</v>
      </c>
      <c r="X272">
        <v>55.050000000000004</v>
      </c>
      <c r="Y272">
        <v>54.774750000000004</v>
      </c>
      <c r="Z272">
        <v>0</v>
      </c>
    </row>
    <row r="273" spans="1:26" x14ac:dyDescent="0.3">
      <c r="A273" t="s">
        <v>575</v>
      </c>
      <c r="B273" s="1">
        <v>45865</v>
      </c>
      <c r="C273" t="s">
        <v>556</v>
      </c>
      <c r="D273" t="s">
        <v>557</v>
      </c>
      <c r="E273" t="s">
        <v>438</v>
      </c>
      <c r="F273" t="s">
        <v>121</v>
      </c>
      <c r="G273" t="s">
        <v>483</v>
      </c>
      <c r="H273" t="s">
        <v>43</v>
      </c>
      <c r="I273" t="s">
        <v>62</v>
      </c>
      <c r="J273" t="s">
        <v>44</v>
      </c>
      <c r="K273" t="s">
        <v>34</v>
      </c>
      <c r="L273" t="s">
        <v>93</v>
      </c>
      <c r="M273">
        <v>17</v>
      </c>
      <c r="N273" t="s">
        <v>56</v>
      </c>
      <c r="O273" t="s">
        <v>37</v>
      </c>
      <c r="P273" t="s">
        <v>113</v>
      </c>
      <c r="Q273" t="s">
        <v>228</v>
      </c>
      <c r="R273">
        <v>6</v>
      </c>
      <c r="S273">
        <v>5.73</v>
      </c>
      <c r="T273">
        <v>5</v>
      </c>
      <c r="U273">
        <v>5</v>
      </c>
      <c r="V273">
        <v>3</v>
      </c>
      <c r="W273">
        <v>34.294050000000006</v>
      </c>
      <c r="X273">
        <v>17.190000000000001</v>
      </c>
      <c r="Y273">
        <v>17.104050000000004</v>
      </c>
      <c r="Z273">
        <v>0</v>
      </c>
    </row>
    <row r="274" spans="1:26" x14ac:dyDescent="0.3">
      <c r="A274" t="s">
        <v>576</v>
      </c>
      <c r="B274" s="1">
        <v>45852</v>
      </c>
      <c r="C274" t="s">
        <v>556</v>
      </c>
      <c r="D274" t="s">
        <v>557</v>
      </c>
      <c r="E274" t="s">
        <v>275</v>
      </c>
      <c r="F274" t="s">
        <v>80</v>
      </c>
      <c r="G274" t="s">
        <v>187</v>
      </c>
      <c r="H274" t="s">
        <v>43</v>
      </c>
      <c r="I274" t="s">
        <v>62</v>
      </c>
      <c r="J274" t="s">
        <v>33</v>
      </c>
      <c r="K274" t="s">
        <v>87</v>
      </c>
      <c r="L274" t="s">
        <v>93</v>
      </c>
      <c r="M274">
        <v>11</v>
      </c>
      <c r="N274" t="s">
        <v>47</v>
      </c>
      <c r="O274" t="s">
        <v>48</v>
      </c>
      <c r="P274" t="s">
        <v>70</v>
      </c>
      <c r="Q274" t="s">
        <v>147</v>
      </c>
      <c r="R274">
        <v>6</v>
      </c>
      <c r="S274">
        <v>6.11</v>
      </c>
      <c r="T274">
        <v>10</v>
      </c>
      <c r="U274">
        <v>5</v>
      </c>
      <c r="V274">
        <v>3</v>
      </c>
      <c r="W274">
        <v>34.64370000000001</v>
      </c>
      <c r="X274">
        <v>18.330000000000002</v>
      </c>
      <c r="Y274">
        <v>16.313700000000008</v>
      </c>
      <c r="Z274">
        <v>0</v>
      </c>
    </row>
    <row r="275" spans="1:26" x14ac:dyDescent="0.3">
      <c r="A275" t="s">
        <v>577</v>
      </c>
      <c r="B275" s="1">
        <v>45848</v>
      </c>
      <c r="C275" t="s">
        <v>556</v>
      </c>
      <c r="D275" t="s">
        <v>557</v>
      </c>
      <c r="E275" t="s">
        <v>325</v>
      </c>
      <c r="F275" t="s">
        <v>68</v>
      </c>
      <c r="G275" t="s">
        <v>578</v>
      </c>
      <c r="H275" t="s">
        <v>303</v>
      </c>
      <c r="I275" t="s">
        <v>62</v>
      </c>
      <c r="J275" t="s">
        <v>92</v>
      </c>
      <c r="K275" t="s">
        <v>106</v>
      </c>
      <c r="L275" t="s">
        <v>55</v>
      </c>
      <c r="M275">
        <v>3</v>
      </c>
      <c r="N275" t="s">
        <v>47</v>
      </c>
      <c r="O275" t="s">
        <v>48</v>
      </c>
      <c r="P275" t="s">
        <v>38</v>
      </c>
      <c r="Q275" t="s">
        <v>318</v>
      </c>
      <c r="R275">
        <v>5</v>
      </c>
      <c r="S275">
        <v>8.3800000000000008</v>
      </c>
      <c r="T275">
        <v>5</v>
      </c>
      <c r="U275">
        <v>5</v>
      </c>
      <c r="V275">
        <v>3</v>
      </c>
      <c r="W275">
        <v>41.79525000000001</v>
      </c>
      <c r="X275">
        <v>20.950000000000003</v>
      </c>
      <c r="Y275">
        <v>20.845250000000007</v>
      </c>
      <c r="Z275">
        <v>1</v>
      </c>
    </row>
    <row r="276" spans="1:26" x14ac:dyDescent="0.3">
      <c r="A276" t="s">
        <v>579</v>
      </c>
      <c r="B276" s="1">
        <v>45849</v>
      </c>
      <c r="C276" t="s">
        <v>556</v>
      </c>
      <c r="D276" t="s">
        <v>557</v>
      </c>
      <c r="E276" t="s">
        <v>499</v>
      </c>
      <c r="F276" t="s">
        <v>29</v>
      </c>
      <c r="G276" t="s">
        <v>323</v>
      </c>
      <c r="H276" t="s">
        <v>43</v>
      </c>
      <c r="I276" t="s">
        <v>62</v>
      </c>
      <c r="J276" t="s">
        <v>101</v>
      </c>
      <c r="K276" t="s">
        <v>63</v>
      </c>
      <c r="L276" t="s">
        <v>55</v>
      </c>
      <c r="M276">
        <v>23</v>
      </c>
      <c r="N276" t="s">
        <v>56</v>
      </c>
      <c r="O276" t="s">
        <v>48</v>
      </c>
      <c r="P276" t="s">
        <v>70</v>
      </c>
      <c r="Q276" t="s">
        <v>147</v>
      </c>
      <c r="R276">
        <v>5</v>
      </c>
      <c r="S276">
        <v>8.32</v>
      </c>
      <c r="T276">
        <v>10</v>
      </c>
      <c r="U276">
        <v>5</v>
      </c>
      <c r="V276">
        <v>5</v>
      </c>
      <c r="W276">
        <v>39.312000000000005</v>
      </c>
      <c r="X276">
        <v>20.8</v>
      </c>
      <c r="Y276">
        <v>18.512000000000004</v>
      </c>
      <c r="Z276">
        <v>0</v>
      </c>
    </row>
    <row r="277" spans="1:26" x14ac:dyDescent="0.3">
      <c r="A277" t="s">
        <v>580</v>
      </c>
      <c r="B277" s="1">
        <v>45841</v>
      </c>
      <c r="C277" t="s">
        <v>556</v>
      </c>
      <c r="D277" t="s">
        <v>557</v>
      </c>
      <c r="E277" t="s">
        <v>116</v>
      </c>
      <c r="F277" t="s">
        <v>68</v>
      </c>
      <c r="G277" t="s">
        <v>581</v>
      </c>
      <c r="H277" t="s">
        <v>303</v>
      </c>
      <c r="I277" t="s">
        <v>32</v>
      </c>
      <c r="J277" t="s">
        <v>92</v>
      </c>
      <c r="K277" t="s">
        <v>34</v>
      </c>
      <c r="L277" t="s">
        <v>46</v>
      </c>
      <c r="M277">
        <v>10</v>
      </c>
      <c r="N277" t="s">
        <v>36</v>
      </c>
      <c r="O277" t="s">
        <v>37</v>
      </c>
      <c r="P277" t="s">
        <v>70</v>
      </c>
      <c r="Q277" t="s">
        <v>147</v>
      </c>
      <c r="R277">
        <v>5</v>
      </c>
      <c r="S277">
        <v>6.81</v>
      </c>
      <c r="T277">
        <v>5</v>
      </c>
      <c r="U277">
        <v>5</v>
      </c>
      <c r="V277">
        <v>5</v>
      </c>
      <c r="W277">
        <v>33.964874999999999</v>
      </c>
      <c r="X277">
        <v>17.024999999999999</v>
      </c>
      <c r="Y277">
        <v>16.939875000000001</v>
      </c>
      <c r="Z277">
        <v>1</v>
      </c>
    </row>
    <row r="278" spans="1:26" x14ac:dyDescent="0.3">
      <c r="A278" t="s">
        <v>582</v>
      </c>
      <c r="B278" s="1">
        <v>45858</v>
      </c>
      <c r="C278" t="s">
        <v>556</v>
      </c>
      <c r="D278" t="s">
        <v>557</v>
      </c>
      <c r="E278" t="s">
        <v>164</v>
      </c>
      <c r="F278" t="s">
        <v>53</v>
      </c>
      <c r="G278" t="s">
        <v>146</v>
      </c>
      <c r="H278" t="s">
        <v>303</v>
      </c>
      <c r="I278" t="s">
        <v>62</v>
      </c>
      <c r="J278" t="s">
        <v>101</v>
      </c>
      <c r="K278" t="s">
        <v>106</v>
      </c>
      <c r="L278" t="s">
        <v>46</v>
      </c>
      <c r="M278">
        <v>22</v>
      </c>
      <c r="N278" t="s">
        <v>47</v>
      </c>
      <c r="O278" t="s">
        <v>64</v>
      </c>
      <c r="P278" t="s">
        <v>57</v>
      </c>
      <c r="Q278" t="s">
        <v>136</v>
      </c>
      <c r="R278">
        <v>5</v>
      </c>
      <c r="S278">
        <v>5.36</v>
      </c>
      <c r="T278">
        <v>5</v>
      </c>
      <c r="U278">
        <v>5</v>
      </c>
      <c r="V278">
        <v>3</v>
      </c>
      <c r="W278">
        <v>26.733000000000001</v>
      </c>
      <c r="X278">
        <v>13.4</v>
      </c>
      <c r="Y278">
        <v>13.333</v>
      </c>
      <c r="Z278">
        <v>0</v>
      </c>
    </row>
    <row r="279" spans="1:26" x14ac:dyDescent="0.3">
      <c r="A279" t="s">
        <v>583</v>
      </c>
      <c r="B279" s="1">
        <v>45849</v>
      </c>
      <c r="C279" t="s">
        <v>556</v>
      </c>
      <c r="D279" t="s">
        <v>557</v>
      </c>
      <c r="E279" t="s">
        <v>366</v>
      </c>
      <c r="F279" t="s">
        <v>68</v>
      </c>
      <c r="G279" t="s">
        <v>349</v>
      </c>
      <c r="H279" t="s">
        <v>303</v>
      </c>
      <c r="I279" t="s">
        <v>32</v>
      </c>
      <c r="J279" t="s">
        <v>44</v>
      </c>
      <c r="K279" t="s">
        <v>34</v>
      </c>
      <c r="L279" t="s">
        <v>55</v>
      </c>
      <c r="M279">
        <v>18</v>
      </c>
      <c r="N279" t="s">
        <v>56</v>
      </c>
      <c r="O279" t="s">
        <v>37</v>
      </c>
      <c r="P279" t="s">
        <v>113</v>
      </c>
      <c r="Q279" t="s">
        <v>114</v>
      </c>
      <c r="R279">
        <v>5</v>
      </c>
      <c r="S279">
        <v>8.6</v>
      </c>
      <c r="T279">
        <v>0</v>
      </c>
      <c r="U279">
        <v>5</v>
      </c>
      <c r="V279">
        <v>4</v>
      </c>
      <c r="W279">
        <v>45.15</v>
      </c>
      <c r="X279">
        <v>21.5</v>
      </c>
      <c r="Y279">
        <v>23.65</v>
      </c>
      <c r="Z279">
        <v>0</v>
      </c>
    </row>
    <row r="280" spans="1:26" x14ac:dyDescent="0.3">
      <c r="A280" t="s">
        <v>584</v>
      </c>
      <c r="B280" s="1">
        <v>45863</v>
      </c>
      <c r="C280" t="s">
        <v>556</v>
      </c>
      <c r="D280" t="s">
        <v>557</v>
      </c>
      <c r="E280" t="s">
        <v>108</v>
      </c>
      <c r="F280" t="s">
        <v>29</v>
      </c>
      <c r="G280" t="s">
        <v>271</v>
      </c>
      <c r="H280" t="s">
        <v>43</v>
      </c>
      <c r="I280" t="s">
        <v>62</v>
      </c>
      <c r="J280" t="s">
        <v>44</v>
      </c>
      <c r="K280" t="s">
        <v>34</v>
      </c>
      <c r="L280" t="s">
        <v>93</v>
      </c>
      <c r="M280">
        <v>13</v>
      </c>
      <c r="N280" t="s">
        <v>47</v>
      </c>
      <c r="O280" t="s">
        <v>37</v>
      </c>
      <c r="P280" t="s">
        <v>38</v>
      </c>
      <c r="Q280" t="s">
        <v>118</v>
      </c>
      <c r="R280">
        <v>6</v>
      </c>
      <c r="S280">
        <v>8.07</v>
      </c>
      <c r="T280">
        <v>5</v>
      </c>
      <c r="U280">
        <v>5</v>
      </c>
      <c r="V280">
        <v>5</v>
      </c>
      <c r="W280">
        <v>48.298950000000005</v>
      </c>
      <c r="X280">
        <v>24.21</v>
      </c>
      <c r="Y280">
        <v>24.088950000000004</v>
      </c>
      <c r="Z280">
        <v>0</v>
      </c>
    </row>
    <row r="281" spans="1:26" x14ac:dyDescent="0.3">
      <c r="A281" t="s">
        <v>585</v>
      </c>
      <c r="B281" s="1">
        <v>45839</v>
      </c>
      <c r="C281" t="s">
        <v>556</v>
      </c>
      <c r="D281" t="s">
        <v>557</v>
      </c>
      <c r="E281" t="s">
        <v>52</v>
      </c>
      <c r="F281" t="s">
        <v>121</v>
      </c>
      <c r="G281" t="s">
        <v>174</v>
      </c>
      <c r="H281" t="s">
        <v>303</v>
      </c>
      <c r="I281" t="s">
        <v>32</v>
      </c>
      <c r="J281" t="s">
        <v>101</v>
      </c>
      <c r="K281" t="s">
        <v>63</v>
      </c>
      <c r="L281" t="s">
        <v>35</v>
      </c>
      <c r="M281">
        <v>18</v>
      </c>
      <c r="N281" t="s">
        <v>56</v>
      </c>
      <c r="O281" t="s">
        <v>48</v>
      </c>
      <c r="P281" t="s">
        <v>76</v>
      </c>
      <c r="Q281" t="s">
        <v>123</v>
      </c>
      <c r="R281">
        <v>5</v>
      </c>
      <c r="S281">
        <v>13.69</v>
      </c>
      <c r="T281">
        <v>10</v>
      </c>
      <c r="U281">
        <v>5</v>
      </c>
      <c r="V281">
        <v>4</v>
      </c>
      <c r="W281">
        <v>64.685250000000011</v>
      </c>
      <c r="X281">
        <v>34.225000000000001</v>
      </c>
      <c r="Y281">
        <v>30.460250000000009</v>
      </c>
      <c r="Z281">
        <v>0</v>
      </c>
    </row>
    <row r="282" spans="1:26" x14ac:dyDescent="0.3">
      <c r="A282" t="s">
        <v>586</v>
      </c>
      <c r="B282" s="1">
        <v>45866</v>
      </c>
      <c r="C282" t="s">
        <v>556</v>
      </c>
      <c r="D282" t="s">
        <v>557</v>
      </c>
      <c r="E282" t="s">
        <v>422</v>
      </c>
      <c r="F282" t="s">
        <v>74</v>
      </c>
      <c r="G282" t="s">
        <v>215</v>
      </c>
      <c r="H282" t="s">
        <v>303</v>
      </c>
      <c r="I282" t="s">
        <v>62</v>
      </c>
      <c r="J282" t="s">
        <v>44</v>
      </c>
      <c r="K282" t="s">
        <v>87</v>
      </c>
      <c r="L282" t="s">
        <v>55</v>
      </c>
      <c r="M282">
        <v>11</v>
      </c>
      <c r="N282" t="s">
        <v>47</v>
      </c>
      <c r="O282" t="s">
        <v>48</v>
      </c>
      <c r="P282" t="s">
        <v>57</v>
      </c>
      <c r="Q282" t="s">
        <v>82</v>
      </c>
      <c r="R282">
        <v>5</v>
      </c>
      <c r="S282">
        <v>8.36</v>
      </c>
      <c r="T282">
        <v>5</v>
      </c>
      <c r="U282">
        <v>5</v>
      </c>
      <c r="V282">
        <v>3</v>
      </c>
      <c r="W282">
        <v>41.695499999999996</v>
      </c>
      <c r="X282">
        <v>20.9</v>
      </c>
      <c r="Y282">
        <v>20.795499999999997</v>
      </c>
      <c r="Z282">
        <v>0</v>
      </c>
    </row>
    <row r="283" spans="1:26" x14ac:dyDescent="0.3">
      <c r="A283" t="s">
        <v>587</v>
      </c>
      <c r="B283" s="1">
        <v>45856</v>
      </c>
      <c r="C283" t="s">
        <v>556</v>
      </c>
      <c r="D283" t="s">
        <v>557</v>
      </c>
      <c r="E283" t="s">
        <v>41</v>
      </c>
      <c r="F283" t="s">
        <v>53</v>
      </c>
      <c r="G283" t="s">
        <v>530</v>
      </c>
      <c r="H283" t="s">
        <v>43</v>
      </c>
      <c r="I283" t="s">
        <v>32</v>
      </c>
      <c r="J283" t="s">
        <v>101</v>
      </c>
      <c r="K283" t="s">
        <v>106</v>
      </c>
      <c r="L283" t="s">
        <v>55</v>
      </c>
      <c r="M283">
        <v>24</v>
      </c>
      <c r="N283" t="s">
        <v>36</v>
      </c>
      <c r="O283" t="s">
        <v>64</v>
      </c>
      <c r="P283" t="s">
        <v>57</v>
      </c>
      <c r="Q283" t="s">
        <v>82</v>
      </c>
      <c r="R283">
        <v>6</v>
      </c>
      <c r="S283">
        <v>5.85</v>
      </c>
      <c r="T283">
        <v>5</v>
      </c>
      <c r="U283">
        <v>5</v>
      </c>
      <c r="V283">
        <v>3</v>
      </c>
      <c r="W283">
        <v>35.012249999999995</v>
      </c>
      <c r="X283">
        <v>17.549999999999997</v>
      </c>
      <c r="Y283">
        <v>17.462249999999997</v>
      </c>
      <c r="Z283">
        <v>0</v>
      </c>
    </row>
    <row r="284" spans="1:26" x14ac:dyDescent="0.3">
      <c r="A284" t="s">
        <v>588</v>
      </c>
      <c r="B284" s="1">
        <v>45880</v>
      </c>
      <c r="C284" t="s">
        <v>589</v>
      </c>
      <c r="D284" t="s">
        <v>557</v>
      </c>
      <c r="E284" t="s">
        <v>152</v>
      </c>
      <c r="F284" t="s">
        <v>121</v>
      </c>
      <c r="G284" t="s">
        <v>368</v>
      </c>
      <c r="H284" t="s">
        <v>43</v>
      </c>
      <c r="I284" t="s">
        <v>62</v>
      </c>
      <c r="J284" t="s">
        <v>92</v>
      </c>
      <c r="K284" t="s">
        <v>34</v>
      </c>
      <c r="L284" t="s">
        <v>35</v>
      </c>
      <c r="M284">
        <v>12</v>
      </c>
      <c r="N284" t="s">
        <v>36</v>
      </c>
      <c r="O284" t="s">
        <v>48</v>
      </c>
      <c r="P284" t="s">
        <v>76</v>
      </c>
      <c r="Q284" t="s">
        <v>77</v>
      </c>
      <c r="R284">
        <v>5</v>
      </c>
      <c r="S284">
        <v>13.16</v>
      </c>
      <c r="T284">
        <v>5</v>
      </c>
      <c r="U284">
        <v>5</v>
      </c>
      <c r="V284">
        <v>4</v>
      </c>
      <c r="W284">
        <v>65.635499999999993</v>
      </c>
      <c r="X284">
        <v>32.9</v>
      </c>
      <c r="Y284">
        <v>32.735499999999995</v>
      </c>
      <c r="Z284">
        <v>0</v>
      </c>
    </row>
    <row r="285" spans="1:26" x14ac:dyDescent="0.3">
      <c r="A285" t="s">
        <v>590</v>
      </c>
      <c r="B285" s="1">
        <v>45893</v>
      </c>
      <c r="C285" t="s">
        <v>589</v>
      </c>
      <c r="D285" t="s">
        <v>557</v>
      </c>
      <c r="E285" t="s">
        <v>108</v>
      </c>
      <c r="F285" t="s">
        <v>68</v>
      </c>
      <c r="G285" t="s">
        <v>215</v>
      </c>
      <c r="H285" t="s">
        <v>303</v>
      </c>
      <c r="I285" t="s">
        <v>62</v>
      </c>
      <c r="J285" t="s">
        <v>92</v>
      </c>
      <c r="K285" t="s">
        <v>87</v>
      </c>
      <c r="L285" t="s">
        <v>35</v>
      </c>
      <c r="M285">
        <v>23</v>
      </c>
      <c r="N285" t="s">
        <v>47</v>
      </c>
      <c r="O285" t="s">
        <v>94</v>
      </c>
      <c r="P285" t="s">
        <v>76</v>
      </c>
      <c r="Q285" t="s">
        <v>243</v>
      </c>
      <c r="R285">
        <v>6</v>
      </c>
      <c r="S285">
        <v>8.9</v>
      </c>
      <c r="T285">
        <v>0</v>
      </c>
      <c r="U285">
        <v>5</v>
      </c>
      <c r="V285">
        <v>5</v>
      </c>
      <c r="W285">
        <v>56.070000000000007</v>
      </c>
      <c r="X285">
        <v>26.700000000000003</v>
      </c>
      <c r="Y285">
        <v>29.370000000000005</v>
      </c>
      <c r="Z285">
        <v>0</v>
      </c>
    </row>
    <row r="286" spans="1:26" x14ac:dyDescent="0.3">
      <c r="A286" t="s">
        <v>591</v>
      </c>
      <c r="B286" s="1">
        <v>45882</v>
      </c>
      <c r="C286" t="s">
        <v>589</v>
      </c>
      <c r="D286" t="s">
        <v>557</v>
      </c>
      <c r="E286" t="s">
        <v>239</v>
      </c>
      <c r="F286" t="s">
        <v>53</v>
      </c>
      <c r="G286" t="s">
        <v>364</v>
      </c>
      <c r="H286" t="s">
        <v>43</v>
      </c>
      <c r="I286" t="s">
        <v>32</v>
      </c>
      <c r="J286" t="s">
        <v>33</v>
      </c>
      <c r="K286" t="s">
        <v>34</v>
      </c>
      <c r="L286" t="s">
        <v>35</v>
      </c>
      <c r="M286">
        <v>5</v>
      </c>
      <c r="N286" t="s">
        <v>47</v>
      </c>
      <c r="O286" t="s">
        <v>64</v>
      </c>
      <c r="P286" t="s">
        <v>38</v>
      </c>
      <c r="Q286" t="s">
        <v>130</v>
      </c>
      <c r="R286">
        <v>5</v>
      </c>
      <c r="S286">
        <v>10.14</v>
      </c>
      <c r="T286">
        <v>10</v>
      </c>
      <c r="U286">
        <v>5</v>
      </c>
      <c r="V286">
        <v>5</v>
      </c>
      <c r="W286">
        <v>47.911500000000004</v>
      </c>
      <c r="X286">
        <v>25.35</v>
      </c>
      <c r="Y286">
        <v>22.561500000000002</v>
      </c>
      <c r="Z286">
        <v>0</v>
      </c>
    </row>
    <row r="287" spans="1:26" x14ac:dyDescent="0.3">
      <c r="A287" t="s">
        <v>592</v>
      </c>
      <c r="B287" s="1">
        <v>45882</v>
      </c>
      <c r="C287" t="s">
        <v>589</v>
      </c>
      <c r="D287" t="s">
        <v>557</v>
      </c>
      <c r="E287" t="s">
        <v>99</v>
      </c>
      <c r="F287" t="s">
        <v>74</v>
      </c>
      <c r="G287" t="s">
        <v>593</v>
      </c>
      <c r="H287" t="s">
        <v>43</v>
      </c>
      <c r="I287" t="s">
        <v>32</v>
      </c>
      <c r="J287" t="s">
        <v>101</v>
      </c>
      <c r="K287" t="s">
        <v>63</v>
      </c>
      <c r="L287" t="s">
        <v>55</v>
      </c>
      <c r="M287">
        <v>11</v>
      </c>
      <c r="N287" t="s">
        <v>47</v>
      </c>
      <c r="O287" t="s">
        <v>94</v>
      </c>
      <c r="P287" t="s">
        <v>76</v>
      </c>
      <c r="Q287" t="s">
        <v>127</v>
      </c>
      <c r="R287">
        <v>5</v>
      </c>
      <c r="S287">
        <v>6.92</v>
      </c>
      <c r="T287">
        <v>0</v>
      </c>
      <c r="U287">
        <v>5</v>
      </c>
      <c r="V287">
        <v>4</v>
      </c>
      <c r="W287">
        <v>36.330000000000005</v>
      </c>
      <c r="X287">
        <v>17.3</v>
      </c>
      <c r="Y287">
        <v>19.030000000000005</v>
      </c>
      <c r="Z287">
        <v>1</v>
      </c>
    </row>
    <row r="288" spans="1:26" x14ac:dyDescent="0.3">
      <c r="A288" t="s">
        <v>594</v>
      </c>
      <c r="B288" s="1">
        <v>45885</v>
      </c>
      <c r="C288" t="s">
        <v>589</v>
      </c>
      <c r="D288" t="s">
        <v>557</v>
      </c>
      <c r="E288" t="s">
        <v>275</v>
      </c>
      <c r="F288" t="s">
        <v>74</v>
      </c>
      <c r="G288" t="s">
        <v>69</v>
      </c>
      <c r="H288" t="s">
        <v>43</v>
      </c>
      <c r="I288" t="s">
        <v>62</v>
      </c>
      <c r="J288" t="s">
        <v>33</v>
      </c>
      <c r="K288" t="s">
        <v>34</v>
      </c>
      <c r="L288" t="s">
        <v>93</v>
      </c>
      <c r="M288">
        <v>16</v>
      </c>
      <c r="N288" t="s">
        <v>47</v>
      </c>
      <c r="O288" t="s">
        <v>48</v>
      </c>
      <c r="P288" t="s">
        <v>38</v>
      </c>
      <c r="Q288" t="s">
        <v>318</v>
      </c>
      <c r="R288">
        <v>5</v>
      </c>
      <c r="S288">
        <v>9.7899999999999991</v>
      </c>
      <c r="T288">
        <v>5</v>
      </c>
      <c r="U288">
        <v>5</v>
      </c>
      <c r="V288">
        <v>5</v>
      </c>
      <c r="W288">
        <v>48.827624999999991</v>
      </c>
      <c r="X288">
        <v>24.474999999999998</v>
      </c>
      <c r="Y288">
        <v>24.352624999999993</v>
      </c>
      <c r="Z288">
        <v>0</v>
      </c>
    </row>
    <row r="289" spans="1:26" x14ac:dyDescent="0.3">
      <c r="A289" t="s">
        <v>595</v>
      </c>
      <c r="B289" s="1">
        <v>45877</v>
      </c>
      <c r="C289" t="s">
        <v>589</v>
      </c>
      <c r="D289" t="s">
        <v>557</v>
      </c>
      <c r="E289" t="s">
        <v>335</v>
      </c>
      <c r="F289" t="s">
        <v>68</v>
      </c>
      <c r="G289" t="s">
        <v>271</v>
      </c>
      <c r="H289" t="s">
        <v>43</v>
      </c>
      <c r="I289" t="s">
        <v>62</v>
      </c>
      <c r="J289" t="s">
        <v>101</v>
      </c>
      <c r="K289" t="s">
        <v>106</v>
      </c>
      <c r="L289" t="s">
        <v>55</v>
      </c>
      <c r="M289">
        <v>13</v>
      </c>
      <c r="N289" t="s">
        <v>47</v>
      </c>
      <c r="O289" t="s">
        <v>37</v>
      </c>
      <c r="P289" t="s">
        <v>49</v>
      </c>
      <c r="Q289" t="s">
        <v>65</v>
      </c>
      <c r="R289">
        <v>5</v>
      </c>
      <c r="S289">
        <v>14.34</v>
      </c>
      <c r="T289">
        <v>10</v>
      </c>
      <c r="U289">
        <v>5</v>
      </c>
      <c r="V289">
        <v>4</v>
      </c>
      <c r="W289">
        <v>67.756500000000003</v>
      </c>
      <c r="X289">
        <v>35.85</v>
      </c>
      <c r="Y289">
        <v>31.906500000000001</v>
      </c>
      <c r="Z289">
        <v>0</v>
      </c>
    </row>
    <row r="290" spans="1:26" x14ac:dyDescent="0.3">
      <c r="A290" t="s">
        <v>596</v>
      </c>
      <c r="B290" s="1">
        <v>45886</v>
      </c>
      <c r="C290" t="s">
        <v>589</v>
      </c>
      <c r="D290" t="s">
        <v>557</v>
      </c>
      <c r="E290" t="s">
        <v>411</v>
      </c>
      <c r="F290" t="s">
        <v>121</v>
      </c>
      <c r="G290" t="s">
        <v>351</v>
      </c>
      <c r="H290" t="s">
        <v>43</v>
      </c>
      <c r="I290" t="s">
        <v>62</v>
      </c>
      <c r="J290" t="s">
        <v>101</v>
      </c>
      <c r="K290" t="s">
        <v>87</v>
      </c>
      <c r="L290" t="s">
        <v>55</v>
      </c>
      <c r="M290">
        <v>25</v>
      </c>
      <c r="N290" t="s">
        <v>56</v>
      </c>
      <c r="O290" t="s">
        <v>37</v>
      </c>
      <c r="P290" t="s">
        <v>70</v>
      </c>
      <c r="Q290" t="s">
        <v>188</v>
      </c>
      <c r="R290">
        <v>5</v>
      </c>
      <c r="S290">
        <v>8.6199999999999992</v>
      </c>
      <c r="T290">
        <v>10</v>
      </c>
      <c r="U290">
        <v>5</v>
      </c>
      <c r="V290">
        <v>3</v>
      </c>
      <c r="W290">
        <v>40.729500000000002</v>
      </c>
      <c r="X290">
        <v>21.549999999999997</v>
      </c>
      <c r="Y290">
        <v>19.179500000000004</v>
      </c>
      <c r="Z290">
        <v>0</v>
      </c>
    </row>
    <row r="291" spans="1:26" x14ac:dyDescent="0.3">
      <c r="A291" t="s">
        <v>597</v>
      </c>
      <c r="B291" s="1">
        <v>45872</v>
      </c>
      <c r="C291" t="s">
        <v>589</v>
      </c>
      <c r="D291" t="s">
        <v>557</v>
      </c>
      <c r="E291" t="s">
        <v>120</v>
      </c>
      <c r="F291" t="s">
        <v>29</v>
      </c>
      <c r="G291" t="s">
        <v>431</v>
      </c>
      <c r="H291" t="s">
        <v>303</v>
      </c>
      <c r="I291" t="s">
        <v>32</v>
      </c>
      <c r="J291" t="s">
        <v>44</v>
      </c>
      <c r="K291" t="s">
        <v>106</v>
      </c>
      <c r="L291" t="s">
        <v>35</v>
      </c>
      <c r="M291">
        <v>3</v>
      </c>
      <c r="N291" t="s">
        <v>47</v>
      </c>
      <c r="O291" t="s">
        <v>37</v>
      </c>
      <c r="P291" t="s">
        <v>38</v>
      </c>
      <c r="Q291" t="s">
        <v>110</v>
      </c>
      <c r="R291">
        <v>5</v>
      </c>
      <c r="S291">
        <v>8.8800000000000008</v>
      </c>
      <c r="T291">
        <v>10</v>
      </c>
      <c r="U291">
        <v>5</v>
      </c>
      <c r="V291">
        <v>4</v>
      </c>
      <c r="W291">
        <v>41.958000000000013</v>
      </c>
      <c r="X291">
        <v>22.200000000000003</v>
      </c>
      <c r="Y291">
        <v>19.75800000000001</v>
      </c>
      <c r="Z291">
        <v>0</v>
      </c>
    </row>
    <row r="292" spans="1:26" x14ac:dyDescent="0.3">
      <c r="A292" t="s">
        <v>598</v>
      </c>
      <c r="B292" s="1">
        <v>45892</v>
      </c>
      <c r="C292" t="s">
        <v>589</v>
      </c>
      <c r="D292" t="s">
        <v>557</v>
      </c>
      <c r="E292" t="s">
        <v>73</v>
      </c>
      <c r="F292" t="s">
        <v>68</v>
      </c>
      <c r="G292" t="s">
        <v>364</v>
      </c>
      <c r="H292" t="s">
        <v>303</v>
      </c>
      <c r="I292" t="s">
        <v>62</v>
      </c>
      <c r="J292" t="s">
        <v>33</v>
      </c>
      <c r="K292" t="s">
        <v>106</v>
      </c>
      <c r="L292" t="s">
        <v>46</v>
      </c>
      <c r="M292">
        <v>16</v>
      </c>
      <c r="N292" t="s">
        <v>56</v>
      </c>
      <c r="O292" t="s">
        <v>48</v>
      </c>
      <c r="P292" t="s">
        <v>113</v>
      </c>
      <c r="Q292" t="s">
        <v>289</v>
      </c>
      <c r="R292">
        <v>5</v>
      </c>
      <c r="S292">
        <v>6.74</v>
      </c>
      <c r="T292">
        <v>0</v>
      </c>
      <c r="U292">
        <v>5</v>
      </c>
      <c r="V292">
        <v>4</v>
      </c>
      <c r="W292">
        <v>35.385000000000005</v>
      </c>
      <c r="X292">
        <v>16.850000000000001</v>
      </c>
      <c r="Y292">
        <v>18.535000000000004</v>
      </c>
      <c r="Z292">
        <v>0</v>
      </c>
    </row>
    <row r="293" spans="1:26" x14ac:dyDescent="0.3">
      <c r="A293" t="s">
        <v>599</v>
      </c>
      <c r="B293" s="1">
        <v>45871</v>
      </c>
      <c r="C293" t="s">
        <v>589</v>
      </c>
      <c r="D293" t="s">
        <v>557</v>
      </c>
      <c r="E293" t="s">
        <v>422</v>
      </c>
      <c r="F293" t="s">
        <v>29</v>
      </c>
      <c r="G293" t="s">
        <v>329</v>
      </c>
      <c r="H293" t="s">
        <v>43</v>
      </c>
      <c r="I293" t="s">
        <v>32</v>
      </c>
      <c r="J293" t="s">
        <v>92</v>
      </c>
      <c r="K293" t="s">
        <v>106</v>
      </c>
      <c r="L293" t="s">
        <v>35</v>
      </c>
      <c r="M293">
        <v>24</v>
      </c>
      <c r="N293" t="s">
        <v>56</v>
      </c>
      <c r="O293" t="s">
        <v>94</v>
      </c>
      <c r="P293" t="s">
        <v>57</v>
      </c>
      <c r="Q293" t="s">
        <v>58</v>
      </c>
      <c r="R293">
        <v>5</v>
      </c>
      <c r="S293">
        <v>12.76</v>
      </c>
      <c r="T293">
        <v>0</v>
      </c>
      <c r="U293">
        <v>5</v>
      </c>
      <c r="V293">
        <v>4</v>
      </c>
      <c r="W293">
        <v>66.989999999999995</v>
      </c>
      <c r="X293">
        <v>31.9</v>
      </c>
      <c r="Y293">
        <v>35.089999999999996</v>
      </c>
      <c r="Z293">
        <v>0</v>
      </c>
    </row>
    <row r="294" spans="1:26" x14ac:dyDescent="0.3">
      <c r="A294" t="s">
        <v>600</v>
      </c>
      <c r="B294" s="1">
        <v>45881</v>
      </c>
      <c r="C294" t="s">
        <v>589</v>
      </c>
      <c r="D294" t="s">
        <v>557</v>
      </c>
      <c r="E294" t="s">
        <v>335</v>
      </c>
      <c r="F294" t="s">
        <v>85</v>
      </c>
      <c r="G294" t="s">
        <v>601</v>
      </c>
      <c r="H294" t="s">
        <v>43</v>
      </c>
      <c r="I294" t="s">
        <v>32</v>
      </c>
      <c r="J294" t="s">
        <v>33</v>
      </c>
      <c r="K294" t="s">
        <v>87</v>
      </c>
      <c r="L294" t="s">
        <v>35</v>
      </c>
      <c r="M294">
        <v>11</v>
      </c>
      <c r="N294" t="s">
        <v>36</v>
      </c>
      <c r="O294" t="s">
        <v>37</v>
      </c>
      <c r="P294" t="s">
        <v>38</v>
      </c>
      <c r="Q294" t="s">
        <v>318</v>
      </c>
      <c r="R294">
        <v>5</v>
      </c>
      <c r="S294">
        <v>8.4700000000000006</v>
      </c>
      <c r="T294">
        <v>0</v>
      </c>
      <c r="U294">
        <v>5</v>
      </c>
      <c r="V294">
        <v>4</v>
      </c>
      <c r="W294">
        <v>44.467500000000001</v>
      </c>
      <c r="X294">
        <v>21.175000000000001</v>
      </c>
      <c r="Y294">
        <v>23.2925</v>
      </c>
      <c r="Z294">
        <v>1</v>
      </c>
    </row>
    <row r="295" spans="1:26" x14ac:dyDescent="0.3">
      <c r="A295" t="s">
        <v>602</v>
      </c>
      <c r="B295" s="1">
        <v>45895</v>
      </c>
      <c r="C295" t="s">
        <v>589</v>
      </c>
      <c r="D295" t="s">
        <v>557</v>
      </c>
      <c r="E295" t="s">
        <v>170</v>
      </c>
      <c r="F295" t="s">
        <v>121</v>
      </c>
      <c r="G295" t="s">
        <v>356</v>
      </c>
      <c r="H295" t="s">
        <v>303</v>
      </c>
      <c r="I295" t="s">
        <v>62</v>
      </c>
      <c r="J295" t="s">
        <v>33</v>
      </c>
      <c r="K295" t="s">
        <v>63</v>
      </c>
      <c r="L295" t="s">
        <v>35</v>
      </c>
      <c r="M295">
        <v>23</v>
      </c>
      <c r="N295" t="s">
        <v>47</v>
      </c>
      <c r="O295" t="s">
        <v>37</v>
      </c>
      <c r="P295" t="s">
        <v>49</v>
      </c>
      <c r="Q295" t="s">
        <v>97</v>
      </c>
      <c r="R295">
        <v>5</v>
      </c>
      <c r="S295">
        <v>6.3</v>
      </c>
      <c r="T295">
        <v>5</v>
      </c>
      <c r="U295">
        <v>5</v>
      </c>
      <c r="V295">
        <v>3</v>
      </c>
      <c r="W295">
        <v>31.421249999999997</v>
      </c>
      <c r="X295">
        <v>15.75</v>
      </c>
      <c r="Y295">
        <v>15.671249999999997</v>
      </c>
      <c r="Z295">
        <v>0</v>
      </c>
    </row>
    <row r="296" spans="1:26" x14ac:dyDescent="0.3">
      <c r="A296" t="s">
        <v>603</v>
      </c>
      <c r="B296" s="1">
        <v>45874</v>
      </c>
      <c r="C296" t="s">
        <v>589</v>
      </c>
      <c r="D296" t="s">
        <v>557</v>
      </c>
      <c r="E296" t="s">
        <v>217</v>
      </c>
      <c r="F296" t="s">
        <v>85</v>
      </c>
      <c r="G296" t="s">
        <v>162</v>
      </c>
      <c r="H296" t="s">
        <v>303</v>
      </c>
      <c r="I296" t="s">
        <v>62</v>
      </c>
      <c r="J296" t="s">
        <v>101</v>
      </c>
      <c r="K296" t="s">
        <v>106</v>
      </c>
      <c r="L296" t="s">
        <v>55</v>
      </c>
      <c r="M296">
        <v>20</v>
      </c>
      <c r="N296" t="s">
        <v>47</v>
      </c>
      <c r="O296" t="s">
        <v>37</v>
      </c>
      <c r="P296" t="s">
        <v>70</v>
      </c>
      <c r="Q296" t="s">
        <v>147</v>
      </c>
      <c r="R296">
        <v>5</v>
      </c>
      <c r="S296">
        <v>4.46</v>
      </c>
      <c r="T296">
        <v>0</v>
      </c>
      <c r="U296">
        <v>5</v>
      </c>
      <c r="V296">
        <v>3</v>
      </c>
      <c r="W296">
        <v>23.415000000000003</v>
      </c>
      <c r="X296">
        <v>11.15</v>
      </c>
      <c r="Y296">
        <v>12.265000000000002</v>
      </c>
      <c r="Z296">
        <v>0</v>
      </c>
    </row>
    <row r="297" spans="1:26" x14ac:dyDescent="0.3">
      <c r="A297" t="s">
        <v>604</v>
      </c>
      <c r="B297" s="1">
        <v>45881</v>
      </c>
      <c r="C297" t="s">
        <v>589</v>
      </c>
      <c r="D297" t="s">
        <v>557</v>
      </c>
      <c r="E297" t="s">
        <v>90</v>
      </c>
      <c r="F297" t="s">
        <v>74</v>
      </c>
      <c r="G297" t="s">
        <v>605</v>
      </c>
      <c r="H297" t="s">
        <v>303</v>
      </c>
      <c r="I297" t="s">
        <v>62</v>
      </c>
      <c r="J297" t="s">
        <v>33</v>
      </c>
      <c r="K297" t="s">
        <v>106</v>
      </c>
      <c r="L297" t="s">
        <v>35</v>
      </c>
      <c r="M297">
        <v>8</v>
      </c>
      <c r="N297" t="s">
        <v>56</v>
      </c>
      <c r="O297" t="s">
        <v>37</v>
      </c>
      <c r="P297" t="s">
        <v>38</v>
      </c>
      <c r="Q297" t="s">
        <v>130</v>
      </c>
      <c r="R297">
        <v>5</v>
      </c>
      <c r="S297">
        <v>7.34</v>
      </c>
      <c r="T297">
        <v>10</v>
      </c>
      <c r="U297">
        <v>5</v>
      </c>
      <c r="V297">
        <v>4</v>
      </c>
      <c r="W297">
        <v>34.6815</v>
      </c>
      <c r="X297">
        <v>18.350000000000001</v>
      </c>
      <c r="Y297">
        <v>16.331499999999998</v>
      </c>
      <c r="Z297">
        <v>1</v>
      </c>
    </row>
    <row r="298" spans="1:26" x14ac:dyDescent="0.3">
      <c r="A298" t="s">
        <v>606</v>
      </c>
      <c r="B298" s="1">
        <v>45889</v>
      </c>
      <c r="C298" t="s">
        <v>589</v>
      </c>
      <c r="D298" t="s">
        <v>557</v>
      </c>
      <c r="E298" t="s">
        <v>108</v>
      </c>
      <c r="F298" t="s">
        <v>121</v>
      </c>
      <c r="G298" t="s">
        <v>385</v>
      </c>
      <c r="H298" t="s">
        <v>303</v>
      </c>
      <c r="I298" t="s">
        <v>62</v>
      </c>
      <c r="J298" t="s">
        <v>44</v>
      </c>
      <c r="K298" t="s">
        <v>34</v>
      </c>
      <c r="L298" t="s">
        <v>35</v>
      </c>
      <c r="M298">
        <v>17</v>
      </c>
      <c r="N298" t="s">
        <v>56</v>
      </c>
      <c r="O298" t="s">
        <v>94</v>
      </c>
      <c r="P298" t="s">
        <v>76</v>
      </c>
      <c r="Q298" t="s">
        <v>157</v>
      </c>
      <c r="R298">
        <v>5</v>
      </c>
      <c r="S298">
        <v>15.35</v>
      </c>
      <c r="T298">
        <v>10</v>
      </c>
      <c r="U298">
        <v>5</v>
      </c>
      <c r="V298">
        <v>3</v>
      </c>
      <c r="W298">
        <v>72.528750000000002</v>
      </c>
      <c r="X298">
        <v>38.375</v>
      </c>
      <c r="Y298">
        <v>34.153750000000002</v>
      </c>
      <c r="Z298">
        <v>0</v>
      </c>
    </row>
    <row r="299" spans="1:26" x14ac:dyDescent="0.3">
      <c r="A299" t="s">
        <v>607</v>
      </c>
      <c r="B299" s="1">
        <v>45877</v>
      </c>
      <c r="C299" t="s">
        <v>589</v>
      </c>
      <c r="D299" t="s">
        <v>557</v>
      </c>
      <c r="E299" t="s">
        <v>60</v>
      </c>
      <c r="F299" t="s">
        <v>121</v>
      </c>
      <c r="G299" t="s">
        <v>338</v>
      </c>
      <c r="H299" t="s">
        <v>43</v>
      </c>
      <c r="I299" t="s">
        <v>32</v>
      </c>
      <c r="J299" t="s">
        <v>33</v>
      </c>
      <c r="K299" t="s">
        <v>106</v>
      </c>
      <c r="L299" t="s">
        <v>35</v>
      </c>
      <c r="M299">
        <v>8</v>
      </c>
      <c r="N299" t="s">
        <v>36</v>
      </c>
      <c r="O299" t="s">
        <v>64</v>
      </c>
      <c r="P299" t="s">
        <v>57</v>
      </c>
      <c r="Q299" t="s">
        <v>185</v>
      </c>
      <c r="R299">
        <v>5</v>
      </c>
      <c r="S299">
        <v>6.79</v>
      </c>
      <c r="T299">
        <v>5</v>
      </c>
      <c r="U299">
        <v>5</v>
      </c>
      <c r="V299">
        <v>3</v>
      </c>
      <c r="W299">
        <v>33.865124999999999</v>
      </c>
      <c r="X299">
        <v>16.975000000000001</v>
      </c>
      <c r="Y299">
        <v>16.890124999999998</v>
      </c>
      <c r="Z299">
        <v>0</v>
      </c>
    </row>
    <row r="300" spans="1:26" x14ac:dyDescent="0.3">
      <c r="A300" t="s">
        <v>608</v>
      </c>
      <c r="B300" s="1">
        <v>45871</v>
      </c>
      <c r="C300" t="s">
        <v>589</v>
      </c>
      <c r="D300" t="s">
        <v>557</v>
      </c>
      <c r="E300" t="s">
        <v>116</v>
      </c>
      <c r="F300" t="s">
        <v>80</v>
      </c>
      <c r="G300" t="s">
        <v>351</v>
      </c>
      <c r="H300" t="s">
        <v>43</v>
      </c>
      <c r="I300" t="s">
        <v>62</v>
      </c>
      <c r="J300" t="s">
        <v>44</v>
      </c>
      <c r="K300" t="s">
        <v>87</v>
      </c>
      <c r="L300" t="s">
        <v>46</v>
      </c>
      <c r="M300">
        <v>11</v>
      </c>
      <c r="N300" t="s">
        <v>47</v>
      </c>
      <c r="O300" t="s">
        <v>64</v>
      </c>
      <c r="P300" t="s">
        <v>76</v>
      </c>
      <c r="Q300" t="s">
        <v>243</v>
      </c>
      <c r="R300">
        <v>6</v>
      </c>
      <c r="S300">
        <v>7.33</v>
      </c>
      <c r="T300">
        <v>10</v>
      </c>
      <c r="U300">
        <v>5</v>
      </c>
      <c r="V300">
        <v>5</v>
      </c>
      <c r="W300">
        <v>41.56110000000001</v>
      </c>
      <c r="X300">
        <v>21.990000000000002</v>
      </c>
      <c r="Y300">
        <v>19.571100000000008</v>
      </c>
      <c r="Z300">
        <v>0</v>
      </c>
    </row>
    <row r="301" spans="1:26" x14ac:dyDescent="0.3">
      <c r="A301" t="s">
        <v>609</v>
      </c>
      <c r="B301" s="1">
        <v>45878</v>
      </c>
      <c r="C301" t="s">
        <v>589</v>
      </c>
      <c r="D301" t="s">
        <v>557</v>
      </c>
      <c r="E301" t="s">
        <v>220</v>
      </c>
      <c r="F301" t="s">
        <v>80</v>
      </c>
      <c r="G301" t="s">
        <v>610</v>
      </c>
      <c r="H301" t="s">
        <v>43</v>
      </c>
      <c r="I301" t="s">
        <v>62</v>
      </c>
      <c r="J301" t="s">
        <v>92</v>
      </c>
      <c r="K301" t="s">
        <v>45</v>
      </c>
      <c r="L301" t="s">
        <v>93</v>
      </c>
      <c r="M301">
        <v>21</v>
      </c>
      <c r="N301" t="s">
        <v>56</v>
      </c>
      <c r="O301" t="s">
        <v>37</v>
      </c>
      <c r="P301" t="s">
        <v>113</v>
      </c>
      <c r="Q301" t="s">
        <v>228</v>
      </c>
      <c r="R301">
        <v>5</v>
      </c>
      <c r="S301">
        <v>9.6300000000000008</v>
      </c>
      <c r="T301">
        <v>10</v>
      </c>
      <c r="U301">
        <v>5</v>
      </c>
      <c r="V301">
        <v>4</v>
      </c>
      <c r="W301">
        <v>45.501750000000008</v>
      </c>
      <c r="X301">
        <v>24.075000000000003</v>
      </c>
      <c r="Y301">
        <v>21.426750000000006</v>
      </c>
      <c r="Z301">
        <v>1</v>
      </c>
    </row>
    <row r="302" spans="1:26" x14ac:dyDescent="0.3">
      <c r="A302" t="s">
        <v>611</v>
      </c>
      <c r="B302" s="1">
        <v>45881</v>
      </c>
      <c r="C302" t="s">
        <v>589</v>
      </c>
      <c r="D302" t="s">
        <v>557</v>
      </c>
      <c r="E302" t="s">
        <v>152</v>
      </c>
      <c r="F302" t="s">
        <v>80</v>
      </c>
      <c r="G302" t="s">
        <v>336</v>
      </c>
      <c r="H302" t="s">
        <v>43</v>
      </c>
      <c r="I302" t="s">
        <v>62</v>
      </c>
      <c r="J302" t="s">
        <v>101</v>
      </c>
      <c r="K302" t="s">
        <v>34</v>
      </c>
      <c r="L302" t="s">
        <v>46</v>
      </c>
      <c r="M302">
        <v>2</v>
      </c>
      <c r="N302" t="s">
        <v>47</v>
      </c>
      <c r="O302" t="s">
        <v>64</v>
      </c>
      <c r="P302" t="s">
        <v>38</v>
      </c>
      <c r="Q302" t="s">
        <v>110</v>
      </c>
      <c r="R302">
        <v>5</v>
      </c>
      <c r="S302">
        <v>3.18</v>
      </c>
      <c r="T302">
        <v>0</v>
      </c>
      <c r="U302">
        <v>5</v>
      </c>
      <c r="V302">
        <v>4</v>
      </c>
      <c r="W302">
        <v>16.695</v>
      </c>
      <c r="X302">
        <v>7.95</v>
      </c>
      <c r="Y302">
        <v>8.745000000000001</v>
      </c>
      <c r="Z302">
        <v>0</v>
      </c>
    </row>
    <row r="303" spans="1:26" x14ac:dyDescent="0.3">
      <c r="A303" t="s">
        <v>612</v>
      </c>
      <c r="B303" s="1">
        <v>45870</v>
      </c>
      <c r="C303" t="s">
        <v>589</v>
      </c>
      <c r="D303" t="s">
        <v>557</v>
      </c>
      <c r="E303" t="s">
        <v>325</v>
      </c>
      <c r="F303" t="s">
        <v>53</v>
      </c>
      <c r="G303" t="s">
        <v>242</v>
      </c>
      <c r="H303" t="s">
        <v>43</v>
      </c>
      <c r="I303" t="s">
        <v>32</v>
      </c>
      <c r="J303" t="s">
        <v>44</v>
      </c>
      <c r="K303" t="s">
        <v>45</v>
      </c>
      <c r="L303" t="s">
        <v>93</v>
      </c>
      <c r="M303">
        <v>17</v>
      </c>
      <c r="N303" t="s">
        <v>36</v>
      </c>
      <c r="O303" t="s">
        <v>94</v>
      </c>
      <c r="P303" t="s">
        <v>76</v>
      </c>
      <c r="Q303" t="s">
        <v>127</v>
      </c>
      <c r="R303">
        <v>6</v>
      </c>
      <c r="S303">
        <v>6.71</v>
      </c>
      <c r="T303">
        <v>0</v>
      </c>
      <c r="U303">
        <v>5</v>
      </c>
      <c r="V303">
        <v>5</v>
      </c>
      <c r="W303">
        <v>42.273000000000003</v>
      </c>
      <c r="X303">
        <v>20.13</v>
      </c>
      <c r="Y303">
        <v>22.143000000000004</v>
      </c>
      <c r="Z303">
        <v>0</v>
      </c>
    </row>
    <row r="304" spans="1:26" x14ac:dyDescent="0.3">
      <c r="A304" t="s">
        <v>613</v>
      </c>
      <c r="B304" s="1">
        <v>45878</v>
      </c>
      <c r="C304" t="s">
        <v>589</v>
      </c>
      <c r="D304" t="s">
        <v>557</v>
      </c>
      <c r="E304" t="s">
        <v>245</v>
      </c>
      <c r="F304" t="s">
        <v>80</v>
      </c>
      <c r="G304" t="s">
        <v>406</v>
      </c>
      <c r="H304" t="s">
        <v>43</v>
      </c>
      <c r="I304" t="s">
        <v>62</v>
      </c>
      <c r="J304" t="s">
        <v>33</v>
      </c>
      <c r="K304" t="s">
        <v>45</v>
      </c>
      <c r="L304" t="s">
        <v>93</v>
      </c>
      <c r="M304">
        <v>19</v>
      </c>
      <c r="N304" t="s">
        <v>47</v>
      </c>
      <c r="O304" t="s">
        <v>37</v>
      </c>
      <c r="P304" t="s">
        <v>57</v>
      </c>
      <c r="Q304" t="s">
        <v>136</v>
      </c>
      <c r="R304">
        <v>5</v>
      </c>
      <c r="S304">
        <v>18.760000000000002</v>
      </c>
      <c r="T304">
        <v>0</v>
      </c>
      <c r="U304">
        <v>5</v>
      </c>
      <c r="V304">
        <v>3</v>
      </c>
      <c r="W304">
        <v>98.490000000000009</v>
      </c>
      <c r="X304">
        <v>46.900000000000006</v>
      </c>
      <c r="Y304">
        <v>51.59</v>
      </c>
      <c r="Z304">
        <v>0</v>
      </c>
    </row>
    <row r="305" spans="1:26" x14ac:dyDescent="0.3">
      <c r="A305" t="s">
        <v>614</v>
      </c>
      <c r="B305" s="1">
        <v>45887</v>
      </c>
      <c r="C305" t="s">
        <v>589</v>
      </c>
      <c r="D305" t="s">
        <v>557</v>
      </c>
      <c r="E305" t="s">
        <v>192</v>
      </c>
      <c r="F305" t="s">
        <v>68</v>
      </c>
      <c r="G305" t="s">
        <v>332</v>
      </c>
      <c r="H305" t="s">
        <v>303</v>
      </c>
      <c r="I305" t="s">
        <v>32</v>
      </c>
      <c r="J305" t="s">
        <v>92</v>
      </c>
      <c r="K305" t="s">
        <v>87</v>
      </c>
      <c r="L305" t="s">
        <v>93</v>
      </c>
      <c r="M305">
        <v>5</v>
      </c>
      <c r="N305" t="s">
        <v>47</v>
      </c>
      <c r="O305" t="s">
        <v>48</v>
      </c>
      <c r="P305" t="s">
        <v>113</v>
      </c>
      <c r="Q305" t="s">
        <v>140</v>
      </c>
      <c r="R305">
        <v>5</v>
      </c>
      <c r="S305">
        <v>12.04</v>
      </c>
      <c r="T305">
        <v>5</v>
      </c>
      <c r="U305">
        <v>5</v>
      </c>
      <c r="V305">
        <v>4</v>
      </c>
      <c r="W305">
        <v>60.049499999999995</v>
      </c>
      <c r="X305">
        <v>30.099999999999998</v>
      </c>
      <c r="Y305">
        <v>29.949499999999997</v>
      </c>
      <c r="Z305">
        <v>0</v>
      </c>
    </row>
    <row r="306" spans="1:26" x14ac:dyDescent="0.3">
      <c r="A306" t="s">
        <v>615</v>
      </c>
      <c r="B306" s="1">
        <v>45894</v>
      </c>
      <c r="C306" t="s">
        <v>589</v>
      </c>
      <c r="D306" t="s">
        <v>557</v>
      </c>
      <c r="E306" t="s">
        <v>99</v>
      </c>
      <c r="F306" t="s">
        <v>29</v>
      </c>
      <c r="G306" t="s">
        <v>100</v>
      </c>
      <c r="H306" t="s">
        <v>43</v>
      </c>
      <c r="I306" t="s">
        <v>62</v>
      </c>
      <c r="J306" t="s">
        <v>92</v>
      </c>
      <c r="K306" t="s">
        <v>63</v>
      </c>
      <c r="L306" t="s">
        <v>35</v>
      </c>
      <c r="M306">
        <v>22</v>
      </c>
      <c r="N306" t="s">
        <v>56</v>
      </c>
      <c r="O306" t="s">
        <v>94</v>
      </c>
      <c r="P306" t="s">
        <v>38</v>
      </c>
      <c r="Q306" t="s">
        <v>39</v>
      </c>
      <c r="R306">
        <v>5</v>
      </c>
      <c r="S306">
        <v>13.3</v>
      </c>
      <c r="T306">
        <v>0</v>
      </c>
      <c r="U306">
        <v>5</v>
      </c>
      <c r="V306">
        <v>3</v>
      </c>
      <c r="W306">
        <v>69.825000000000003</v>
      </c>
      <c r="X306">
        <v>33.25</v>
      </c>
      <c r="Y306">
        <v>36.575000000000003</v>
      </c>
      <c r="Z306">
        <v>0</v>
      </c>
    </row>
    <row r="307" spans="1:26" x14ac:dyDescent="0.3">
      <c r="A307" t="s">
        <v>616</v>
      </c>
      <c r="B307" s="1">
        <v>45880</v>
      </c>
      <c r="C307" t="s">
        <v>589</v>
      </c>
      <c r="D307" t="s">
        <v>557</v>
      </c>
      <c r="E307" t="s">
        <v>142</v>
      </c>
      <c r="F307" t="s">
        <v>80</v>
      </c>
      <c r="G307" t="s">
        <v>75</v>
      </c>
      <c r="H307" t="s">
        <v>43</v>
      </c>
      <c r="I307" t="s">
        <v>32</v>
      </c>
      <c r="J307" t="s">
        <v>33</v>
      </c>
      <c r="K307" t="s">
        <v>106</v>
      </c>
      <c r="L307" t="s">
        <v>46</v>
      </c>
      <c r="M307">
        <v>17</v>
      </c>
      <c r="N307" t="s">
        <v>47</v>
      </c>
      <c r="O307" t="s">
        <v>64</v>
      </c>
      <c r="P307" t="s">
        <v>76</v>
      </c>
      <c r="Q307" t="s">
        <v>157</v>
      </c>
      <c r="R307">
        <v>5</v>
      </c>
      <c r="S307">
        <v>10.87</v>
      </c>
      <c r="T307">
        <v>5</v>
      </c>
      <c r="U307">
        <v>5</v>
      </c>
      <c r="V307">
        <v>3</v>
      </c>
      <c r="W307">
        <v>54.214124999999996</v>
      </c>
      <c r="X307">
        <v>27.174999999999997</v>
      </c>
      <c r="Y307">
        <v>27.039124999999999</v>
      </c>
      <c r="Z307">
        <v>0</v>
      </c>
    </row>
    <row r="308" spans="1:26" x14ac:dyDescent="0.3">
      <c r="A308" t="s">
        <v>617</v>
      </c>
      <c r="B308" s="1">
        <v>45890</v>
      </c>
      <c r="C308" t="s">
        <v>589</v>
      </c>
      <c r="D308" t="s">
        <v>557</v>
      </c>
      <c r="E308" t="s">
        <v>281</v>
      </c>
      <c r="F308" t="s">
        <v>68</v>
      </c>
      <c r="G308" t="s">
        <v>321</v>
      </c>
      <c r="H308" t="s">
        <v>303</v>
      </c>
      <c r="I308" t="s">
        <v>62</v>
      </c>
      <c r="J308" t="s">
        <v>92</v>
      </c>
      <c r="K308" t="s">
        <v>34</v>
      </c>
      <c r="L308" t="s">
        <v>46</v>
      </c>
      <c r="M308">
        <v>9</v>
      </c>
      <c r="N308" t="s">
        <v>47</v>
      </c>
      <c r="O308" t="s">
        <v>94</v>
      </c>
      <c r="P308" t="s">
        <v>113</v>
      </c>
      <c r="Q308" t="s">
        <v>177</v>
      </c>
      <c r="R308">
        <v>5</v>
      </c>
      <c r="S308">
        <v>9.01</v>
      </c>
      <c r="T308">
        <v>0</v>
      </c>
      <c r="U308">
        <v>5</v>
      </c>
      <c r="V308">
        <v>4</v>
      </c>
      <c r="W308">
        <v>47.302500000000002</v>
      </c>
      <c r="X308">
        <v>22.524999999999999</v>
      </c>
      <c r="Y308">
        <v>24.777500000000003</v>
      </c>
      <c r="Z308">
        <v>0</v>
      </c>
    </row>
    <row r="309" spans="1:26" x14ac:dyDescent="0.3">
      <c r="A309" t="s">
        <v>618</v>
      </c>
      <c r="B309" s="1">
        <v>45884</v>
      </c>
      <c r="C309" t="s">
        <v>589</v>
      </c>
      <c r="D309" t="s">
        <v>557</v>
      </c>
      <c r="E309" t="s">
        <v>366</v>
      </c>
      <c r="F309" t="s">
        <v>74</v>
      </c>
      <c r="G309" t="s">
        <v>523</v>
      </c>
      <c r="H309" t="s">
        <v>303</v>
      </c>
      <c r="I309" t="s">
        <v>32</v>
      </c>
      <c r="J309" t="s">
        <v>92</v>
      </c>
      <c r="K309" t="s">
        <v>63</v>
      </c>
      <c r="L309" t="s">
        <v>46</v>
      </c>
      <c r="M309">
        <v>1</v>
      </c>
      <c r="N309" t="s">
        <v>47</v>
      </c>
      <c r="O309" t="s">
        <v>94</v>
      </c>
      <c r="P309" t="s">
        <v>113</v>
      </c>
      <c r="Q309" t="s">
        <v>140</v>
      </c>
      <c r="R309">
        <v>5</v>
      </c>
      <c r="S309">
        <v>6.78</v>
      </c>
      <c r="T309">
        <v>5</v>
      </c>
      <c r="U309">
        <v>5</v>
      </c>
      <c r="V309">
        <v>5</v>
      </c>
      <c r="W309">
        <v>33.815249999999999</v>
      </c>
      <c r="X309">
        <v>16.95</v>
      </c>
      <c r="Y309">
        <v>16.86525</v>
      </c>
      <c r="Z309">
        <v>0</v>
      </c>
    </row>
    <row r="310" spans="1:26" x14ac:dyDescent="0.3">
      <c r="A310" t="s">
        <v>619</v>
      </c>
      <c r="B310" s="1">
        <v>45878</v>
      </c>
      <c r="C310" t="s">
        <v>589</v>
      </c>
      <c r="D310" t="s">
        <v>557</v>
      </c>
      <c r="E310" t="s">
        <v>41</v>
      </c>
      <c r="F310" t="s">
        <v>74</v>
      </c>
      <c r="G310" t="s">
        <v>620</v>
      </c>
      <c r="H310" t="s">
        <v>303</v>
      </c>
      <c r="I310" t="s">
        <v>32</v>
      </c>
      <c r="J310" t="s">
        <v>92</v>
      </c>
      <c r="K310" t="s">
        <v>106</v>
      </c>
      <c r="L310" t="s">
        <v>55</v>
      </c>
      <c r="M310">
        <v>11</v>
      </c>
      <c r="N310" t="s">
        <v>36</v>
      </c>
      <c r="O310" t="s">
        <v>64</v>
      </c>
      <c r="P310" t="s">
        <v>38</v>
      </c>
      <c r="Q310" t="s">
        <v>130</v>
      </c>
      <c r="R310">
        <v>5</v>
      </c>
      <c r="S310">
        <v>4.6900000000000004</v>
      </c>
      <c r="T310">
        <v>10</v>
      </c>
      <c r="U310">
        <v>5</v>
      </c>
      <c r="V310">
        <v>3</v>
      </c>
      <c r="W310">
        <v>22.160250000000005</v>
      </c>
      <c r="X310">
        <v>11.725000000000001</v>
      </c>
      <c r="Y310">
        <v>10.435250000000003</v>
      </c>
      <c r="Z310">
        <v>1</v>
      </c>
    </row>
    <row r="311" spans="1:26" x14ac:dyDescent="0.3">
      <c r="A311" t="s">
        <v>621</v>
      </c>
      <c r="B311" s="1">
        <v>45885</v>
      </c>
      <c r="C311" t="s">
        <v>589</v>
      </c>
      <c r="D311" t="s">
        <v>557</v>
      </c>
      <c r="E311" t="s">
        <v>28</v>
      </c>
      <c r="F311" t="s">
        <v>80</v>
      </c>
      <c r="G311" t="s">
        <v>105</v>
      </c>
      <c r="H311" t="s">
        <v>43</v>
      </c>
      <c r="I311" t="s">
        <v>62</v>
      </c>
      <c r="J311" t="s">
        <v>101</v>
      </c>
      <c r="K311" t="s">
        <v>34</v>
      </c>
      <c r="L311" t="s">
        <v>35</v>
      </c>
      <c r="M311">
        <v>17</v>
      </c>
      <c r="N311" t="s">
        <v>47</v>
      </c>
      <c r="O311" t="s">
        <v>48</v>
      </c>
      <c r="P311" t="s">
        <v>49</v>
      </c>
      <c r="Q311" t="s">
        <v>97</v>
      </c>
      <c r="R311">
        <v>6</v>
      </c>
      <c r="S311">
        <v>6.11</v>
      </c>
      <c r="T311">
        <v>10</v>
      </c>
      <c r="U311">
        <v>5</v>
      </c>
      <c r="V311">
        <v>5</v>
      </c>
      <c r="W311">
        <v>34.64370000000001</v>
      </c>
      <c r="X311">
        <v>18.330000000000002</v>
      </c>
      <c r="Y311">
        <v>16.313700000000008</v>
      </c>
      <c r="Z311">
        <v>0</v>
      </c>
    </row>
    <row r="312" spans="1:26" x14ac:dyDescent="0.3">
      <c r="A312" t="s">
        <v>622</v>
      </c>
      <c r="B312" s="1">
        <v>45888</v>
      </c>
      <c r="C312" t="s">
        <v>589</v>
      </c>
      <c r="D312" t="s">
        <v>557</v>
      </c>
      <c r="E312" t="s">
        <v>199</v>
      </c>
      <c r="F312" t="s">
        <v>74</v>
      </c>
      <c r="G312" t="s">
        <v>623</v>
      </c>
      <c r="H312" t="s">
        <v>43</v>
      </c>
      <c r="I312" t="s">
        <v>62</v>
      </c>
      <c r="J312" t="s">
        <v>33</v>
      </c>
      <c r="K312" t="s">
        <v>87</v>
      </c>
      <c r="L312" t="s">
        <v>55</v>
      </c>
      <c r="M312">
        <v>16</v>
      </c>
      <c r="N312" t="s">
        <v>56</v>
      </c>
      <c r="O312" t="s">
        <v>48</v>
      </c>
      <c r="P312" t="s">
        <v>76</v>
      </c>
      <c r="Q312" t="s">
        <v>123</v>
      </c>
      <c r="R312">
        <v>6</v>
      </c>
      <c r="S312">
        <v>8.06</v>
      </c>
      <c r="T312">
        <v>10</v>
      </c>
      <c r="U312">
        <v>5</v>
      </c>
      <c r="V312">
        <v>4</v>
      </c>
      <c r="W312">
        <v>45.700200000000002</v>
      </c>
      <c r="X312">
        <v>24.18</v>
      </c>
      <c r="Y312">
        <v>21.520200000000003</v>
      </c>
      <c r="Z312">
        <v>1</v>
      </c>
    </row>
    <row r="313" spans="1:26" x14ac:dyDescent="0.3">
      <c r="A313" t="s">
        <v>624</v>
      </c>
      <c r="B313" s="1">
        <v>45897</v>
      </c>
      <c r="C313" t="s">
        <v>589</v>
      </c>
      <c r="D313" t="s">
        <v>557</v>
      </c>
      <c r="E313" t="s">
        <v>196</v>
      </c>
      <c r="F313" t="s">
        <v>74</v>
      </c>
      <c r="G313" t="s">
        <v>302</v>
      </c>
      <c r="H313" t="s">
        <v>43</v>
      </c>
      <c r="I313" t="s">
        <v>32</v>
      </c>
      <c r="J313" t="s">
        <v>33</v>
      </c>
      <c r="K313" t="s">
        <v>45</v>
      </c>
      <c r="L313" t="s">
        <v>55</v>
      </c>
      <c r="M313">
        <v>10</v>
      </c>
      <c r="N313" t="s">
        <v>56</v>
      </c>
      <c r="O313" t="s">
        <v>37</v>
      </c>
      <c r="P313" t="s">
        <v>76</v>
      </c>
      <c r="Q313" t="s">
        <v>157</v>
      </c>
      <c r="R313">
        <v>5</v>
      </c>
      <c r="S313">
        <v>4.58</v>
      </c>
      <c r="T313">
        <v>5</v>
      </c>
      <c r="U313">
        <v>5</v>
      </c>
      <c r="V313">
        <v>5</v>
      </c>
      <c r="W313">
        <v>22.842749999999999</v>
      </c>
      <c r="X313">
        <v>11.45</v>
      </c>
      <c r="Y313">
        <v>11.392749999999999</v>
      </c>
      <c r="Z313">
        <v>0</v>
      </c>
    </row>
    <row r="314" spans="1:26" x14ac:dyDescent="0.3">
      <c r="A314" t="s">
        <v>625</v>
      </c>
      <c r="B314" s="1">
        <v>45896</v>
      </c>
      <c r="C314" t="s">
        <v>589</v>
      </c>
      <c r="D314" t="s">
        <v>557</v>
      </c>
      <c r="E314" t="s">
        <v>196</v>
      </c>
      <c r="F314" t="s">
        <v>121</v>
      </c>
      <c r="G314" t="s">
        <v>626</v>
      </c>
      <c r="H314" t="s">
        <v>303</v>
      </c>
      <c r="I314" t="s">
        <v>62</v>
      </c>
      <c r="J314" t="s">
        <v>44</v>
      </c>
      <c r="K314" t="s">
        <v>106</v>
      </c>
      <c r="L314" t="s">
        <v>93</v>
      </c>
      <c r="M314">
        <v>19</v>
      </c>
      <c r="N314" t="s">
        <v>56</v>
      </c>
      <c r="O314" t="s">
        <v>64</v>
      </c>
      <c r="P314" t="s">
        <v>49</v>
      </c>
      <c r="Q314" t="s">
        <v>65</v>
      </c>
      <c r="R314">
        <v>5</v>
      </c>
      <c r="S314">
        <v>10.220000000000001</v>
      </c>
      <c r="T314">
        <v>5</v>
      </c>
      <c r="U314">
        <v>5</v>
      </c>
      <c r="V314">
        <v>5</v>
      </c>
      <c r="W314">
        <v>50.972250000000003</v>
      </c>
      <c r="X314">
        <v>25.55</v>
      </c>
      <c r="Y314">
        <v>25.422250000000002</v>
      </c>
      <c r="Z314">
        <v>1</v>
      </c>
    </row>
    <row r="315" spans="1:26" x14ac:dyDescent="0.3">
      <c r="A315" t="s">
        <v>627</v>
      </c>
      <c r="B315" s="1">
        <v>45896</v>
      </c>
      <c r="C315" t="s">
        <v>589</v>
      </c>
      <c r="D315" t="s">
        <v>557</v>
      </c>
      <c r="E315" t="s">
        <v>205</v>
      </c>
      <c r="F315" t="s">
        <v>74</v>
      </c>
      <c r="G315" t="s">
        <v>267</v>
      </c>
      <c r="H315" t="s">
        <v>303</v>
      </c>
      <c r="I315" t="s">
        <v>32</v>
      </c>
      <c r="J315" t="s">
        <v>33</v>
      </c>
      <c r="K315" t="s">
        <v>45</v>
      </c>
      <c r="L315" t="s">
        <v>35</v>
      </c>
      <c r="M315">
        <v>10</v>
      </c>
      <c r="N315" t="s">
        <v>56</v>
      </c>
      <c r="O315" t="s">
        <v>37</v>
      </c>
      <c r="P315" t="s">
        <v>49</v>
      </c>
      <c r="Q315" t="s">
        <v>65</v>
      </c>
      <c r="R315">
        <v>5</v>
      </c>
      <c r="S315">
        <v>5.46</v>
      </c>
      <c r="T315">
        <v>10</v>
      </c>
      <c r="U315">
        <v>5</v>
      </c>
      <c r="V315">
        <v>5</v>
      </c>
      <c r="W315">
        <v>25.798500000000001</v>
      </c>
      <c r="X315">
        <v>13.65</v>
      </c>
      <c r="Y315">
        <v>12.1485</v>
      </c>
      <c r="Z315">
        <v>0</v>
      </c>
    </row>
    <row r="316" spans="1:26" x14ac:dyDescent="0.3">
      <c r="A316" t="s">
        <v>628</v>
      </c>
      <c r="B316" s="1">
        <v>45883</v>
      </c>
      <c r="C316" t="s">
        <v>589</v>
      </c>
      <c r="D316" t="s">
        <v>557</v>
      </c>
      <c r="E316" t="s">
        <v>340</v>
      </c>
      <c r="F316" t="s">
        <v>74</v>
      </c>
      <c r="G316" t="s">
        <v>486</v>
      </c>
      <c r="H316" t="s">
        <v>303</v>
      </c>
      <c r="I316" t="s">
        <v>62</v>
      </c>
      <c r="J316" t="s">
        <v>101</v>
      </c>
      <c r="K316" t="s">
        <v>87</v>
      </c>
      <c r="L316" t="s">
        <v>55</v>
      </c>
      <c r="M316">
        <v>10</v>
      </c>
      <c r="N316" t="s">
        <v>47</v>
      </c>
      <c r="O316" t="s">
        <v>94</v>
      </c>
      <c r="P316" t="s">
        <v>38</v>
      </c>
      <c r="Q316" t="s">
        <v>39</v>
      </c>
      <c r="R316">
        <v>6</v>
      </c>
      <c r="S316">
        <v>10.74</v>
      </c>
      <c r="T316">
        <v>0</v>
      </c>
      <c r="U316">
        <v>5</v>
      </c>
      <c r="V316">
        <v>3</v>
      </c>
      <c r="W316">
        <v>67.662000000000006</v>
      </c>
      <c r="X316">
        <v>32.22</v>
      </c>
      <c r="Y316">
        <v>35.442000000000007</v>
      </c>
      <c r="Z316">
        <v>0</v>
      </c>
    </row>
    <row r="317" spans="1:26" x14ac:dyDescent="0.3">
      <c r="A317" t="s">
        <v>629</v>
      </c>
      <c r="B317" s="1">
        <v>45887</v>
      </c>
      <c r="C317" t="s">
        <v>589</v>
      </c>
      <c r="D317" t="s">
        <v>557</v>
      </c>
      <c r="E317" t="s">
        <v>239</v>
      </c>
      <c r="F317" t="s">
        <v>68</v>
      </c>
      <c r="G317" t="s">
        <v>389</v>
      </c>
      <c r="H317" t="s">
        <v>43</v>
      </c>
      <c r="I317" t="s">
        <v>32</v>
      </c>
      <c r="J317" t="s">
        <v>101</v>
      </c>
      <c r="K317" t="s">
        <v>45</v>
      </c>
      <c r="L317" t="s">
        <v>35</v>
      </c>
      <c r="M317">
        <v>2</v>
      </c>
      <c r="N317" t="s">
        <v>36</v>
      </c>
      <c r="O317" t="s">
        <v>37</v>
      </c>
      <c r="P317" t="s">
        <v>76</v>
      </c>
      <c r="Q317" t="s">
        <v>77</v>
      </c>
      <c r="R317">
        <v>6</v>
      </c>
      <c r="S317">
        <v>2.2799999999999998</v>
      </c>
      <c r="T317">
        <v>5</v>
      </c>
      <c r="U317">
        <v>5</v>
      </c>
      <c r="V317">
        <v>5</v>
      </c>
      <c r="W317">
        <v>13.645799999999999</v>
      </c>
      <c r="X317">
        <v>6.84</v>
      </c>
      <c r="Y317">
        <v>6.8057999999999996</v>
      </c>
      <c r="Z317">
        <v>0</v>
      </c>
    </row>
    <row r="318" spans="1:26" x14ac:dyDescent="0.3">
      <c r="A318" t="s">
        <v>630</v>
      </c>
      <c r="B318" s="1">
        <v>45888</v>
      </c>
      <c r="C318" t="s">
        <v>589</v>
      </c>
      <c r="D318" t="s">
        <v>557</v>
      </c>
      <c r="E318" t="s">
        <v>281</v>
      </c>
      <c r="F318" t="s">
        <v>68</v>
      </c>
      <c r="G318" t="s">
        <v>631</v>
      </c>
      <c r="H318" t="s">
        <v>303</v>
      </c>
      <c r="I318" t="s">
        <v>32</v>
      </c>
      <c r="J318" t="s">
        <v>44</v>
      </c>
      <c r="K318" t="s">
        <v>106</v>
      </c>
      <c r="L318" t="s">
        <v>35</v>
      </c>
      <c r="M318">
        <v>13</v>
      </c>
      <c r="N318" t="s">
        <v>47</v>
      </c>
      <c r="O318" t="s">
        <v>64</v>
      </c>
      <c r="P318" t="s">
        <v>76</v>
      </c>
      <c r="Q318" t="s">
        <v>127</v>
      </c>
      <c r="R318">
        <v>6</v>
      </c>
      <c r="S318">
        <v>12.96</v>
      </c>
      <c r="T318">
        <v>0</v>
      </c>
      <c r="U318">
        <v>5</v>
      </c>
      <c r="V318">
        <v>3</v>
      </c>
      <c r="W318">
        <v>81.64800000000001</v>
      </c>
      <c r="X318">
        <v>38.880000000000003</v>
      </c>
      <c r="Y318">
        <v>42.768000000000008</v>
      </c>
      <c r="Z318">
        <v>1</v>
      </c>
    </row>
    <row r="319" spans="1:26" x14ac:dyDescent="0.3">
      <c r="A319" t="s">
        <v>632</v>
      </c>
      <c r="B319" s="1">
        <v>45885</v>
      </c>
      <c r="C319" t="s">
        <v>589</v>
      </c>
      <c r="D319" t="s">
        <v>557</v>
      </c>
      <c r="E319" t="s">
        <v>422</v>
      </c>
      <c r="F319" t="s">
        <v>74</v>
      </c>
      <c r="G319" t="s">
        <v>378</v>
      </c>
      <c r="H319" t="s">
        <v>43</v>
      </c>
      <c r="I319" t="s">
        <v>62</v>
      </c>
      <c r="J319" t="s">
        <v>44</v>
      </c>
      <c r="K319" t="s">
        <v>106</v>
      </c>
      <c r="L319" t="s">
        <v>55</v>
      </c>
      <c r="M319">
        <v>3</v>
      </c>
      <c r="N319" t="s">
        <v>47</v>
      </c>
      <c r="O319" t="s">
        <v>48</v>
      </c>
      <c r="P319" t="s">
        <v>70</v>
      </c>
      <c r="Q319" t="s">
        <v>71</v>
      </c>
      <c r="R319">
        <v>6</v>
      </c>
      <c r="S319">
        <v>8.4700000000000006</v>
      </c>
      <c r="T319">
        <v>5</v>
      </c>
      <c r="U319">
        <v>5</v>
      </c>
      <c r="V319">
        <v>5</v>
      </c>
      <c r="W319">
        <v>50.692950000000003</v>
      </c>
      <c r="X319">
        <v>25.410000000000004</v>
      </c>
      <c r="Y319">
        <v>25.28295</v>
      </c>
      <c r="Z319">
        <v>0</v>
      </c>
    </row>
    <row r="320" spans="1:26" x14ac:dyDescent="0.3">
      <c r="A320" t="s">
        <v>633</v>
      </c>
      <c r="B320" s="1">
        <v>45895</v>
      </c>
      <c r="C320" t="s">
        <v>589</v>
      </c>
      <c r="D320" t="s">
        <v>557</v>
      </c>
      <c r="E320" t="s">
        <v>90</v>
      </c>
      <c r="F320" t="s">
        <v>121</v>
      </c>
      <c r="G320" t="s">
        <v>610</v>
      </c>
      <c r="H320" t="s">
        <v>43</v>
      </c>
      <c r="I320" t="s">
        <v>62</v>
      </c>
      <c r="J320" t="s">
        <v>101</v>
      </c>
      <c r="K320" t="s">
        <v>87</v>
      </c>
      <c r="L320" t="s">
        <v>93</v>
      </c>
      <c r="M320">
        <v>3</v>
      </c>
      <c r="N320" t="s">
        <v>56</v>
      </c>
      <c r="O320" t="s">
        <v>48</v>
      </c>
      <c r="P320" t="s">
        <v>70</v>
      </c>
      <c r="Q320" t="s">
        <v>188</v>
      </c>
      <c r="R320">
        <v>6</v>
      </c>
      <c r="S320">
        <v>3.25</v>
      </c>
      <c r="T320">
        <v>0</v>
      </c>
      <c r="U320">
        <v>5</v>
      </c>
      <c r="V320">
        <v>3</v>
      </c>
      <c r="W320">
        <v>20.475000000000001</v>
      </c>
      <c r="X320">
        <v>9.75</v>
      </c>
      <c r="Y320">
        <v>10.725000000000001</v>
      </c>
      <c r="Z320">
        <v>0</v>
      </c>
    </row>
    <row r="321" spans="1:26" x14ac:dyDescent="0.3">
      <c r="A321" t="s">
        <v>634</v>
      </c>
      <c r="B321" s="1">
        <v>45873</v>
      </c>
      <c r="C321" t="s">
        <v>589</v>
      </c>
      <c r="D321" t="s">
        <v>557</v>
      </c>
      <c r="E321" t="s">
        <v>233</v>
      </c>
      <c r="F321" t="s">
        <v>80</v>
      </c>
      <c r="G321" t="s">
        <v>538</v>
      </c>
      <c r="H321" t="s">
        <v>303</v>
      </c>
      <c r="I321" t="s">
        <v>32</v>
      </c>
      <c r="J321" t="s">
        <v>92</v>
      </c>
      <c r="K321" t="s">
        <v>34</v>
      </c>
      <c r="L321" t="s">
        <v>35</v>
      </c>
      <c r="M321">
        <v>22</v>
      </c>
      <c r="N321" t="s">
        <v>56</v>
      </c>
      <c r="O321" t="s">
        <v>48</v>
      </c>
      <c r="P321" t="s">
        <v>38</v>
      </c>
      <c r="Q321" t="s">
        <v>39</v>
      </c>
      <c r="R321">
        <v>6</v>
      </c>
      <c r="S321">
        <v>6.1</v>
      </c>
      <c r="T321">
        <v>0</v>
      </c>
      <c r="U321">
        <v>5</v>
      </c>
      <c r="V321">
        <v>4</v>
      </c>
      <c r="W321">
        <v>38.429999999999993</v>
      </c>
      <c r="X321">
        <v>18.299999999999997</v>
      </c>
      <c r="Y321">
        <v>20.129999999999995</v>
      </c>
      <c r="Z321">
        <v>0</v>
      </c>
    </row>
    <row r="322" spans="1:26" x14ac:dyDescent="0.3">
      <c r="A322" t="s">
        <v>635</v>
      </c>
      <c r="B322" s="1">
        <v>45885</v>
      </c>
      <c r="C322" t="s">
        <v>589</v>
      </c>
      <c r="D322" t="s">
        <v>557</v>
      </c>
      <c r="E322" t="s">
        <v>220</v>
      </c>
      <c r="F322" t="s">
        <v>80</v>
      </c>
      <c r="G322" t="s">
        <v>502</v>
      </c>
      <c r="H322" t="s">
        <v>43</v>
      </c>
      <c r="I322" t="s">
        <v>32</v>
      </c>
      <c r="J322" t="s">
        <v>101</v>
      </c>
      <c r="K322" t="s">
        <v>45</v>
      </c>
      <c r="L322" t="s">
        <v>55</v>
      </c>
      <c r="M322">
        <v>15</v>
      </c>
      <c r="N322" t="s">
        <v>56</v>
      </c>
      <c r="O322" t="s">
        <v>37</v>
      </c>
      <c r="P322" t="s">
        <v>76</v>
      </c>
      <c r="Q322" t="s">
        <v>243</v>
      </c>
      <c r="R322">
        <v>6</v>
      </c>
      <c r="S322">
        <v>5.62</v>
      </c>
      <c r="T322">
        <v>10</v>
      </c>
      <c r="U322">
        <v>5</v>
      </c>
      <c r="V322">
        <v>4</v>
      </c>
      <c r="W322">
        <v>31.865400000000001</v>
      </c>
      <c r="X322">
        <v>16.86</v>
      </c>
      <c r="Y322">
        <v>15.005400000000002</v>
      </c>
      <c r="Z322">
        <v>0</v>
      </c>
    </row>
    <row r="323" spans="1:26" x14ac:dyDescent="0.3">
      <c r="A323" t="s">
        <v>636</v>
      </c>
      <c r="B323" s="1">
        <v>45884</v>
      </c>
      <c r="C323" t="s">
        <v>589</v>
      </c>
      <c r="D323" t="s">
        <v>557</v>
      </c>
      <c r="E323" t="s">
        <v>196</v>
      </c>
      <c r="F323" t="s">
        <v>74</v>
      </c>
      <c r="G323" t="s">
        <v>211</v>
      </c>
      <c r="H323" t="s">
        <v>43</v>
      </c>
      <c r="I323" t="s">
        <v>62</v>
      </c>
      <c r="J323" t="s">
        <v>92</v>
      </c>
      <c r="K323" t="s">
        <v>87</v>
      </c>
      <c r="L323" t="s">
        <v>93</v>
      </c>
      <c r="M323">
        <v>25</v>
      </c>
      <c r="N323" t="s">
        <v>36</v>
      </c>
      <c r="O323" t="s">
        <v>37</v>
      </c>
      <c r="P323" t="s">
        <v>113</v>
      </c>
      <c r="Q323" t="s">
        <v>228</v>
      </c>
      <c r="R323">
        <v>7</v>
      </c>
      <c r="S323">
        <v>7.79</v>
      </c>
      <c r="T323">
        <v>10</v>
      </c>
      <c r="U323">
        <v>5</v>
      </c>
      <c r="V323">
        <v>5</v>
      </c>
      <c r="W323">
        <v>51.530850000000008</v>
      </c>
      <c r="X323">
        <v>27.265000000000001</v>
      </c>
      <c r="Y323">
        <v>24.265850000000007</v>
      </c>
      <c r="Z323">
        <v>0</v>
      </c>
    </row>
    <row r="324" spans="1:26" x14ac:dyDescent="0.3">
      <c r="A324" t="s">
        <v>637</v>
      </c>
      <c r="B324" s="1">
        <v>45893</v>
      </c>
      <c r="C324" t="s">
        <v>589</v>
      </c>
      <c r="D324" t="s">
        <v>557</v>
      </c>
      <c r="E324" t="s">
        <v>230</v>
      </c>
      <c r="F324" t="s">
        <v>80</v>
      </c>
      <c r="G324" t="s">
        <v>122</v>
      </c>
      <c r="H324" t="s">
        <v>303</v>
      </c>
      <c r="I324" t="s">
        <v>62</v>
      </c>
      <c r="J324" t="s">
        <v>101</v>
      </c>
      <c r="K324" t="s">
        <v>34</v>
      </c>
      <c r="L324" t="s">
        <v>35</v>
      </c>
      <c r="M324">
        <v>18</v>
      </c>
      <c r="N324" t="s">
        <v>36</v>
      </c>
      <c r="O324" t="s">
        <v>64</v>
      </c>
      <c r="P324" t="s">
        <v>38</v>
      </c>
      <c r="Q324" t="s">
        <v>130</v>
      </c>
      <c r="R324">
        <v>6</v>
      </c>
      <c r="S324">
        <v>5.97</v>
      </c>
      <c r="T324">
        <v>5</v>
      </c>
      <c r="U324">
        <v>5</v>
      </c>
      <c r="V324">
        <v>5</v>
      </c>
      <c r="W324">
        <v>35.730449999999998</v>
      </c>
      <c r="X324">
        <v>17.91</v>
      </c>
      <c r="Y324">
        <v>17.820449999999997</v>
      </c>
      <c r="Z324">
        <v>0</v>
      </c>
    </row>
    <row r="325" spans="1:26" x14ac:dyDescent="0.3">
      <c r="A325" t="s">
        <v>638</v>
      </c>
      <c r="B325" s="1">
        <v>45904</v>
      </c>
      <c r="C325" t="s">
        <v>639</v>
      </c>
      <c r="D325" t="s">
        <v>557</v>
      </c>
      <c r="E325" t="s">
        <v>99</v>
      </c>
      <c r="F325" t="s">
        <v>53</v>
      </c>
      <c r="G325" t="s">
        <v>265</v>
      </c>
      <c r="H325" t="s">
        <v>43</v>
      </c>
      <c r="I325" t="s">
        <v>32</v>
      </c>
      <c r="J325" t="s">
        <v>92</v>
      </c>
      <c r="K325" t="s">
        <v>87</v>
      </c>
      <c r="L325" t="s">
        <v>93</v>
      </c>
      <c r="M325">
        <v>3</v>
      </c>
      <c r="N325" t="s">
        <v>47</v>
      </c>
      <c r="O325" t="s">
        <v>64</v>
      </c>
      <c r="P325" t="s">
        <v>38</v>
      </c>
      <c r="Q325" t="s">
        <v>318</v>
      </c>
      <c r="R325">
        <v>7</v>
      </c>
      <c r="S325">
        <v>4.2699999999999996</v>
      </c>
      <c r="T325">
        <v>5</v>
      </c>
      <c r="U325">
        <v>5</v>
      </c>
      <c r="V325">
        <v>3</v>
      </c>
      <c r="W325">
        <v>29.815274999999996</v>
      </c>
      <c r="X325">
        <v>14.944999999999999</v>
      </c>
      <c r="Y325">
        <v>14.870274999999998</v>
      </c>
      <c r="Z325">
        <v>0</v>
      </c>
    </row>
    <row r="326" spans="1:26" x14ac:dyDescent="0.3">
      <c r="A326" t="s">
        <v>640</v>
      </c>
      <c r="B326" s="1">
        <v>45926</v>
      </c>
      <c r="C326" t="s">
        <v>639</v>
      </c>
      <c r="D326" t="s">
        <v>557</v>
      </c>
      <c r="E326" t="s">
        <v>173</v>
      </c>
      <c r="F326" t="s">
        <v>68</v>
      </c>
      <c r="G326" t="s">
        <v>448</v>
      </c>
      <c r="H326" t="s">
        <v>43</v>
      </c>
      <c r="I326" t="s">
        <v>32</v>
      </c>
      <c r="J326" t="s">
        <v>101</v>
      </c>
      <c r="K326" t="s">
        <v>106</v>
      </c>
      <c r="L326" t="s">
        <v>93</v>
      </c>
      <c r="M326">
        <v>24</v>
      </c>
      <c r="N326" t="s">
        <v>36</v>
      </c>
      <c r="O326" t="s">
        <v>94</v>
      </c>
      <c r="P326" t="s">
        <v>76</v>
      </c>
      <c r="Q326" t="s">
        <v>123</v>
      </c>
      <c r="R326">
        <v>6</v>
      </c>
      <c r="S326">
        <v>6.76</v>
      </c>
      <c r="T326">
        <v>5</v>
      </c>
      <c r="U326">
        <v>5</v>
      </c>
      <c r="V326">
        <v>5</v>
      </c>
      <c r="W326">
        <v>40.458600000000004</v>
      </c>
      <c r="X326">
        <v>20.28</v>
      </c>
      <c r="Y326">
        <v>20.178600000000003</v>
      </c>
      <c r="Z326">
        <v>0</v>
      </c>
    </row>
    <row r="327" spans="1:26" x14ac:dyDescent="0.3">
      <c r="A327" t="s">
        <v>641</v>
      </c>
      <c r="B327" s="1">
        <v>45928</v>
      </c>
      <c r="C327" t="s">
        <v>639</v>
      </c>
      <c r="D327" t="s">
        <v>557</v>
      </c>
      <c r="E327" t="s">
        <v>125</v>
      </c>
      <c r="F327" t="s">
        <v>53</v>
      </c>
      <c r="G327" t="s">
        <v>642</v>
      </c>
      <c r="H327" t="s">
        <v>43</v>
      </c>
      <c r="I327" t="s">
        <v>62</v>
      </c>
      <c r="J327" t="s">
        <v>44</v>
      </c>
      <c r="K327" t="s">
        <v>45</v>
      </c>
      <c r="L327" t="s">
        <v>55</v>
      </c>
      <c r="M327">
        <v>14</v>
      </c>
      <c r="N327" t="s">
        <v>47</v>
      </c>
      <c r="O327" t="s">
        <v>48</v>
      </c>
      <c r="P327" t="s">
        <v>76</v>
      </c>
      <c r="Q327" t="s">
        <v>243</v>
      </c>
      <c r="R327">
        <v>6</v>
      </c>
      <c r="S327">
        <v>14.36</v>
      </c>
      <c r="T327">
        <v>5</v>
      </c>
      <c r="U327">
        <v>5</v>
      </c>
      <c r="V327">
        <v>5</v>
      </c>
      <c r="W327">
        <v>85.944599999999994</v>
      </c>
      <c r="X327">
        <v>43.08</v>
      </c>
      <c r="Y327">
        <v>42.864599999999996</v>
      </c>
      <c r="Z327">
        <v>1</v>
      </c>
    </row>
    <row r="328" spans="1:26" x14ac:dyDescent="0.3">
      <c r="A328" t="s">
        <v>643</v>
      </c>
      <c r="B328" s="1">
        <v>45910</v>
      </c>
      <c r="C328" t="s">
        <v>639</v>
      </c>
      <c r="D328" t="s">
        <v>557</v>
      </c>
      <c r="E328" t="s">
        <v>239</v>
      </c>
      <c r="F328" t="s">
        <v>85</v>
      </c>
      <c r="G328" t="s">
        <v>548</v>
      </c>
      <c r="H328" t="s">
        <v>43</v>
      </c>
      <c r="I328" t="s">
        <v>32</v>
      </c>
      <c r="J328" t="s">
        <v>92</v>
      </c>
      <c r="K328" t="s">
        <v>87</v>
      </c>
      <c r="L328" t="s">
        <v>46</v>
      </c>
      <c r="M328">
        <v>1</v>
      </c>
      <c r="N328" t="s">
        <v>36</v>
      </c>
      <c r="O328" t="s">
        <v>64</v>
      </c>
      <c r="P328" t="s">
        <v>76</v>
      </c>
      <c r="Q328" t="s">
        <v>123</v>
      </c>
      <c r="R328">
        <v>6</v>
      </c>
      <c r="S328">
        <v>5.12</v>
      </c>
      <c r="T328">
        <v>5</v>
      </c>
      <c r="U328">
        <v>5</v>
      </c>
      <c r="V328">
        <v>3</v>
      </c>
      <c r="W328">
        <v>30.6432</v>
      </c>
      <c r="X328">
        <v>15.36</v>
      </c>
      <c r="Y328">
        <v>15.283200000000001</v>
      </c>
      <c r="Z328">
        <v>0</v>
      </c>
    </row>
    <row r="329" spans="1:26" x14ac:dyDescent="0.3">
      <c r="A329" t="s">
        <v>644</v>
      </c>
      <c r="B329" s="1">
        <v>45912</v>
      </c>
      <c r="C329" t="s">
        <v>639</v>
      </c>
      <c r="D329" t="s">
        <v>557</v>
      </c>
      <c r="E329" t="s">
        <v>335</v>
      </c>
      <c r="F329" t="s">
        <v>74</v>
      </c>
      <c r="G329" t="s">
        <v>276</v>
      </c>
      <c r="H329" t="s">
        <v>303</v>
      </c>
      <c r="I329" t="s">
        <v>32</v>
      </c>
      <c r="J329" t="s">
        <v>92</v>
      </c>
      <c r="K329" t="s">
        <v>34</v>
      </c>
      <c r="L329" t="s">
        <v>35</v>
      </c>
      <c r="M329">
        <v>16</v>
      </c>
      <c r="N329" t="s">
        <v>36</v>
      </c>
      <c r="O329" t="s">
        <v>48</v>
      </c>
      <c r="P329" t="s">
        <v>49</v>
      </c>
      <c r="Q329" t="s">
        <v>97</v>
      </c>
      <c r="R329">
        <v>6</v>
      </c>
      <c r="S329">
        <v>9.08</v>
      </c>
      <c r="T329">
        <v>5</v>
      </c>
      <c r="U329">
        <v>5</v>
      </c>
      <c r="V329">
        <v>4</v>
      </c>
      <c r="W329">
        <v>54.343800000000002</v>
      </c>
      <c r="X329">
        <v>27.240000000000002</v>
      </c>
      <c r="Y329">
        <v>27.1038</v>
      </c>
      <c r="Z329">
        <v>0</v>
      </c>
    </row>
    <row r="330" spans="1:26" x14ac:dyDescent="0.3">
      <c r="A330" t="s">
        <v>645</v>
      </c>
      <c r="B330" s="1">
        <v>45928</v>
      </c>
      <c r="C330" t="s">
        <v>639</v>
      </c>
      <c r="D330" t="s">
        <v>557</v>
      </c>
      <c r="E330" t="s">
        <v>422</v>
      </c>
      <c r="F330" t="s">
        <v>29</v>
      </c>
      <c r="G330" t="s">
        <v>184</v>
      </c>
      <c r="H330" t="s">
        <v>303</v>
      </c>
      <c r="I330" t="s">
        <v>32</v>
      </c>
      <c r="J330" t="s">
        <v>44</v>
      </c>
      <c r="K330" t="s">
        <v>45</v>
      </c>
      <c r="L330" t="s">
        <v>93</v>
      </c>
      <c r="M330">
        <v>13</v>
      </c>
      <c r="N330" t="s">
        <v>56</v>
      </c>
      <c r="O330" t="s">
        <v>94</v>
      </c>
      <c r="P330" t="s">
        <v>76</v>
      </c>
      <c r="Q330" t="s">
        <v>157</v>
      </c>
      <c r="R330">
        <v>6</v>
      </c>
      <c r="S330">
        <v>5.83</v>
      </c>
      <c r="T330">
        <v>5</v>
      </c>
      <c r="U330">
        <v>5</v>
      </c>
      <c r="V330">
        <v>4</v>
      </c>
      <c r="W330">
        <v>34.89255</v>
      </c>
      <c r="X330">
        <v>17.490000000000002</v>
      </c>
      <c r="Y330">
        <v>17.402549999999998</v>
      </c>
      <c r="Z330">
        <v>0</v>
      </c>
    </row>
    <row r="331" spans="1:26" x14ac:dyDescent="0.3">
      <c r="A331" t="s">
        <v>646</v>
      </c>
      <c r="B331" s="1">
        <v>45912</v>
      </c>
      <c r="C331" t="s">
        <v>639</v>
      </c>
      <c r="D331" t="s">
        <v>557</v>
      </c>
      <c r="E331" t="s">
        <v>84</v>
      </c>
      <c r="F331" t="s">
        <v>80</v>
      </c>
      <c r="G331" t="s">
        <v>227</v>
      </c>
      <c r="H331" t="s">
        <v>303</v>
      </c>
      <c r="I331" t="s">
        <v>62</v>
      </c>
      <c r="J331" t="s">
        <v>44</v>
      </c>
      <c r="K331" t="s">
        <v>34</v>
      </c>
      <c r="L331" t="s">
        <v>93</v>
      </c>
      <c r="M331">
        <v>19</v>
      </c>
      <c r="N331" t="s">
        <v>56</v>
      </c>
      <c r="O331" t="s">
        <v>37</v>
      </c>
      <c r="P331" t="s">
        <v>57</v>
      </c>
      <c r="Q331" t="s">
        <v>185</v>
      </c>
      <c r="R331">
        <v>6</v>
      </c>
      <c r="S331">
        <v>9.5399999999999991</v>
      </c>
      <c r="T331">
        <v>5</v>
      </c>
      <c r="U331">
        <v>5</v>
      </c>
      <c r="V331">
        <v>5</v>
      </c>
      <c r="W331">
        <v>57.096899999999998</v>
      </c>
      <c r="X331">
        <v>28.619999999999997</v>
      </c>
      <c r="Y331">
        <v>28.476900000000001</v>
      </c>
      <c r="Z331">
        <v>0</v>
      </c>
    </row>
    <row r="332" spans="1:26" x14ac:dyDescent="0.3">
      <c r="A332" t="s">
        <v>647</v>
      </c>
      <c r="B332" s="1">
        <v>45923</v>
      </c>
      <c r="C332" t="s">
        <v>639</v>
      </c>
      <c r="D332" t="s">
        <v>557</v>
      </c>
      <c r="E332" t="s">
        <v>301</v>
      </c>
      <c r="F332" t="s">
        <v>29</v>
      </c>
      <c r="G332" t="s">
        <v>321</v>
      </c>
      <c r="H332" t="s">
        <v>43</v>
      </c>
      <c r="I332" t="s">
        <v>32</v>
      </c>
      <c r="J332" t="s">
        <v>92</v>
      </c>
      <c r="K332" t="s">
        <v>87</v>
      </c>
      <c r="L332" t="s">
        <v>93</v>
      </c>
      <c r="M332">
        <v>19</v>
      </c>
      <c r="N332" t="s">
        <v>56</v>
      </c>
      <c r="O332" t="s">
        <v>94</v>
      </c>
      <c r="P332" t="s">
        <v>70</v>
      </c>
      <c r="Q332" t="s">
        <v>188</v>
      </c>
      <c r="R332">
        <v>6</v>
      </c>
      <c r="S332">
        <v>7.41</v>
      </c>
      <c r="T332">
        <v>10</v>
      </c>
      <c r="U332">
        <v>5</v>
      </c>
      <c r="V332">
        <v>5</v>
      </c>
      <c r="W332">
        <v>42.014700000000005</v>
      </c>
      <c r="X332">
        <v>22.23</v>
      </c>
      <c r="Y332">
        <v>19.784700000000004</v>
      </c>
      <c r="Z332">
        <v>0</v>
      </c>
    </row>
    <row r="333" spans="1:26" x14ac:dyDescent="0.3">
      <c r="A333" t="s">
        <v>648</v>
      </c>
      <c r="B333" s="1">
        <v>45925</v>
      </c>
      <c r="C333" t="s">
        <v>639</v>
      </c>
      <c r="D333" t="s">
        <v>557</v>
      </c>
      <c r="E333" t="s">
        <v>422</v>
      </c>
      <c r="F333" t="s">
        <v>85</v>
      </c>
      <c r="G333" t="s">
        <v>649</v>
      </c>
      <c r="H333" t="s">
        <v>303</v>
      </c>
      <c r="I333" t="s">
        <v>62</v>
      </c>
      <c r="J333" t="s">
        <v>92</v>
      </c>
      <c r="K333" t="s">
        <v>63</v>
      </c>
      <c r="L333" t="s">
        <v>46</v>
      </c>
      <c r="M333">
        <v>4</v>
      </c>
      <c r="N333" t="s">
        <v>47</v>
      </c>
      <c r="O333" t="s">
        <v>48</v>
      </c>
      <c r="P333" t="s">
        <v>76</v>
      </c>
      <c r="Q333" t="s">
        <v>243</v>
      </c>
      <c r="R333">
        <v>6</v>
      </c>
      <c r="S333">
        <v>7.28</v>
      </c>
      <c r="T333">
        <v>5</v>
      </c>
      <c r="U333">
        <v>5</v>
      </c>
      <c r="V333">
        <v>5</v>
      </c>
      <c r="W333">
        <v>43.570799999999998</v>
      </c>
      <c r="X333">
        <v>21.84</v>
      </c>
      <c r="Y333">
        <v>21.730799999999999</v>
      </c>
      <c r="Z333">
        <v>1</v>
      </c>
    </row>
    <row r="334" spans="1:26" x14ac:dyDescent="0.3">
      <c r="A334" t="s">
        <v>650</v>
      </c>
      <c r="B334" s="1">
        <v>45920</v>
      </c>
      <c r="C334" t="s">
        <v>639</v>
      </c>
      <c r="D334" t="s">
        <v>557</v>
      </c>
      <c r="E334" t="s">
        <v>79</v>
      </c>
      <c r="F334" t="s">
        <v>68</v>
      </c>
      <c r="G334" t="s">
        <v>389</v>
      </c>
      <c r="H334" t="s">
        <v>303</v>
      </c>
      <c r="I334" t="s">
        <v>32</v>
      </c>
      <c r="J334" t="s">
        <v>92</v>
      </c>
      <c r="K334" t="s">
        <v>45</v>
      </c>
      <c r="L334" t="s">
        <v>46</v>
      </c>
      <c r="M334">
        <v>14</v>
      </c>
      <c r="N334" t="s">
        <v>36</v>
      </c>
      <c r="O334" t="s">
        <v>37</v>
      </c>
      <c r="P334" t="s">
        <v>57</v>
      </c>
      <c r="Q334" t="s">
        <v>58</v>
      </c>
      <c r="R334">
        <v>6</v>
      </c>
      <c r="S334">
        <v>12.96</v>
      </c>
      <c r="T334">
        <v>10</v>
      </c>
      <c r="U334">
        <v>5</v>
      </c>
      <c r="V334">
        <v>5</v>
      </c>
      <c r="W334">
        <v>73.483200000000011</v>
      </c>
      <c r="X334">
        <v>38.880000000000003</v>
      </c>
      <c r="Y334">
        <v>34.603200000000008</v>
      </c>
      <c r="Z334">
        <v>0</v>
      </c>
    </row>
    <row r="335" spans="1:26" x14ac:dyDescent="0.3">
      <c r="A335" t="s">
        <v>651</v>
      </c>
      <c r="B335" s="1">
        <v>45928</v>
      </c>
      <c r="C335" t="s">
        <v>639</v>
      </c>
      <c r="D335" t="s">
        <v>557</v>
      </c>
      <c r="E335" t="s">
        <v>196</v>
      </c>
      <c r="F335" t="s">
        <v>53</v>
      </c>
      <c r="G335" t="s">
        <v>153</v>
      </c>
      <c r="H335" t="s">
        <v>43</v>
      </c>
      <c r="I335" t="s">
        <v>62</v>
      </c>
      <c r="J335" t="s">
        <v>101</v>
      </c>
      <c r="K335" t="s">
        <v>106</v>
      </c>
      <c r="L335" t="s">
        <v>55</v>
      </c>
      <c r="M335">
        <v>11</v>
      </c>
      <c r="N335" t="s">
        <v>36</v>
      </c>
      <c r="O335" t="s">
        <v>64</v>
      </c>
      <c r="P335" t="s">
        <v>49</v>
      </c>
      <c r="Q335" t="s">
        <v>168</v>
      </c>
      <c r="R335">
        <v>6</v>
      </c>
      <c r="S335">
        <v>6.49</v>
      </c>
      <c r="T335">
        <v>0</v>
      </c>
      <c r="U335">
        <v>5</v>
      </c>
      <c r="V335">
        <v>5</v>
      </c>
      <c r="W335">
        <v>40.887</v>
      </c>
      <c r="X335">
        <v>19.47</v>
      </c>
      <c r="Y335">
        <v>21.417000000000002</v>
      </c>
      <c r="Z335">
        <v>0</v>
      </c>
    </row>
    <row r="336" spans="1:26" x14ac:dyDescent="0.3">
      <c r="A336" t="s">
        <v>652</v>
      </c>
      <c r="B336" s="1">
        <v>45924</v>
      </c>
      <c r="C336" t="s">
        <v>639</v>
      </c>
      <c r="D336" t="s">
        <v>557</v>
      </c>
      <c r="E336" t="s">
        <v>422</v>
      </c>
      <c r="F336" t="s">
        <v>85</v>
      </c>
      <c r="G336" t="s">
        <v>187</v>
      </c>
      <c r="H336" t="s">
        <v>43</v>
      </c>
      <c r="I336" t="s">
        <v>62</v>
      </c>
      <c r="J336" t="s">
        <v>33</v>
      </c>
      <c r="K336" t="s">
        <v>106</v>
      </c>
      <c r="L336" t="s">
        <v>46</v>
      </c>
      <c r="M336">
        <v>25</v>
      </c>
      <c r="N336" t="s">
        <v>47</v>
      </c>
      <c r="O336" t="s">
        <v>37</v>
      </c>
      <c r="P336" t="s">
        <v>70</v>
      </c>
      <c r="Q336" t="s">
        <v>102</v>
      </c>
      <c r="R336">
        <v>7</v>
      </c>
      <c r="S336">
        <v>7.44</v>
      </c>
      <c r="T336">
        <v>10</v>
      </c>
      <c r="U336">
        <v>5</v>
      </c>
      <c r="V336">
        <v>5</v>
      </c>
      <c r="W336">
        <v>49.215600000000009</v>
      </c>
      <c r="X336">
        <v>26.040000000000003</v>
      </c>
      <c r="Y336">
        <v>23.175600000000006</v>
      </c>
      <c r="Z336">
        <v>0</v>
      </c>
    </row>
    <row r="337" spans="1:26" x14ac:dyDescent="0.3">
      <c r="A337" t="s">
        <v>653</v>
      </c>
      <c r="B337" s="1">
        <v>45903</v>
      </c>
      <c r="C337" t="s">
        <v>639</v>
      </c>
      <c r="D337" t="s">
        <v>557</v>
      </c>
      <c r="E337" t="s">
        <v>142</v>
      </c>
      <c r="F337" t="s">
        <v>29</v>
      </c>
      <c r="G337" t="s">
        <v>654</v>
      </c>
      <c r="H337" t="s">
        <v>43</v>
      </c>
      <c r="I337" t="s">
        <v>62</v>
      </c>
      <c r="J337" t="s">
        <v>44</v>
      </c>
      <c r="K337" t="s">
        <v>87</v>
      </c>
      <c r="L337" t="s">
        <v>55</v>
      </c>
      <c r="M337">
        <v>12</v>
      </c>
      <c r="N337" t="s">
        <v>47</v>
      </c>
      <c r="O337" t="s">
        <v>64</v>
      </c>
      <c r="P337" t="s">
        <v>38</v>
      </c>
      <c r="Q337" t="s">
        <v>318</v>
      </c>
      <c r="R337">
        <v>6</v>
      </c>
      <c r="S337">
        <v>8.82</v>
      </c>
      <c r="T337">
        <v>5</v>
      </c>
      <c r="U337">
        <v>5</v>
      </c>
      <c r="V337">
        <v>4</v>
      </c>
      <c r="W337">
        <v>52.787700000000001</v>
      </c>
      <c r="X337">
        <v>26.46</v>
      </c>
      <c r="Y337">
        <v>26.3277</v>
      </c>
      <c r="Z337">
        <v>1</v>
      </c>
    </row>
    <row r="338" spans="1:26" x14ac:dyDescent="0.3">
      <c r="A338" t="s">
        <v>655</v>
      </c>
      <c r="B338" s="1">
        <v>45925</v>
      </c>
      <c r="C338" t="s">
        <v>639</v>
      </c>
      <c r="D338" t="s">
        <v>557</v>
      </c>
      <c r="E338" t="s">
        <v>305</v>
      </c>
      <c r="F338" t="s">
        <v>68</v>
      </c>
      <c r="G338" t="s">
        <v>568</v>
      </c>
      <c r="H338" t="s">
        <v>43</v>
      </c>
      <c r="I338" t="s">
        <v>32</v>
      </c>
      <c r="J338" t="s">
        <v>44</v>
      </c>
      <c r="K338" t="s">
        <v>63</v>
      </c>
      <c r="L338" t="s">
        <v>93</v>
      </c>
      <c r="M338">
        <v>3</v>
      </c>
      <c r="N338" t="s">
        <v>36</v>
      </c>
      <c r="O338" t="s">
        <v>48</v>
      </c>
      <c r="P338" t="s">
        <v>76</v>
      </c>
      <c r="Q338" t="s">
        <v>77</v>
      </c>
      <c r="R338">
        <v>6</v>
      </c>
      <c r="S338">
        <v>5.97</v>
      </c>
      <c r="T338">
        <v>0</v>
      </c>
      <c r="U338">
        <v>5</v>
      </c>
      <c r="V338">
        <v>4</v>
      </c>
      <c r="W338">
        <v>37.611000000000004</v>
      </c>
      <c r="X338">
        <v>17.91</v>
      </c>
      <c r="Y338">
        <v>19.701000000000004</v>
      </c>
      <c r="Z338">
        <v>0</v>
      </c>
    </row>
    <row r="339" spans="1:26" x14ac:dyDescent="0.3">
      <c r="A339" t="s">
        <v>656</v>
      </c>
      <c r="B339" s="1">
        <v>45927</v>
      </c>
      <c r="C339" t="s">
        <v>639</v>
      </c>
      <c r="D339" t="s">
        <v>557</v>
      </c>
      <c r="E339" t="s">
        <v>73</v>
      </c>
      <c r="F339" t="s">
        <v>85</v>
      </c>
      <c r="G339" t="s">
        <v>368</v>
      </c>
      <c r="H339" t="s">
        <v>303</v>
      </c>
      <c r="I339" t="s">
        <v>32</v>
      </c>
      <c r="J339" t="s">
        <v>101</v>
      </c>
      <c r="K339" t="s">
        <v>87</v>
      </c>
      <c r="L339" t="s">
        <v>35</v>
      </c>
      <c r="M339">
        <v>24</v>
      </c>
      <c r="N339" t="s">
        <v>47</v>
      </c>
      <c r="O339" t="s">
        <v>64</v>
      </c>
      <c r="P339" t="s">
        <v>49</v>
      </c>
      <c r="Q339" t="s">
        <v>65</v>
      </c>
      <c r="R339">
        <v>6</v>
      </c>
      <c r="S339">
        <v>6.54</v>
      </c>
      <c r="T339">
        <v>5</v>
      </c>
      <c r="U339">
        <v>5</v>
      </c>
      <c r="V339">
        <v>4</v>
      </c>
      <c r="W339">
        <v>39.1419</v>
      </c>
      <c r="X339">
        <v>19.62</v>
      </c>
      <c r="Y339">
        <v>19.521899999999999</v>
      </c>
      <c r="Z339">
        <v>0</v>
      </c>
    </row>
    <row r="340" spans="1:26" x14ac:dyDescent="0.3">
      <c r="A340" t="s">
        <v>657</v>
      </c>
      <c r="B340" s="1">
        <v>45917</v>
      </c>
      <c r="C340" t="s">
        <v>639</v>
      </c>
      <c r="D340" t="s">
        <v>557</v>
      </c>
      <c r="E340" t="s">
        <v>199</v>
      </c>
      <c r="F340" t="s">
        <v>53</v>
      </c>
      <c r="G340" t="s">
        <v>658</v>
      </c>
      <c r="H340" t="s">
        <v>43</v>
      </c>
      <c r="I340" t="s">
        <v>62</v>
      </c>
      <c r="J340" t="s">
        <v>92</v>
      </c>
      <c r="K340" t="s">
        <v>34</v>
      </c>
      <c r="L340" t="s">
        <v>46</v>
      </c>
      <c r="M340">
        <v>2</v>
      </c>
      <c r="N340" t="s">
        <v>36</v>
      </c>
      <c r="O340" t="s">
        <v>48</v>
      </c>
      <c r="P340" t="s">
        <v>49</v>
      </c>
      <c r="Q340" t="s">
        <v>97</v>
      </c>
      <c r="R340">
        <v>6</v>
      </c>
      <c r="S340">
        <v>22.95</v>
      </c>
      <c r="T340">
        <v>5</v>
      </c>
      <c r="U340">
        <v>5</v>
      </c>
      <c r="V340">
        <v>5</v>
      </c>
      <c r="W340">
        <v>137.35574999999997</v>
      </c>
      <c r="X340">
        <v>68.849999999999994</v>
      </c>
      <c r="Y340">
        <v>68.505749999999978</v>
      </c>
      <c r="Z340">
        <v>1</v>
      </c>
    </row>
    <row r="341" spans="1:26" x14ac:dyDescent="0.3">
      <c r="A341" t="s">
        <v>659</v>
      </c>
      <c r="B341" s="1">
        <v>45917</v>
      </c>
      <c r="C341" t="s">
        <v>639</v>
      </c>
      <c r="D341" t="s">
        <v>557</v>
      </c>
      <c r="E341" t="s">
        <v>138</v>
      </c>
      <c r="F341" t="s">
        <v>29</v>
      </c>
      <c r="G341" t="s">
        <v>261</v>
      </c>
      <c r="H341" t="s">
        <v>43</v>
      </c>
      <c r="I341" t="s">
        <v>62</v>
      </c>
      <c r="J341" t="s">
        <v>33</v>
      </c>
      <c r="K341" t="s">
        <v>63</v>
      </c>
      <c r="L341" t="s">
        <v>55</v>
      </c>
      <c r="M341">
        <v>8</v>
      </c>
      <c r="N341" t="s">
        <v>56</v>
      </c>
      <c r="O341" t="s">
        <v>64</v>
      </c>
      <c r="P341" t="s">
        <v>70</v>
      </c>
      <c r="Q341" t="s">
        <v>188</v>
      </c>
      <c r="R341">
        <v>7</v>
      </c>
      <c r="S341">
        <v>6.16</v>
      </c>
      <c r="T341">
        <v>5</v>
      </c>
      <c r="U341">
        <v>5</v>
      </c>
      <c r="V341">
        <v>3</v>
      </c>
      <c r="W341">
        <v>43.012200000000007</v>
      </c>
      <c r="X341">
        <v>21.560000000000002</v>
      </c>
      <c r="Y341">
        <v>21.452200000000005</v>
      </c>
      <c r="Z341">
        <v>0</v>
      </c>
    </row>
    <row r="342" spans="1:26" x14ac:dyDescent="0.3">
      <c r="A342" t="s">
        <v>660</v>
      </c>
      <c r="B342" s="1">
        <v>45901</v>
      </c>
      <c r="C342" t="s">
        <v>639</v>
      </c>
      <c r="D342" t="s">
        <v>557</v>
      </c>
      <c r="E342" t="s">
        <v>159</v>
      </c>
      <c r="F342" t="s">
        <v>53</v>
      </c>
      <c r="G342" t="s">
        <v>551</v>
      </c>
      <c r="H342" t="s">
        <v>43</v>
      </c>
      <c r="I342" t="s">
        <v>62</v>
      </c>
      <c r="J342" t="s">
        <v>44</v>
      </c>
      <c r="K342" t="s">
        <v>63</v>
      </c>
      <c r="L342" t="s">
        <v>35</v>
      </c>
      <c r="M342">
        <v>11</v>
      </c>
      <c r="N342" t="s">
        <v>56</v>
      </c>
      <c r="O342" t="s">
        <v>37</v>
      </c>
      <c r="P342" t="s">
        <v>57</v>
      </c>
      <c r="Q342" t="s">
        <v>250</v>
      </c>
      <c r="R342">
        <v>6</v>
      </c>
      <c r="S342">
        <v>9.49</v>
      </c>
      <c r="T342">
        <v>5</v>
      </c>
      <c r="U342">
        <v>5</v>
      </c>
      <c r="V342">
        <v>4</v>
      </c>
      <c r="W342">
        <v>56.797649999999997</v>
      </c>
      <c r="X342">
        <v>28.47</v>
      </c>
      <c r="Y342">
        <v>28.327649999999998</v>
      </c>
      <c r="Z342">
        <v>0</v>
      </c>
    </row>
    <row r="343" spans="1:26" x14ac:dyDescent="0.3">
      <c r="A343" t="s">
        <v>661</v>
      </c>
      <c r="B343" s="1">
        <v>45927</v>
      </c>
      <c r="C343" t="s">
        <v>639</v>
      </c>
      <c r="D343" t="s">
        <v>557</v>
      </c>
      <c r="E343" t="s">
        <v>301</v>
      </c>
      <c r="F343" t="s">
        <v>85</v>
      </c>
      <c r="G343" t="s">
        <v>532</v>
      </c>
      <c r="H343" t="s">
        <v>43</v>
      </c>
      <c r="I343" t="s">
        <v>32</v>
      </c>
      <c r="J343" t="s">
        <v>92</v>
      </c>
      <c r="K343" t="s">
        <v>45</v>
      </c>
      <c r="L343" t="s">
        <v>46</v>
      </c>
      <c r="M343">
        <v>21</v>
      </c>
      <c r="N343" t="s">
        <v>47</v>
      </c>
      <c r="O343" t="s">
        <v>48</v>
      </c>
      <c r="P343" t="s">
        <v>113</v>
      </c>
      <c r="Q343" t="s">
        <v>177</v>
      </c>
      <c r="R343">
        <v>6</v>
      </c>
      <c r="S343">
        <v>8.77</v>
      </c>
      <c r="T343">
        <v>5</v>
      </c>
      <c r="U343">
        <v>5</v>
      </c>
      <c r="V343">
        <v>3</v>
      </c>
      <c r="W343">
        <v>52.48845</v>
      </c>
      <c r="X343">
        <v>26.31</v>
      </c>
      <c r="Y343">
        <v>26.178450000000002</v>
      </c>
      <c r="Z343">
        <v>0</v>
      </c>
    </row>
    <row r="344" spans="1:26" x14ac:dyDescent="0.3">
      <c r="A344" t="s">
        <v>662</v>
      </c>
      <c r="B344" s="1">
        <v>45923</v>
      </c>
      <c r="C344" t="s">
        <v>639</v>
      </c>
      <c r="D344" t="s">
        <v>557</v>
      </c>
      <c r="E344" t="s">
        <v>84</v>
      </c>
      <c r="F344" t="s">
        <v>53</v>
      </c>
      <c r="G344" t="s">
        <v>332</v>
      </c>
      <c r="H344" t="s">
        <v>43</v>
      </c>
      <c r="I344" t="s">
        <v>32</v>
      </c>
      <c r="J344" t="s">
        <v>44</v>
      </c>
      <c r="K344" t="s">
        <v>63</v>
      </c>
      <c r="L344" t="s">
        <v>55</v>
      </c>
      <c r="M344">
        <v>21</v>
      </c>
      <c r="N344" t="s">
        <v>56</v>
      </c>
      <c r="O344" t="s">
        <v>48</v>
      </c>
      <c r="P344" t="s">
        <v>38</v>
      </c>
      <c r="Q344" t="s">
        <v>110</v>
      </c>
      <c r="R344">
        <v>6</v>
      </c>
      <c r="S344">
        <v>12.34</v>
      </c>
      <c r="T344">
        <v>0</v>
      </c>
      <c r="U344">
        <v>5</v>
      </c>
      <c r="V344">
        <v>5</v>
      </c>
      <c r="W344">
        <v>77.74199999999999</v>
      </c>
      <c r="X344">
        <v>37.019999999999996</v>
      </c>
      <c r="Y344">
        <v>40.721999999999994</v>
      </c>
      <c r="Z344">
        <v>0</v>
      </c>
    </row>
    <row r="345" spans="1:26" x14ac:dyDescent="0.3">
      <c r="A345" t="s">
        <v>663</v>
      </c>
      <c r="B345" s="1">
        <v>45912</v>
      </c>
      <c r="C345" t="s">
        <v>639</v>
      </c>
      <c r="D345" t="s">
        <v>557</v>
      </c>
      <c r="E345" t="s">
        <v>438</v>
      </c>
      <c r="F345" t="s">
        <v>68</v>
      </c>
      <c r="G345" t="s">
        <v>513</v>
      </c>
      <c r="H345" t="s">
        <v>303</v>
      </c>
      <c r="I345" t="s">
        <v>32</v>
      </c>
      <c r="J345" t="s">
        <v>33</v>
      </c>
      <c r="K345" t="s">
        <v>34</v>
      </c>
      <c r="L345" t="s">
        <v>35</v>
      </c>
      <c r="M345">
        <v>13</v>
      </c>
      <c r="N345" t="s">
        <v>47</v>
      </c>
      <c r="O345" t="s">
        <v>48</v>
      </c>
      <c r="P345" t="s">
        <v>57</v>
      </c>
      <c r="Q345" t="s">
        <v>250</v>
      </c>
      <c r="R345">
        <v>6</v>
      </c>
      <c r="S345">
        <v>9.44</v>
      </c>
      <c r="T345">
        <v>0</v>
      </c>
      <c r="U345">
        <v>5</v>
      </c>
      <c r="V345">
        <v>4</v>
      </c>
      <c r="W345">
        <v>59.472000000000001</v>
      </c>
      <c r="X345">
        <v>28.32</v>
      </c>
      <c r="Y345">
        <v>31.152000000000001</v>
      </c>
      <c r="Z345">
        <v>0</v>
      </c>
    </row>
    <row r="346" spans="1:26" x14ac:dyDescent="0.3">
      <c r="A346" t="s">
        <v>664</v>
      </c>
      <c r="B346" s="1">
        <v>45914</v>
      </c>
      <c r="C346" t="s">
        <v>639</v>
      </c>
      <c r="D346" t="s">
        <v>557</v>
      </c>
      <c r="E346" t="s">
        <v>281</v>
      </c>
      <c r="F346" t="s">
        <v>29</v>
      </c>
      <c r="G346" t="s">
        <v>665</v>
      </c>
      <c r="H346" t="s">
        <v>43</v>
      </c>
      <c r="I346" t="s">
        <v>62</v>
      </c>
      <c r="J346" t="s">
        <v>44</v>
      </c>
      <c r="K346" t="s">
        <v>87</v>
      </c>
      <c r="L346" t="s">
        <v>35</v>
      </c>
      <c r="M346">
        <v>7</v>
      </c>
      <c r="N346" t="s">
        <v>47</v>
      </c>
      <c r="O346" t="s">
        <v>94</v>
      </c>
      <c r="P346" t="s">
        <v>49</v>
      </c>
      <c r="Q346" t="s">
        <v>97</v>
      </c>
      <c r="R346">
        <v>6</v>
      </c>
      <c r="S346">
        <v>6.36</v>
      </c>
      <c r="T346">
        <v>5</v>
      </c>
      <c r="U346">
        <v>5</v>
      </c>
      <c r="V346">
        <v>3</v>
      </c>
      <c r="W346">
        <v>38.064600000000006</v>
      </c>
      <c r="X346">
        <v>19.080000000000002</v>
      </c>
      <c r="Y346">
        <v>18.984600000000004</v>
      </c>
      <c r="Z346">
        <v>1</v>
      </c>
    </row>
    <row r="347" spans="1:26" x14ac:dyDescent="0.3">
      <c r="A347" t="s">
        <v>666</v>
      </c>
      <c r="B347" s="1">
        <v>45916</v>
      </c>
      <c r="C347" t="s">
        <v>639</v>
      </c>
      <c r="D347" t="s">
        <v>557</v>
      </c>
      <c r="E347" t="s">
        <v>391</v>
      </c>
      <c r="F347" t="s">
        <v>68</v>
      </c>
      <c r="G347" t="s">
        <v>329</v>
      </c>
      <c r="H347" t="s">
        <v>303</v>
      </c>
      <c r="I347" t="s">
        <v>32</v>
      </c>
      <c r="J347" t="s">
        <v>33</v>
      </c>
      <c r="K347" t="s">
        <v>106</v>
      </c>
      <c r="L347" t="s">
        <v>35</v>
      </c>
      <c r="M347">
        <v>12</v>
      </c>
      <c r="N347" t="s">
        <v>47</v>
      </c>
      <c r="O347" t="s">
        <v>48</v>
      </c>
      <c r="P347" t="s">
        <v>113</v>
      </c>
      <c r="Q347" t="s">
        <v>289</v>
      </c>
      <c r="R347">
        <v>7</v>
      </c>
      <c r="S347">
        <v>7.4</v>
      </c>
      <c r="T347">
        <v>5</v>
      </c>
      <c r="U347">
        <v>5</v>
      </c>
      <c r="V347">
        <v>5</v>
      </c>
      <c r="W347">
        <v>51.670500000000004</v>
      </c>
      <c r="X347">
        <v>25.900000000000002</v>
      </c>
      <c r="Y347">
        <v>25.770500000000002</v>
      </c>
      <c r="Z347">
        <v>0</v>
      </c>
    </row>
    <row r="348" spans="1:26" x14ac:dyDescent="0.3">
      <c r="A348" t="s">
        <v>667</v>
      </c>
      <c r="B348" s="1">
        <v>45915</v>
      </c>
      <c r="C348" t="s">
        <v>639</v>
      </c>
      <c r="D348" t="s">
        <v>557</v>
      </c>
      <c r="E348" t="s">
        <v>275</v>
      </c>
      <c r="F348" t="s">
        <v>53</v>
      </c>
      <c r="G348" t="s">
        <v>368</v>
      </c>
      <c r="H348" t="s">
        <v>43</v>
      </c>
      <c r="I348" t="s">
        <v>32</v>
      </c>
      <c r="J348" t="s">
        <v>101</v>
      </c>
      <c r="K348" t="s">
        <v>34</v>
      </c>
      <c r="L348" t="s">
        <v>35</v>
      </c>
      <c r="M348">
        <v>9</v>
      </c>
      <c r="N348" t="s">
        <v>36</v>
      </c>
      <c r="O348" t="s">
        <v>37</v>
      </c>
      <c r="P348" t="s">
        <v>70</v>
      </c>
      <c r="Q348" t="s">
        <v>147</v>
      </c>
      <c r="R348">
        <v>6</v>
      </c>
      <c r="S348">
        <v>5.93</v>
      </c>
      <c r="T348">
        <v>5</v>
      </c>
      <c r="U348">
        <v>5</v>
      </c>
      <c r="V348">
        <v>5</v>
      </c>
      <c r="W348">
        <v>35.491049999999994</v>
      </c>
      <c r="X348">
        <v>17.79</v>
      </c>
      <c r="Y348">
        <v>17.701049999999995</v>
      </c>
      <c r="Z348">
        <v>0</v>
      </c>
    </row>
    <row r="349" spans="1:26" x14ac:dyDescent="0.3">
      <c r="A349" t="s">
        <v>668</v>
      </c>
      <c r="B349" s="1">
        <v>45901</v>
      </c>
      <c r="C349" t="s">
        <v>639</v>
      </c>
      <c r="D349" t="s">
        <v>557</v>
      </c>
      <c r="E349" t="s">
        <v>492</v>
      </c>
      <c r="F349" t="s">
        <v>68</v>
      </c>
      <c r="G349" t="s">
        <v>649</v>
      </c>
      <c r="H349" t="s">
        <v>303</v>
      </c>
      <c r="I349" t="s">
        <v>32</v>
      </c>
      <c r="J349" t="s">
        <v>44</v>
      </c>
      <c r="K349" t="s">
        <v>63</v>
      </c>
      <c r="L349" t="s">
        <v>35</v>
      </c>
      <c r="M349">
        <v>16</v>
      </c>
      <c r="N349" t="s">
        <v>36</v>
      </c>
      <c r="O349" t="s">
        <v>94</v>
      </c>
      <c r="P349" t="s">
        <v>70</v>
      </c>
      <c r="Q349" t="s">
        <v>102</v>
      </c>
      <c r="R349">
        <v>6</v>
      </c>
      <c r="S349">
        <v>16.45</v>
      </c>
      <c r="T349">
        <v>0</v>
      </c>
      <c r="U349">
        <v>5</v>
      </c>
      <c r="V349">
        <v>3</v>
      </c>
      <c r="W349">
        <v>103.63499999999999</v>
      </c>
      <c r="X349">
        <v>49.349999999999994</v>
      </c>
      <c r="Y349">
        <v>54.284999999999997</v>
      </c>
      <c r="Z349">
        <v>0</v>
      </c>
    </row>
    <row r="350" spans="1:26" x14ac:dyDescent="0.3">
      <c r="A350" t="s">
        <v>669</v>
      </c>
      <c r="B350" s="1">
        <v>45926</v>
      </c>
      <c r="C350" t="s">
        <v>639</v>
      </c>
      <c r="D350" t="s">
        <v>557</v>
      </c>
      <c r="E350" t="s">
        <v>196</v>
      </c>
      <c r="F350" t="s">
        <v>68</v>
      </c>
      <c r="G350" t="s">
        <v>279</v>
      </c>
      <c r="H350" t="s">
        <v>303</v>
      </c>
      <c r="I350" t="s">
        <v>62</v>
      </c>
      <c r="J350" t="s">
        <v>44</v>
      </c>
      <c r="K350" t="s">
        <v>63</v>
      </c>
      <c r="L350" t="s">
        <v>46</v>
      </c>
      <c r="M350">
        <v>10</v>
      </c>
      <c r="N350" t="s">
        <v>47</v>
      </c>
      <c r="O350" t="s">
        <v>64</v>
      </c>
      <c r="P350" t="s">
        <v>76</v>
      </c>
      <c r="Q350" t="s">
        <v>77</v>
      </c>
      <c r="R350">
        <v>7</v>
      </c>
      <c r="S350">
        <v>13.56</v>
      </c>
      <c r="T350">
        <v>10</v>
      </c>
      <c r="U350">
        <v>5</v>
      </c>
      <c r="V350">
        <v>5</v>
      </c>
      <c r="W350">
        <v>89.699399999999997</v>
      </c>
      <c r="X350">
        <v>47.46</v>
      </c>
      <c r="Y350">
        <v>42.239399999999996</v>
      </c>
      <c r="Z350">
        <v>0</v>
      </c>
    </row>
    <row r="351" spans="1:26" x14ac:dyDescent="0.3">
      <c r="A351" t="s">
        <v>670</v>
      </c>
      <c r="B351" s="1">
        <v>45907</v>
      </c>
      <c r="C351" t="s">
        <v>639</v>
      </c>
      <c r="D351" t="s">
        <v>557</v>
      </c>
      <c r="E351" t="s">
        <v>391</v>
      </c>
      <c r="F351" t="s">
        <v>80</v>
      </c>
      <c r="G351" t="s">
        <v>534</v>
      </c>
      <c r="H351" t="s">
        <v>43</v>
      </c>
      <c r="I351" t="s">
        <v>62</v>
      </c>
      <c r="J351" t="s">
        <v>101</v>
      </c>
      <c r="K351" t="s">
        <v>106</v>
      </c>
      <c r="L351" t="s">
        <v>35</v>
      </c>
      <c r="M351">
        <v>11</v>
      </c>
      <c r="N351" t="s">
        <v>56</v>
      </c>
      <c r="O351" t="s">
        <v>37</v>
      </c>
      <c r="P351" t="s">
        <v>38</v>
      </c>
      <c r="Q351" t="s">
        <v>318</v>
      </c>
      <c r="R351">
        <v>6</v>
      </c>
      <c r="S351">
        <v>7.94</v>
      </c>
      <c r="T351">
        <v>0</v>
      </c>
      <c r="U351">
        <v>5</v>
      </c>
      <c r="V351">
        <v>5</v>
      </c>
      <c r="W351">
        <v>50.022000000000006</v>
      </c>
      <c r="X351">
        <v>23.82</v>
      </c>
      <c r="Y351">
        <v>26.202000000000005</v>
      </c>
      <c r="Z351">
        <v>0</v>
      </c>
    </row>
    <row r="352" spans="1:26" x14ac:dyDescent="0.3">
      <c r="A352" t="s">
        <v>671</v>
      </c>
      <c r="B352" s="1">
        <v>45920</v>
      </c>
      <c r="C352" t="s">
        <v>639</v>
      </c>
      <c r="D352" t="s">
        <v>557</v>
      </c>
      <c r="E352" t="s">
        <v>275</v>
      </c>
      <c r="F352" t="s">
        <v>74</v>
      </c>
      <c r="G352" t="s">
        <v>511</v>
      </c>
      <c r="H352" t="s">
        <v>43</v>
      </c>
      <c r="I352" t="s">
        <v>32</v>
      </c>
      <c r="J352" t="s">
        <v>33</v>
      </c>
      <c r="K352" t="s">
        <v>63</v>
      </c>
      <c r="L352" t="s">
        <v>35</v>
      </c>
      <c r="M352">
        <v>6</v>
      </c>
      <c r="N352" t="s">
        <v>47</v>
      </c>
      <c r="O352" t="s">
        <v>94</v>
      </c>
      <c r="P352" t="s">
        <v>49</v>
      </c>
      <c r="Q352" t="s">
        <v>65</v>
      </c>
      <c r="R352">
        <v>7</v>
      </c>
      <c r="S352">
        <v>10.73</v>
      </c>
      <c r="T352">
        <v>5</v>
      </c>
      <c r="U352">
        <v>5</v>
      </c>
      <c r="V352">
        <v>5</v>
      </c>
      <c r="W352">
        <v>74.922225000000012</v>
      </c>
      <c r="X352">
        <v>37.555</v>
      </c>
      <c r="Y352">
        <v>37.367225000000012</v>
      </c>
      <c r="Z352">
        <v>0</v>
      </c>
    </row>
    <row r="353" spans="1:26" x14ac:dyDescent="0.3">
      <c r="A353" t="s">
        <v>672</v>
      </c>
      <c r="B353" s="1">
        <v>45902</v>
      </c>
      <c r="C353" t="s">
        <v>639</v>
      </c>
      <c r="D353" t="s">
        <v>557</v>
      </c>
      <c r="E353" t="s">
        <v>138</v>
      </c>
      <c r="F353" t="s">
        <v>121</v>
      </c>
      <c r="G353" t="s">
        <v>378</v>
      </c>
      <c r="H353" t="s">
        <v>303</v>
      </c>
      <c r="I353" t="s">
        <v>62</v>
      </c>
      <c r="J353" t="s">
        <v>92</v>
      </c>
      <c r="K353" t="s">
        <v>45</v>
      </c>
      <c r="L353" t="s">
        <v>35</v>
      </c>
      <c r="M353">
        <v>21</v>
      </c>
      <c r="N353" t="s">
        <v>56</v>
      </c>
      <c r="O353" t="s">
        <v>64</v>
      </c>
      <c r="P353" t="s">
        <v>57</v>
      </c>
      <c r="Q353" t="s">
        <v>250</v>
      </c>
      <c r="R353">
        <v>6</v>
      </c>
      <c r="S353">
        <v>6.12</v>
      </c>
      <c r="T353">
        <v>5</v>
      </c>
      <c r="U353">
        <v>5</v>
      </c>
      <c r="V353">
        <v>3</v>
      </c>
      <c r="W353">
        <v>36.6282</v>
      </c>
      <c r="X353">
        <v>18.36</v>
      </c>
      <c r="Y353">
        <v>18.2682</v>
      </c>
      <c r="Z353">
        <v>0</v>
      </c>
    </row>
    <row r="354" spans="1:26" x14ac:dyDescent="0.3">
      <c r="A354" t="s">
        <v>673</v>
      </c>
      <c r="B354" s="1">
        <v>45925</v>
      </c>
      <c r="C354" t="s">
        <v>639</v>
      </c>
      <c r="D354" t="s">
        <v>557</v>
      </c>
      <c r="E354" t="s">
        <v>214</v>
      </c>
      <c r="F354" t="s">
        <v>29</v>
      </c>
      <c r="G354" t="s">
        <v>353</v>
      </c>
      <c r="H354" t="s">
        <v>303</v>
      </c>
      <c r="I354" t="s">
        <v>62</v>
      </c>
      <c r="J354" t="s">
        <v>44</v>
      </c>
      <c r="K354" t="s">
        <v>34</v>
      </c>
      <c r="L354" t="s">
        <v>55</v>
      </c>
      <c r="M354">
        <v>16</v>
      </c>
      <c r="N354" t="s">
        <v>36</v>
      </c>
      <c r="O354" t="s">
        <v>94</v>
      </c>
      <c r="P354" t="s">
        <v>57</v>
      </c>
      <c r="Q354" t="s">
        <v>136</v>
      </c>
      <c r="R354">
        <v>7</v>
      </c>
      <c r="S354">
        <v>6.45</v>
      </c>
      <c r="T354">
        <v>5</v>
      </c>
      <c r="U354">
        <v>5</v>
      </c>
      <c r="V354">
        <v>5</v>
      </c>
      <c r="W354">
        <v>45.037125000000003</v>
      </c>
      <c r="X354">
        <v>22.574999999999999</v>
      </c>
      <c r="Y354">
        <v>22.462125000000004</v>
      </c>
      <c r="Z354">
        <v>0</v>
      </c>
    </row>
    <row r="355" spans="1:26" x14ac:dyDescent="0.3">
      <c r="A355" t="s">
        <v>674</v>
      </c>
      <c r="B355" s="1">
        <v>45928</v>
      </c>
      <c r="C355" t="s">
        <v>639</v>
      </c>
      <c r="D355" t="s">
        <v>557</v>
      </c>
      <c r="E355" t="s">
        <v>245</v>
      </c>
      <c r="F355" t="s">
        <v>80</v>
      </c>
      <c r="G355" t="s">
        <v>478</v>
      </c>
      <c r="H355" t="s">
        <v>43</v>
      </c>
      <c r="I355" t="s">
        <v>62</v>
      </c>
      <c r="J355" t="s">
        <v>44</v>
      </c>
      <c r="K355" t="s">
        <v>63</v>
      </c>
      <c r="L355" t="s">
        <v>55</v>
      </c>
      <c r="M355">
        <v>14</v>
      </c>
      <c r="N355" t="s">
        <v>56</v>
      </c>
      <c r="O355" t="s">
        <v>48</v>
      </c>
      <c r="P355" t="s">
        <v>38</v>
      </c>
      <c r="Q355" t="s">
        <v>110</v>
      </c>
      <c r="R355">
        <v>7</v>
      </c>
      <c r="S355">
        <v>6.37</v>
      </c>
      <c r="T355">
        <v>5</v>
      </c>
      <c r="U355">
        <v>5</v>
      </c>
      <c r="V355">
        <v>5</v>
      </c>
      <c r="W355">
        <v>44.478525000000005</v>
      </c>
      <c r="X355">
        <v>22.295000000000002</v>
      </c>
      <c r="Y355">
        <v>22.183525000000003</v>
      </c>
      <c r="Z355">
        <v>0</v>
      </c>
    </row>
    <row r="356" spans="1:26" x14ac:dyDescent="0.3">
      <c r="A356" t="s">
        <v>675</v>
      </c>
      <c r="B356" s="1">
        <v>45924</v>
      </c>
      <c r="C356" t="s">
        <v>639</v>
      </c>
      <c r="D356" t="s">
        <v>557</v>
      </c>
      <c r="E356" t="s">
        <v>230</v>
      </c>
      <c r="F356" t="s">
        <v>85</v>
      </c>
      <c r="G356" t="s">
        <v>265</v>
      </c>
      <c r="H356" t="s">
        <v>43</v>
      </c>
      <c r="I356" t="s">
        <v>32</v>
      </c>
      <c r="J356" t="s">
        <v>44</v>
      </c>
      <c r="K356" t="s">
        <v>106</v>
      </c>
      <c r="L356" t="s">
        <v>35</v>
      </c>
      <c r="M356">
        <v>9</v>
      </c>
      <c r="N356" t="s">
        <v>56</v>
      </c>
      <c r="O356" t="s">
        <v>37</v>
      </c>
      <c r="P356" t="s">
        <v>57</v>
      </c>
      <c r="Q356" t="s">
        <v>136</v>
      </c>
      <c r="R356">
        <v>7</v>
      </c>
      <c r="S356">
        <v>5.76</v>
      </c>
      <c r="T356">
        <v>5</v>
      </c>
      <c r="U356">
        <v>5</v>
      </c>
      <c r="V356">
        <v>5</v>
      </c>
      <c r="W356">
        <v>40.219199999999994</v>
      </c>
      <c r="X356">
        <v>20.16</v>
      </c>
      <c r="Y356">
        <v>20.059199999999993</v>
      </c>
      <c r="Z356">
        <v>0</v>
      </c>
    </row>
    <row r="357" spans="1:26" x14ac:dyDescent="0.3">
      <c r="A357" t="s">
        <v>676</v>
      </c>
      <c r="B357" s="1">
        <v>45907</v>
      </c>
      <c r="C357" t="s">
        <v>639</v>
      </c>
      <c r="D357" t="s">
        <v>557</v>
      </c>
      <c r="E357" t="s">
        <v>192</v>
      </c>
      <c r="F357" t="s">
        <v>68</v>
      </c>
      <c r="G357" t="s">
        <v>312</v>
      </c>
      <c r="H357" t="s">
        <v>43</v>
      </c>
      <c r="I357" t="s">
        <v>32</v>
      </c>
      <c r="J357" t="s">
        <v>101</v>
      </c>
      <c r="K357" t="s">
        <v>106</v>
      </c>
      <c r="L357" t="s">
        <v>35</v>
      </c>
      <c r="M357">
        <v>25</v>
      </c>
      <c r="N357" t="s">
        <v>47</v>
      </c>
      <c r="O357" t="s">
        <v>64</v>
      </c>
      <c r="P357" t="s">
        <v>57</v>
      </c>
      <c r="Q357" t="s">
        <v>136</v>
      </c>
      <c r="R357">
        <v>6</v>
      </c>
      <c r="S357">
        <v>9.99</v>
      </c>
      <c r="T357">
        <v>10</v>
      </c>
      <c r="U357">
        <v>5</v>
      </c>
      <c r="V357">
        <v>4</v>
      </c>
      <c r="W357">
        <v>56.643300000000004</v>
      </c>
      <c r="X357">
        <v>29.97</v>
      </c>
      <c r="Y357">
        <v>26.673300000000005</v>
      </c>
      <c r="Z357">
        <v>0</v>
      </c>
    </row>
    <row r="358" spans="1:26" x14ac:dyDescent="0.3">
      <c r="A358" t="s">
        <v>677</v>
      </c>
      <c r="B358" s="1">
        <v>45907</v>
      </c>
      <c r="C358" t="s">
        <v>639</v>
      </c>
      <c r="D358" t="s">
        <v>557</v>
      </c>
      <c r="E358" t="s">
        <v>456</v>
      </c>
      <c r="F358" t="s">
        <v>85</v>
      </c>
      <c r="G358" t="s">
        <v>425</v>
      </c>
      <c r="H358" t="s">
        <v>43</v>
      </c>
      <c r="I358" t="s">
        <v>62</v>
      </c>
      <c r="J358" t="s">
        <v>101</v>
      </c>
      <c r="K358" t="s">
        <v>106</v>
      </c>
      <c r="L358" t="s">
        <v>46</v>
      </c>
      <c r="M358">
        <v>15</v>
      </c>
      <c r="N358" t="s">
        <v>56</v>
      </c>
      <c r="O358" t="s">
        <v>37</v>
      </c>
      <c r="P358" t="s">
        <v>70</v>
      </c>
      <c r="Q358" t="s">
        <v>71</v>
      </c>
      <c r="R358">
        <v>6</v>
      </c>
      <c r="S358">
        <v>9.35</v>
      </c>
      <c r="T358">
        <v>5</v>
      </c>
      <c r="U358">
        <v>5</v>
      </c>
      <c r="V358">
        <v>4</v>
      </c>
      <c r="W358">
        <v>55.95975</v>
      </c>
      <c r="X358">
        <v>28.049999999999997</v>
      </c>
      <c r="Y358">
        <v>27.909750000000003</v>
      </c>
      <c r="Z358">
        <v>0</v>
      </c>
    </row>
    <row r="359" spans="1:26" x14ac:dyDescent="0.3">
      <c r="A359" t="s">
        <v>678</v>
      </c>
      <c r="B359" s="1">
        <v>45913</v>
      </c>
      <c r="C359" t="s">
        <v>639</v>
      </c>
      <c r="D359" t="s">
        <v>557</v>
      </c>
      <c r="E359" t="s">
        <v>190</v>
      </c>
      <c r="F359" t="s">
        <v>74</v>
      </c>
      <c r="G359" t="s">
        <v>86</v>
      </c>
      <c r="H359" t="s">
        <v>43</v>
      </c>
      <c r="I359" t="s">
        <v>62</v>
      </c>
      <c r="J359" t="s">
        <v>92</v>
      </c>
      <c r="K359" t="s">
        <v>63</v>
      </c>
      <c r="L359" t="s">
        <v>35</v>
      </c>
      <c r="M359">
        <v>7</v>
      </c>
      <c r="N359" t="s">
        <v>36</v>
      </c>
      <c r="O359" t="s">
        <v>37</v>
      </c>
      <c r="P359" t="s">
        <v>70</v>
      </c>
      <c r="Q359" t="s">
        <v>209</v>
      </c>
      <c r="R359">
        <v>7</v>
      </c>
      <c r="S359">
        <v>9.74</v>
      </c>
      <c r="T359">
        <v>10</v>
      </c>
      <c r="U359">
        <v>5</v>
      </c>
      <c r="V359">
        <v>5</v>
      </c>
      <c r="W359">
        <v>64.43010000000001</v>
      </c>
      <c r="X359">
        <v>34.090000000000003</v>
      </c>
      <c r="Y359">
        <v>30.340100000000007</v>
      </c>
      <c r="Z359">
        <v>0</v>
      </c>
    </row>
    <row r="360" spans="1:26" x14ac:dyDescent="0.3">
      <c r="A360" t="s">
        <v>679</v>
      </c>
      <c r="B360" s="1">
        <v>45921</v>
      </c>
      <c r="C360" t="s">
        <v>639</v>
      </c>
      <c r="D360" t="s">
        <v>557</v>
      </c>
      <c r="E360" t="s">
        <v>134</v>
      </c>
      <c r="F360" t="s">
        <v>53</v>
      </c>
      <c r="G360" t="s">
        <v>285</v>
      </c>
      <c r="H360" t="s">
        <v>43</v>
      </c>
      <c r="I360" t="s">
        <v>32</v>
      </c>
      <c r="J360" t="s">
        <v>101</v>
      </c>
      <c r="K360" t="s">
        <v>87</v>
      </c>
      <c r="L360" t="s">
        <v>93</v>
      </c>
      <c r="M360">
        <v>9</v>
      </c>
      <c r="N360" t="s">
        <v>36</v>
      </c>
      <c r="O360" t="s">
        <v>48</v>
      </c>
      <c r="P360" t="s">
        <v>57</v>
      </c>
      <c r="Q360" t="s">
        <v>82</v>
      </c>
      <c r="R360">
        <v>6</v>
      </c>
      <c r="S360">
        <v>10.28</v>
      </c>
      <c r="T360">
        <v>10</v>
      </c>
      <c r="U360">
        <v>5</v>
      </c>
      <c r="V360">
        <v>4</v>
      </c>
      <c r="W360">
        <v>58.287599999999998</v>
      </c>
      <c r="X360">
        <v>30.839999999999996</v>
      </c>
      <c r="Y360">
        <v>27.447600000000001</v>
      </c>
      <c r="Z360">
        <v>0</v>
      </c>
    </row>
    <row r="361" spans="1:26" x14ac:dyDescent="0.3">
      <c r="A361" t="s">
        <v>680</v>
      </c>
      <c r="B361" s="1">
        <v>45926</v>
      </c>
      <c r="C361" t="s">
        <v>639</v>
      </c>
      <c r="D361" t="s">
        <v>557</v>
      </c>
      <c r="E361" t="s">
        <v>79</v>
      </c>
      <c r="F361" t="s">
        <v>74</v>
      </c>
      <c r="G361" t="s">
        <v>536</v>
      </c>
      <c r="H361" t="s">
        <v>303</v>
      </c>
      <c r="I361" t="s">
        <v>32</v>
      </c>
      <c r="J361" t="s">
        <v>92</v>
      </c>
      <c r="K361" t="s">
        <v>63</v>
      </c>
      <c r="L361" t="s">
        <v>46</v>
      </c>
      <c r="M361">
        <v>1</v>
      </c>
      <c r="N361" t="s">
        <v>47</v>
      </c>
      <c r="O361" t="s">
        <v>37</v>
      </c>
      <c r="P361" t="s">
        <v>57</v>
      </c>
      <c r="Q361" t="s">
        <v>136</v>
      </c>
      <c r="R361">
        <v>6</v>
      </c>
      <c r="S361">
        <v>7.19</v>
      </c>
      <c r="T361">
        <v>0</v>
      </c>
      <c r="U361">
        <v>5</v>
      </c>
      <c r="V361">
        <v>4</v>
      </c>
      <c r="W361">
        <v>45.297000000000004</v>
      </c>
      <c r="X361">
        <v>21.57</v>
      </c>
      <c r="Y361">
        <v>23.727000000000004</v>
      </c>
      <c r="Z361">
        <v>0</v>
      </c>
    </row>
    <row r="362" spans="1:26" x14ac:dyDescent="0.3">
      <c r="A362" t="s">
        <v>681</v>
      </c>
      <c r="B362" s="1">
        <v>45906</v>
      </c>
      <c r="C362" t="s">
        <v>639</v>
      </c>
      <c r="D362" t="s">
        <v>557</v>
      </c>
      <c r="E362" t="s">
        <v>305</v>
      </c>
      <c r="F362" t="s">
        <v>68</v>
      </c>
      <c r="G362" t="s">
        <v>218</v>
      </c>
      <c r="H362" t="s">
        <v>303</v>
      </c>
      <c r="I362" t="s">
        <v>32</v>
      </c>
      <c r="J362" t="s">
        <v>92</v>
      </c>
      <c r="K362" t="s">
        <v>45</v>
      </c>
      <c r="L362" t="s">
        <v>55</v>
      </c>
      <c r="M362">
        <v>19</v>
      </c>
      <c r="N362" t="s">
        <v>47</v>
      </c>
      <c r="O362" t="s">
        <v>48</v>
      </c>
      <c r="P362" t="s">
        <v>49</v>
      </c>
      <c r="Q362" t="s">
        <v>50</v>
      </c>
      <c r="R362">
        <v>6</v>
      </c>
      <c r="S362">
        <v>8</v>
      </c>
      <c r="T362">
        <v>5</v>
      </c>
      <c r="U362">
        <v>5</v>
      </c>
      <c r="V362">
        <v>4</v>
      </c>
      <c r="W362">
        <v>47.879999999999995</v>
      </c>
      <c r="X362">
        <v>24</v>
      </c>
      <c r="Y362">
        <v>23.879999999999995</v>
      </c>
      <c r="Z362">
        <v>0</v>
      </c>
    </row>
    <row r="363" spans="1:26" x14ac:dyDescent="0.3">
      <c r="A363" t="s">
        <v>682</v>
      </c>
      <c r="B363" s="1">
        <v>45904</v>
      </c>
      <c r="C363" t="s">
        <v>639</v>
      </c>
      <c r="D363" t="s">
        <v>557</v>
      </c>
      <c r="E363" t="s">
        <v>142</v>
      </c>
      <c r="F363" t="s">
        <v>53</v>
      </c>
      <c r="G363" t="s">
        <v>372</v>
      </c>
      <c r="H363" t="s">
        <v>43</v>
      </c>
      <c r="I363" t="s">
        <v>32</v>
      </c>
      <c r="J363" t="s">
        <v>33</v>
      </c>
      <c r="K363" t="s">
        <v>87</v>
      </c>
      <c r="L363" t="s">
        <v>55</v>
      </c>
      <c r="M363">
        <v>10</v>
      </c>
      <c r="N363" t="s">
        <v>36</v>
      </c>
      <c r="O363" t="s">
        <v>64</v>
      </c>
      <c r="P363" t="s">
        <v>49</v>
      </c>
      <c r="Q363" t="s">
        <v>65</v>
      </c>
      <c r="R363">
        <v>7</v>
      </c>
      <c r="S363">
        <v>5.45</v>
      </c>
      <c r="T363">
        <v>5</v>
      </c>
      <c r="U363">
        <v>5</v>
      </c>
      <c r="V363">
        <v>3</v>
      </c>
      <c r="W363">
        <v>38.054625000000001</v>
      </c>
      <c r="X363">
        <v>19.074999999999999</v>
      </c>
      <c r="Y363">
        <v>18.979625000000002</v>
      </c>
      <c r="Z363">
        <v>0</v>
      </c>
    </row>
    <row r="364" spans="1:26" x14ac:dyDescent="0.3">
      <c r="A364" t="s">
        <v>683</v>
      </c>
      <c r="B364" s="1">
        <v>45922</v>
      </c>
      <c r="C364" t="s">
        <v>639</v>
      </c>
      <c r="D364" t="s">
        <v>557</v>
      </c>
      <c r="E364" t="s">
        <v>438</v>
      </c>
      <c r="F364" t="s">
        <v>121</v>
      </c>
      <c r="G364" t="s">
        <v>338</v>
      </c>
      <c r="H364" t="s">
        <v>303</v>
      </c>
      <c r="I364" t="s">
        <v>62</v>
      </c>
      <c r="J364" t="s">
        <v>101</v>
      </c>
      <c r="K364" t="s">
        <v>45</v>
      </c>
      <c r="L364" t="s">
        <v>46</v>
      </c>
      <c r="M364">
        <v>16</v>
      </c>
      <c r="N364" t="s">
        <v>47</v>
      </c>
      <c r="O364" t="s">
        <v>64</v>
      </c>
      <c r="P364" t="s">
        <v>38</v>
      </c>
      <c r="Q364" t="s">
        <v>130</v>
      </c>
      <c r="R364">
        <v>6</v>
      </c>
      <c r="S364">
        <v>7.04</v>
      </c>
      <c r="T364">
        <v>5</v>
      </c>
      <c r="U364">
        <v>5</v>
      </c>
      <c r="V364">
        <v>5</v>
      </c>
      <c r="W364">
        <v>42.134399999999999</v>
      </c>
      <c r="X364">
        <v>21.12</v>
      </c>
      <c r="Y364">
        <v>21.014399999999998</v>
      </c>
      <c r="Z364">
        <v>0</v>
      </c>
    </row>
    <row r="365" spans="1:26" x14ac:dyDescent="0.3">
      <c r="A365" t="s">
        <v>684</v>
      </c>
      <c r="B365" s="1">
        <v>45925</v>
      </c>
      <c r="C365" t="s">
        <v>639</v>
      </c>
      <c r="D365" t="s">
        <v>557</v>
      </c>
      <c r="E365" t="s">
        <v>230</v>
      </c>
      <c r="F365" t="s">
        <v>68</v>
      </c>
      <c r="G365" t="s">
        <v>685</v>
      </c>
      <c r="H365" t="s">
        <v>43</v>
      </c>
      <c r="I365" t="s">
        <v>32</v>
      </c>
      <c r="J365" t="s">
        <v>33</v>
      </c>
      <c r="K365" t="s">
        <v>45</v>
      </c>
      <c r="L365" t="s">
        <v>55</v>
      </c>
      <c r="M365">
        <v>20</v>
      </c>
      <c r="N365" t="s">
        <v>56</v>
      </c>
      <c r="O365" t="s">
        <v>64</v>
      </c>
      <c r="P365" t="s">
        <v>38</v>
      </c>
      <c r="Q365" t="s">
        <v>318</v>
      </c>
      <c r="R365">
        <v>7</v>
      </c>
      <c r="S365">
        <v>7.63</v>
      </c>
      <c r="T365">
        <v>5</v>
      </c>
      <c r="U365">
        <v>5</v>
      </c>
      <c r="V365">
        <v>4</v>
      </c>
      <c r="W365">
        <v>53.276474999999998</v>
      </c>
      <c r="X365">
        <v>26.704999999999998</v>
      </c>
      <c r="Y365">
        <v>26.571475</v>
      </c>
      <c r="Z365">
        <v>1</v>
      </c>
    </row>
    <row r="366" spans="1:26" x14ac:dyDescent="0.3">
      <c r="A366" t="s">
        <v>686</v>
      </c>
      <c r="B366" s="1">
        <v>45926</v>
      </c>
      <c r="C366" t="s">
        <v>639</v>
      </c>
      <c r="D366" t="s">
        <v>557</v>
      </c>
      <c r="E366" t="s">
        <v>159</v>
      </c>
      <c r="F366" t="s">
        <v>85</v>
      </c>
      <c r="G366" t="s">
        <v>211</v>
      </c>
      <c r="H366" t="s">
        <v>43</v>
      </c>
      <c r="I366" t="s">
        <v>62</v>
      </c>
      <c r="J366" t="s">
        <v>92</v>
      </c>
      <c r="K366" t="s">
        <v>63</v>
      </c>
      <c r="L366" t="s">
        <v>35</v>
      </c>
      <c r="M366">
        <v>2</v>
      </c>
      <c r="N366" t="s">
        <v>36</v>
      </c>
      <c r="O366" t="s">
        <v>48</v>
      </c>
      <c r="P366" t="s">
        <v>76</v>
      </c>
      <c r="Q366" t="s">
        <v>157</v>
      </c>
      <c r="R366">
        <v>6</v>
      </c>
      <c r="S366">
        <v>5.97</v>
      </c>
      <c r="T366">
        <v>5</v>
      </c>
      <c r="U366">
        <v>5</v>
      </c>
      <c r="V366">
        <v>3</v>
      </c>
      <c r="W366">
        <v>35.730449999999998</v>
      </c>
      <c r="X366">
        <v>17.91</v>
      </c>
      <c r="Y366">
        <v>17.820449999999997</v>
      </c>
      <c r="Z366">
        <v>0</v>
      </c>
    </row>
    <row r="367" spans="1:26" x14ac:dyDescent="0.3">
      <c r="A367" t="s">
        <v>687</v>
      </c>
      <c r="B367" s="1">
        <v>45946</v>
      </c>
      <c r="C367" t="s">
        <v>688</v>
      </c>
      <c r="D367" t="s">
        <v>689</v>
      </c>
      <c r="E367" t="s">
        <v>301</v>
      </c>
      <c r="F367" t="s">
        <v>80</v>
      </c>
      <c r="G367" t="s">
        <v>385</v>
      </c>
      <c r="H367" t="s">
        <v>303</v>
      </c>
      <c r="I367" t="s">
        <v>32</v>
      </c>
      <c r="J367" t="s">
        <v>33</v>
      </c>
      <c r="K367" t="s">
        <v>45</v>
      </c>
      <c r="L367" t="s">
        <v>55</v>
      </c>
      <c r="M367">
        <v>16</v>
      </c>
      <c r="N367" t="s">
        <v>47</v>
      </c>
      <c r="O367" t="s">
        <v>64</v>
      </c>
      <c r="P367" t="s">
        <v>76</v>
      </c>
      <c r="Q367" t="s">
        <v>123</v>
      </c>
      <c r="R367">
        <v>6</v>
      </c>
      <c r="S367">
        <v>7.96</v>
      </c>
      <c r="T367">
        <v>5</v>
      </c>
      <c r="U367">
        <v>5</v>
      </c>
      <c r="V367">
        <v>5</v>
      </c>
      <c r="W367">
        <v>47.640599999999992</v>
      </c>
      <c r="X367">
        <v>23.88</v>
      </c>
      <c r="Y367">
        <v>23.760599999999993</v>
      </c>
      <c r="Z367">
        <v>0</v>
      </c>
    </row>
    <row r="368" spans="1:26" x14ac:dyDescent="0.3">
      <c r="A368" t="s">
        <v>690</v>
      </c>
      <c r="B368" s="1">
        <v>45932</v>
      </c>
      <c r="C368" t="s">
        <v>688</v>
      </c>
      <c r="D368" t="s">
        <v>689</v>
      </c>
      <c r="E368" t="s">
        <v>99</v>
      </c>
      <c r="F368" t="s">
        <v>29</v>
      </c>
      <c r="G368" t="s">
        <v>488</v>
      </c>
      <c r="H368" t="s">
        <v>43</v>
      </c>
      <c r="I368" t="s">
        <v>62</v>
      </c>
      <c r="J368" t="s">
        <v>92</v>
      </c>
      <c r="K368" t="s">
        <v>87</v>
      </c>
      <c r="L368" t="s">
        <v>35</v>
      </c>
      <c r="M368">
        <v>21</v>
      </c>
      <c r="N368" t="s">
        <v>36</v>
      </c>
      <c r="O368" t="s">
        <v>37</v>
      </c>
      <c r="P368" t="s">
        <v>76</v>
      </c>
      <c r="Q368" t="s">
        <v>123</v>
      </c>
      <c r="R368">
        <v>6</v>
      </c>
      <c r="S368">
        <v>7.57</v>
      </c>
      <c r="T368">
        <v>10</v>
      </c>
      <c r="U368">
        <v>5</v>
      </c>
      <c r="V368">
        <v>4</v>
      </c>
      <c r="W368">
        <v>42.921900000000001</v>
      </c>
      <c r="X368">
        <v>22.71</v>
      </c>
      <c r="Y368">
        <v>20.2119</v>
      </c>
      <c r="Z368">
        <v>0</v>
      </c>
    </row>
    <row r="369" spans="1:26" x14ac:dyDescent="0.3">
      <c r="A369" t="s">
        <v>691</v>
      </c>
      <c r="B369" s="1">
        <v>45937</v>
      </c>
      <c r="C369" t="s">
        <v>688</v>
      </c>
      <c r="D369" t="s">
        <v>689</v>
      </c>
      <c r="E369" t="s">
        <v>301</v>
      </c>
      <c r="F369" t="s">
        <v>29</v>
      </c>
      <c r="G369" t="s">
        <v>276</v>
      </c>
      <c r="H369" t="s">
        <v>303</v>
      </c>
      <c r="I369" t="s">
        <v>62</v>
      </c>
      <c r="J369" t="s">
        <v>101</v>
      </c>
      <c r="K369" t="s">
        <v>106</v>
      </c>
      <c r="L369" t="s">
        <v>55</v>
      </c>
      <c r="M369">
        <v>10</v>
      </c>
      <c r="N369" t="s">
        <v>47</v>
      </c>
      <c r="O369" t="s">
        <v>48</v>
      </c>
      <c r="P369" t="s">
        <v>70</v>
      </c>
      <c r="Q369" t="s">
        <v>102</v>
      </c>
      <c r="R369">
        <v>7</v>
      </c>
      <c r="S369">
        <v>5.95</v>
      </c>
      <c r="T369">
        <v>5</v>
      </c>
      <c r="U369">
        <v>5</v>
      </c>
      <c r="V369">
        <v>3</v>
      </c>
      <c r="W369">
        <v>41.545874999999995</v>
      </c>
      <c r="X369">
        <v>20.824999999999999</v>
      </c>
      <c r="Y369">
        <v>20.720874999999996</v>
      </c>
      <c r="Z369">
        <v>0</v>
      </c>
    </row>
    <row r="370" spans="1:26" x14ac:dyDescent="0.3">
      <c r="A370" t="s">
        <v>692</v>
      </c>
      <c r="B370" s="1">
        <v>45941</v>
      </c>
      <c r="C370" t="s">
        <v>688</v>
      </c>
      <c r="D370" t="s">
        <v>689</v>
      </c>
      <c r="E370" t="s">
        <v>499</v>
      </c>
      <c r="F370" t="s">
        <v>74</v>
      </c>
      <c r="G370" t="s">
        <v>483</v>
      </c>
      <c r="H370" t="s">
        <v>43</v>
      </c>
      <c r="I370" t="s">
        <v>62</v>
      </c>
      <c r="J370" t="s">
        <v>101</v>
      </c>
      <c r="K370" t="s">
        <v>45</v>
      </c>
      <c r="L370" t="s">
        <v>55</v>
      </c>
      <c r="M370">
        <v>19</v>
      </c>
      <c r="N370" t="s">
        <v>47</v>
      </c>
      <c r="O370" t="s">
        <v>48</v>
      </c>
      <c r="P370" t="s">
        <v>70</v>
      </c>
      <c r="Q370" t="s">
        <v>102</v>
      </c>
      <c r="R370">
        <v>6</v>
      </c>
      <c r="S370">
        <v>7.74</v>
      </c>
      <c r="T370">
        <v>10</v>
      </c>
      <c r="U370">
        <v>5</v>
      </c>
      <c r="V370">
        <v>4</v>
      </c>
      <c r="W370">
        <v>43.885800000000003</v>
      </c>
      <c r="X370">
        <v>23.22</v>
      </c>
      <c r="Y370">
        <v>20.665800000000004</v>
      </c>
      <c r="Z370">
        <v>0</v>
      </c>
    </row>
    <row r="371" spans="1:26" x14ac:dyDescent="0.3">
      <c r="A371" t="s">
        <v>693</v>
      </c>
      <c r="B371" s="1">
        <v>45946</v>
      </c>
      <c r="C371" t="s">
        <v>688</v>
      </c>
      <c r="D371" t="s">
        <v>689</v>
      </c>
      <c r="E371" t="s">
        <v>275</v>
      </c>
      <c r="F371" t="s">
        <v>85</v>
      </c>
      <c r="G371" t="s">
        <v>235</v>
      </c>
      <c r="H371" t="s">
        <v>43</v>
      </c>
      <c r="I371" t="s">
        <v>62</v>
      </c>
      <c r="J371" t="s">
        <v>92</v>
      </c>
      <c r="K371" t="s">
        <v>45</v>
      </c>
      <c r="L371" t="s">
        <v>35</v>
      </c>
      <c r="M371">
        <v>9</v>
      </c>
      <c r="N371" t="s">
        <v>47</v>
      </c>
      <c r="O371" t="s">
        <v>37</v>
      </c>
      <c r="P371" t="s">
        <v>70</v>
      </c>
      <c r="Q371" t="s">
        <v>209</v>
      </c>
      <c r="R371">
        <v>6</v>
      </c>
      <c r="S371">
        <v>8.9700000000000006</v>
      </c>
      <c r="T371">
        <v>10</v>
      </c>
      <c r="U371">
        <v>5</v>
      </c>
      <c r="V371">
        <v>4</v>
      </c>
      <c r="W371">
        <v>50.85990000000001</v>
      </c>
      <c r="X371">
        <v>26.910000000000004</v>
      </c>
      <c r="Y371">
        <v>23.949900000000007</v>
      </c>
      <c r="Z371">
        <v>0</v>
      </c>
    </row>
    <row r="372" spans="1:26" x14ac:dyDescent="0.3">
      <c r="A372" t="s">
        <v>694</v>
      </c>
      <c r="B372" s="1">
        <v>45950</v>
      </c>
      <c r="C372" t="s">
        <v>688</v>
      </c>
      <c r="D372" t="s">
        <v>689</v>
      </c>
      <c r="E372" t="s">
        <v>340</v>
      </c>
      <c r="F372" t="s">
        <v>68</v>
      </c>
      <c r="G372" t="s">
        <v>345</v>
      </c>
      <c r="H372" t="s">
        <v>303</v>
      </c>
      <c r="I372" t="s">
        <v>32</v>
      </c>
      <c r="J372" t="s">
        <v>44</v>
      </c>
      <c r="K372" t="s">
        <v>45</v>
      </c>
      <c r="L372" t="s">
        <v>93</v>
      </c>
      <c r="M372">
        <v>11</v>
      </c>
      <c r="N372" t="s">
        <v>56</v>
      </c>
      <c r="O372" t="s">
        <v>64</v>
      </c>
      <c r="P372" t="s">
        <v>57</v>
      </c>
      <c r="Q372" t="s">
        <v>250</v>
      </c>
      <c r="R372">
        <v>6</v>
      </c>
      <c r="S372">
        <v>6.49</v>
      </c>
      <c r="T372">
        <v>5</v>
      </c>
      <c r="U372">
        <v>5</v>
      </c>
      <c r="V372">
        <v>4</v>
      </c>
      <c r="W372">
        <v>38.842649999999999</v>
      </c>
      <c r="X372">
        <v>19.47</v>
      </c>
      <c r="Y372">
        <v>19.37265</v>
      </c>
      <c r="Z372">
        <v>0</v>
      </c>
    </row>
    <row r="373" spans="1:26" x14ac:dyDescent="0.3">
      <c r="A373" t="s">
        <v>695</v>
      </c>
      <c r="B373" s="1">
        <v>45954</v>
      </c>
      <c r="C373" t="s">
        <v>688</v>
      </c>
      <c r="D373" t="s">
        <v>689</v>
      </c>
      <c r="E373" t="s">
        <v>230</v>
      </c>
      <c r="F373" t="s">
        <v>68</v>
      </c>
      <c r="G373" t="s">
        <v>649</v>
      </c>
      <c r="H373" t="s">
        <v>303</v>
      </c>
      <c r="I373" t="s">
        <v>32</v>
      </c>
      <c r="J373" t="s">
        <v>101</v>
      </c>
      <c r="K373" t="s">
        <v>45</v>
      </c>
      <c r="L373" t="s">
        <v>46</v>
      </c>
      <c r="M373">
        <v>7</v>
      </c>
      <c r="N373" t="s">
        <v>36</v>
      </c>
      <c r="O373" t="s">
        <v>64</v>
      </c>
      <c r="P373" t="s">
        <v>113</v>
      </c>
      <c r="Q373" t="s">
        <v>228</v>
      </c>
      <c r="R373">
        <v>6</v>
      </c>
      <c r="S373">
        <v>11.51</v>
      </c>
      <c r="T373">
        <v>10</v>
      </c>
      <c r="U373">
        <v>5</v>
      </c>
      <c r="V373">
        <v>3</v>
      </c>
      <c r="W373">
        <v>65.261700000000005</v>
      </c>
      <c r="X373">
        <v>34.53</v>
      </c>
      <c r="Y373">
        <v>30.731700000000004</v>
      </c>
      <c r="Z373">
        <v>0</v>
      </c>
    </row>
    <row r="374" spans="1:26" x14ac:dyDescent="0.3">
      <c r="A374" t="s">
        <v>696</v>
      </c>
      <c r="B374" s="1">
        <v>45938</v>
      </c>
      <c r="C374" t="s">
        <v>688</v>
      </c>
      <c r="D374" t="s">
        <v>689</v>
      </c>
      <c r="E374" t="s">
        <v>116</v>
      </c>
      <c r="F374" t="s">
        <v>85</v>
      </c>
      <c r="G374" t="s">
        <v>406</v>
      </c>
      <c r="H374" t="s">
        <v>43</v>
      </c>
      <c r="I374" t="s">
        <v>32</v>
      </c>
      <c r="J374" t="s">
        <v>33</v>
      </c>
      <c r="K374" t="s">
        <v>63</v>
      </c>
      <c r="L374" t="s">
        <v>46</v>
      </c>
      <c r="M374">
        <v>16</v>
      </c>
      <c r="N374" t="s">
        <v>36</v>
      </c>
      <c r="O374" t="s">
        <v>64</v>
      </c>
      <c r="P374" t="s">
        <v>113</v>
      </c>
      <c r="Q374" t="s">
        <v>177</v>
      </c>
      <c r="R374">
        <v>6</v>
      </c>
      <c r="S374">
        <v>10.48</v>
      </c>
      <c r="T374">
        <v>5</v>
      </c>
      <c r="U374">
        <v>5</v>
      </c>
      <c r="V374">
        <v>3</v>
      </c>
      <c r="W374">
        <v>62.722799999999999</v>
      </c>
      <c r="X374">
        <v>31.44</v>
      </c>
      <c r="Y374">
        <v>31.282799999999998</v>
      </c>
      <c r="Z374">
        <v>0</v>
      </c>
    </row>
    <row r="375" spans="1:26" x14ac:dyDescent="0.3">
      <c r="A375" t="s">
        <v>697</v>
      </c>
      <c r="B375" s="1">
        <v>45953</v>
      </c>
      <c r="C375" t="s">
        <v>688</v>
      </c>
      <c r="D375" t="s">
        <v>689</v>
      </c>
      <c r="E375" t="s">
        <v>220</v>
      </c>
      <c r="F375" t="s">
        <v>53</v>
      </c>
      <c r="G375" t="s">
        <v>685</v>
      </c>
      <c r="H375" t="s">
        <v>303</v>
      </c>
      <c r="I375" t="s">
        <v>62</v>
      </c>
      <c r="J375" t="s">
        <v>101</v>
      </c>
      <c r="K375" t="s">
        <v>63</v>
      </c>
      <c r="L375" t="s">
        <v>55</v>
      </c>
      <c r="M375">
        <v>10</v>
      </c>
      <c r="N375" t="s">
        <v>56</v>
      </c>
      <c r="O375" t="s">
        <v>94</v>
      </c>
      <c r="P375" t="s">
        <v>113</v>
      </c>
      <c r="Q375" t="s">
        <v>289</v>
      </c>
      <c r="R375">
        <v>6</v>
      </c>
      <c r="S375">
        <v>7.58</v>
      </c>
      <c r="T375">
        <v>10</v>
      </c>
      <c r="U375">
        <v>5</v>
      </c>
      <c r="V375">
        <v>5</v>
      </c>
      <c r="W375">
        <v>42.978600000000007</v>
      </c>
      <c r="X375">
        <v>22.740000000000002</v>
      </c>
      <c r="Y375">
        <v>20.238600000000005</v>
      </c>
      <c r="Z375">
        <v>0</v>
      </c>
    </row>
    <row r="376" spans="1:26" x14ac:dyDescent="0.3">
      <c r="A376" t="s">
        <v>698</v>
      </c>
      <c r="B376" s="1">
        <v>45945</v>
      </c>
      <c r="C376" t="s">
        <v>688</v>
      </c>
      <c r="D376" t="s">
        <v>689</v>
      </c>
      <c r="E376" t="s">
        <v>41</v>
      </c>
      <c r="F376" t="s">
        <v>53</v>
      </c>
      <c r="G376" t="s">
        <v>658</v>
      </c>
      <c r="H376" t="s">
        <v>303</v>
      </c>
      <c r="I376" t="s">
        <v>62</v>
      </c>
      <c r="J376" t="s">
        <v>33</v>
      </c>
      <c r="K376" t="s">
        <v>106</v>
      </c>
      <c r="L376" t="s">
        <v>35</v>
      </c>
      <c r="M376">
        <v>18</v>
      </c>
      <c r="N376" t="s">
        <v>47</v>
      </c>
      <c r="O376" t="s">
        <v>94</v>
      </c>
      <c r="P376" t="s">
        <v>38</v>
      </c>
      <c r="Q376" t="s">
        <v>110</v>
      </c>
      <c r="R376">
        <v>6</v>
      </c>
      <c r="S376">
        <v>7.17</v>
      </c>
      <c r="T376">
        <v>5</v>
      </c>
      <c r="U376">
        <v>5</v>
      </c>
      <c r="V376">
        <v>3</v>
      </c>
      <c r="W376">
        <v>42.912449999999993</v>
      </c>
      <c r="X376">
        <v>21.509999999999998</v>
      </c>
      <c r="Y376">
        <v>21.402449999999995</v>
      </c>
      <c r="Z376">
        <v>0</v>
      </c>
    </row>
    <row r="377" spans="1:26" x14ac:dyDescent="0.3">
      <c r="A377" t="s">
        <v>699</v>
      </c>
      <c r="B377" s="1">
        <v>45952</v>
      </c>
      <c r="C377" t="s">
        <v>688</v>
      </c>
      <c r="D377" t="s">
        <v>689</v>
      </c>
      <c r="E377" t="s">
        <v>99</v>
      </c>
      <c r="F377" t="s">
        <v>68</v>
      </c>
      <c r="G377" t="s">
        <v>257</v>
      </c>
      <c r="H377" t="s">
        <v>43</v>
      </c>
      <c r="I377" t="s">
        <v>62</v>
      </c>
      <c r="J377" t="s">
        <v>44</v>
      </c>
      <c r="K377" t="s">
        <v>106</v>
      </c>
      <c r="L377" t="s">
        <v>35</v>
      </c>
      <c r="M377">
        <v>21</v>
      </c>
      <c r="N377" t="s">
        <v>47</v>
      </c>
      <c r="O377" t="s">
        <v>94</v>
      </c>
      <c r="P377" t="s">
        <v>49</v>
      </c>
      <c r="Q377" t="s">
        <v>88</v>
      </c>
      <c r="R377">
        <v>6</v>
      </c>
      <c r="S377">
        <v>6.96</v>
      </c>
      <c r="T377">
        <v>5</v>
      </c>
      <c r="U377">
        <v>5</v>
      </c>
      <c r="V377">
        <v>3</v>
      </c>
      <c r="W377">
        <v>41.6556</v>
      </c>
      <c r="X377">
        <v>20.88</v>
      </c>
      <c r="Y377">
        <v>20.775600000000001</v>
      </c>
      <c r="Z377">
        <v>0</v>
      </c>
    </row>
    <row r="378" spans="1:26" x14ac:dyDescent="0.3">
      <c r="A378" t="s">
        <v>700</v>
      </c>
      <c r="B378" s="1">
        <v>45939</v>
      </c>
      <c r="C378" t="s">
        <v>688</v>
      </c>
      <c r="D378" t="s">
        <v>689</v>
      </c>
      <c r="E378" t="s">
        <v>214</v>
      </c>
      <c r="F378" t="s">
        <v>74</v>
      </c>
      <c r="G378" t="s">
        <v>538</v>
      </c>
      <c r="H378" t="s">
        <v>43</v>
      </c>
      <c r="I378" t="s">
        <v>32</v>
      </c>
      <c r="J378" t="s">
        <v>44</v>
      </c>
      <c r="K378" t="s">
        <v>106</v>
      </c>
      <c r="L378" t="s">
        <v>35</v>
      </c>
      <c r="M378">
        <v>22</v>
      </c>
      <c r="N378" t="s">
        <v>56</v>
      </c>
      <c r="O378" t="s">
        <v>37</v>
      </c>
      <c r="P378" t="s">
        <v>49</v>
      </c>
      <c r="Q378" t="s">
        <v>50</v>
      </c>
      <c r="R378">
        <v>6</v>
      </c>
      <c r="S378">
        <v>14.82</v>
      </c>
      <c r="T378">
        <v>0</v>
      </c>
      <c r="U378">
        <v>5</v>
      </c>
      <c r="V378">
        <v>5</v>
      </c>
      <c r="W378">
        <v>93.366</v>
      </c>
      <c r="X378">
        <v>44.46</v>
      </c>
      <c r="Y378">
        <v>48.905999999999999</v>
      </c>
      <c r="Z378">
        <v>0</v>
      </c>
    </row>
    <row r="379" spans="1:26" x14ac:dyDescent="0.3">
      <c r="A379" t="s">
        <v>701</v>
      </c>
      <c r="B379" s="1">
        <v>45955</v>
      </c>
      <c r="C379" t="s">
        <v>688</v>
      </c>
      <c r="D379" t="s">
        <v>689</v>
      </c>
      <c r="E379" t="s">
        <v>205</v>
      </c>
      <c r="F379" t="s">
        <v>74</v>
      </c>
      <c r="G379" t="s">
        <v>223</v>
      </c>
      <c r="H379" t="s">
        <v>43</v>
      </c>
      <c r="I379" t="s">
        <v>32</v>
      </c>
      <c r="J379" t="s">
        <v>101</v>
      </c>
      <c r="K379" t="s">
        <v>45</v>
      </c>
      <c r="L379" t="s">
        <v>55</v>
      </c>
      <c r="M379">
        <v>13</v>
      </c>
      <c r="N379" t="s">
        <v>36</v>
      </c>
      <c r="O379" t="s">
        <v>48</v>
      </c>
      <c r="P379" t="s">
        <v>70</v>
      </c>
      <c r="Q379" t="s">
        <v>147</v>
      </c>
      <c r="R379">
        <v>6</v>
      </c>
      <c r="S379">
        <v>7.49</v>
      </c>
      <c r="T379">
        <v>10</v>
      </c>
      <c r="U379">
        <v>5</v>
      </c>
      <c r="V379">
        <v>3</v>
      </c>
      <c r="W379">
        <v>42.468299999999999</v>
      </c>
      <c r="X379">
        <v>22.47</v>
      </c>
      <c r="Y379">
        <v>19.9983</v>
      </c>
      <c r="Z379">
        <v>0</v>
      </c>
    </row>
    <row r="380" spans="1:26" x14ac:dyDescent="0.3">
      <c r="A380" t="s">
        <v>702</v>
      </c>
      <c r="B380" s="1">
        <v>45942</v>
      </c>
      <c r="C380" t="s">
        <v>688</v>
      </c>
      <c r="D380" t="s">
        <v>689</v>
      </c>
      <c r="E380" t="s">
        <v>245</v>
      </c>
      <c r="F380" t="s">
        <v>80</v>
      </c>
      <c r="G380" t="s">
        <v>69</v>
      </c>
      <c r="H380" t="s">
        <v>43</v>
      </c>
      <c r="I380" t="s">
        <v>32</v>
      </c>
      <c r="J380" t="s">
        <v>33</v>
      </c>
      <c r="K380" t="s">
        <v>106</v>
      </c>
      <c r="L380" t="s">
        <v>55</v>
      </c>
      <c r="M380">
        <v>23</v>
      </c>
      <c r="N380" t="s">
        <v>47</v>
      </c>
      <c r="O380" t="s">
        <v>37</v>
      </c>
      <c r="P380" t="s">
        <v>113</v>
      </c>
      <c r="Q380" t="s">
        <v>114</v>
      </c>
      <c r="R380">
        <v>7</v>
      </c>
      <c r="S380">
        <v>7.32</v>
      </c>
      <c r="T380">
        <v>5</v>
      </c>
      <c r="U380">
        <v>5</v>
      </c>
      <c r="V380">
        <v>3</v>
      </c>
      <c r="W380">
        <v>51.111899999999999</v>
      </c>
      <c r="X380">
        <v>25.62</v>
      </c>
      <c r="Y380">
        <v>25.491899999999998</v>
      </c>
      <c r="Z380">
        <v>0</v>
      </c>
    </row>
    <row r="381" spans="1:26" x14ac:dyDescent="0.3">
      <c r="A381" t="s">
        <v>703</v>
      </c>
      <c r="B381" s="1">
        <v>45933</v>
      </c>
      <c r="C381" t="s">
        <v>688</v>
      </c>
      <c r="D381" t="s">
        <v>689</v>
      </c>
      <c r="E381" t="s">
        <v>73</v>
      </c>
      <c r="F381" t="s">
        <v>80</v>
      </c>
      <c r="G381" t="s">
        <v>235</v>
      </c>
      <c r="H381" t="s">
        <v>43</v>
      </c>
      <c r="I381" t="s">
        <v>32</v>
      </c>
      <c r="J381" t="s">
        <v>92</v>
      </c>
      <c r="K381" t="s">
        <v>87</v>
      </c>
      <c r="L381" t="s">
        <v>35</v>
      </c>
      <c r="M381">
        <v>6</v>
      </c>
      <c r="N381" t="s">
        <v>56</v>
      </c>
      <c r="O381" t="s">
        <v>48</v>
      </c>
      <c r="P381" t="s">
        <v>57</v>
      </c>
      <c r="Q381" t="s">
        <v>185</v>
      </c>
      <c r="R381">
        <v>7</v>
      </c>
      <c r="S381">
        <v>3.35</v>
      </c>
      <c r="T381">
        <v>5</v>
      </c>
      <c r="U381">
        <v>5</v>
      </c>
      <c r="V381">
        <v>3</v>
      </c>
      <c r="W381">
        <v>23.391375</v>
      </c>
      <c r="X381">
        <v>11.725</v>
      </c>
      <c r="Y381">
        <v>11.666375</v>
      </c>
      <c r="Z381">
        <v>0</v>
      </c>
    </row>
    <row r="382" spans="1:26" x14ac:dyDescent="0.3">
      <c r="A382" t="s">
        <v>704</v>
      </c>
      <c r="B382" s="1">
        <v>45935</v>
      </c>
      <c r="C382" t="s">
        <v>688</v>
      </c>
      <c r="D382" t="s">
        <v>689</v>
      </c>
      <c r="E382" t="s">
        <v>275</v>
      </c>
      <c r="F382" t="s">
        <v>68</v>
      </c>
      <c r="G382" t="s">
        <v>174</v>
      </c>
      <c r="H382" t="s">
        <v>43</v>
      </c>
      <c r="I382" t="s">
        <v>32</v>
      </c>
      <c r="J382" t="s">
        <v>92</v>
      </c>
      <c r="K382" t="s">
        <v>63</v>
      </c>
      <c r="L382" t="s">
        <v>35</v>
      </c>
      <c r="M382">
        <v>4</v>
      </c>
      <c r="N382" t="s">
        <v>36</v>
      </c>
      <c r="O382" t="s">
        <v>48</v>
      </c>
      <c r="P382" t="s">
        <v>38</v>
      </c>
      <c r="Q382" t="s">
        <v>118</v>
      </c>
      <c r="R382">
        <v>7</v>
      </c>
      <c r="S382">
        <v>10.82</v>
      </c>
      <c r="T382">
        <v>5</v>
      </c>
      <c r="U382">
        <v>5</v>
      </c>
      <c r="V382">
        <v>5</v>
      </c>
      <c r="W382">
        <v>75.550650000000005</v>
      </c>
      <c r="X382">
        <v>37.870000000000005</v>
      </c>
      <c r="Y382">
        <v>37.68065</v>
      </c>
      <c r="Z382">
        <v>0</v>
      </c>
    </row>
    <row r="383" spans="1:26" x14ac:dyDescent="0.3">
      <c r="A383" t="s">
        <v>705</v>
      </c>
      <c r="B383" s="1">
        <v>45938</v>
      </c>
      <c r="C383" t="s">
        <v>688</v>
      </c>
      <c r="D383" t="s">
        <v>689</v>
      </c>
      <c r="E383" t="s">
        <v>116</v>
      </c>
      <c r="F383" t="s">
        <v>121</v>
      </c>
      <c r="G383" t="s">
        <v>257</v>
      </c>
      <c r="H383" t="s">
        <v>303</v>
      </c>
      <c r="I383" t="s">
        <v>32</v>
      </c>
      <c r="J383" t="s">
        <v>44</v>
      </c>
      <c r="K383" t="s">
        <v>87</v>
      </c>
      <c r="L383" t="s">
        <v>93</v>
      </c>
      <c r="M383">
        <v>13</v>
      </c>
      <c r="N383" t="s">
        <v>56</v>
      </c>
      <c r="O383" t="s">
        <v>64</v>
      </c>
      <c r="P383" t="s">
        <v>49</v>
      </c>
      <c r="Q383" t="s">
        <v>97</v>
      </c>
      <c r="R383">
        <v>7</v>
      </c>
      <c r="S383">
        <v>8.6199999999999992</v>
      </c>
      <c r="T383">
        <v>10</v>
      </c>
      <c r="U383">
        <v>5</v>
      </c>
      <c r="V383">
        <v>4</v>
      </c>
      <c r="W383">
        <v>57.021299999999997</v>
      </c>
      <c r="X383">
        <v>30.169999999999998</v>
      </c>
      <c r="Y383">
        <v>26.851299999999998</v>
      </c>
      <c r="Z383">
        <v>0</v>
      </c>
    </row>
    <row r="384" spans="1:26" x14ac:dyDescent="0.3">
      <c r="A384" t="s">
        <v>706</v>
      </c>
      <c r="B384" s="1">
        <v>45954</v>
      </c>
      <c r="C384" t="s">
        <v>688</v>
      </c>
      <c r="D384" t="s">
        <v>689</v>
      </c>
      <c r="E384" t="s">
        <v>28</v>
      </c>
      <c r="F384" t="s">
        <v>68</v>
      </c>
      <c r="G384" t="s">
        <v>276</v>
      </c>
      <c r="H384" t="s">
        <v>43</v>
      </c>
      <c r="I384" t="s">
        <v>62</v>
      </c>
      <c r="J384" t="s">
        <v>44</v>
      </c>
      <c r="K384" t="s">
        <v>106</v>
      </c>
      <c r="L384" t="s">
        <v>55</v>
      </c>
      <c r="M384">
        <v>24</v>
      </c>
      <c r="N384" t="s">
        <v>56</v>
      </c>
      <c r="O384" t="s">
        <v>48</v>
      </c>
      <c r="P384" t="s">
        <v>38</v>
      </c>
      <c r="Q384" t="s">
        <v>118</v>
      </c>
      <c r="R384">
        <v>6</v>
      </c>
      <c r="S384">
        <v>13.41</v>
      </c>
      <c r="T384">
        <v>0</v>
      </c>
      <c r="U384">
        <v>5</v>
      </c>
      <c r="V384">
        <v>4</v>
      </c>
      <c r="W384">
        <v>84.483000000000018</v>
      </c>
      <c r="X384">
        <v>40.230000000000004</v>
      </c>
      <c r="Y384">
        <v>44.253000000000014</v>
      </c>
      <c r="Z384">
        <v>0</v>
      </c>
    </row>
    <row r="385" spans="1:26" x14ac:dyDescent="0.3">
      <c r="A385" t="s">
        <v>707</v>
      </c>
      <c r="B385" s="1">
        <v>45932</v>
      </c>
      <c r="C385" t="s">
        <v>688</v>
      </c>
      <c r="D385" t="s">
        <v>689</v>
      </c>
      <c r="E385" t="s">
        <v>499</v>
      </c>
      <c r="F385" t="s">
        <v>121</v>
      </c>
      <c r="G385" t="s">
        <v>323</v>
      </c>
      <c r="H385" t="s">
        <v>303</v>
      </c>
      <c r="I385" t="s">
        <v>32</v>
      </c>
      <c r="J385" t="s">
        <v>101</v>
      </c>
      <c r="K385" t="s">
        <v>34</v>
      </c>
      <c r="L385" t="s">
        <v>35</v>
      </c>
      <c r="M385">
        <v>7</v>
      </c>
      <c r="N385" t="s">
        <v>56</v>
      </c>
      <c r="O385" t="s">
        <v>94</v>
      </c>
      <c r="P385" t="s">
        <v>113</v>
      </c>
      <c r="Q385" t="s">
        <v>289</v>
      </c>
      <c r="R385">
        <v>7</v>
      </c>
      <c r="S385">
        <v>6.99</v>
      </c>
      <c r="T385">
        <v>5</v>
      </c>
      <c r="U385">
        <v>5</v>
      </c>
      <c r="V385">
        <v>5</v>
      </c>
      <c r="W385">
        <v>48.807675000000003</v>
      </c>
      <c r="X385">
        <v>24.465</v>
      </c>
      <c r="Y385">
        <v>24.342675000000003</v>
      </c>
      <c r="Z385">
        <v>0</v>
      </c>
    </row>
    <row r="386" spans="1:26" x14ac:dyDescent="0.3">
      <c r="A386" t="s">
        <v>708</v>
      </c>
      <c r="B386" s="1">
        <v>45935</v>
      </c>
      <c r="C386" t="s">
        <v>688</v>
      </c>
      <c r="D386" t="s">
        <v>689</v>
      </c>
      <c r="E386" t="s">
        <v>492</v>
      </c>
      <c r="F386" t="s">
        <v>68</v>
      </c>
      <c r="G386" t="s">
        <v>709</v>
      </c>
      <c r="H386" t="s">
        <v>303</v>
      </c>
      <c r="I386" t="s">
        <v>32</v>
      </c>
      <c r="J386" t="s">
        <v>44</v>
      </c>
      <c r="K386" t="s">
        <v>34</v>
      </c>
      <c r="L386" t="s">
        <v>55</v>
      </c>
      <c r="M386">
        <v>15</v>
      </c>
      <c r="N386" t="s">
        <v>36</v>
      </c>
      <c r="O386" t="s">
        <v>48</v>
      </c>
      <c r="P386" t="s">
        <v>113</v>
      </c>
      <c r="Q386" t="s">
        <v>140</v>
      </c>
      <c r="R386">
        <v>7</v>
      </c>
      <c r="S386">
        <v>4.3</v>
      </c>
      <c r="T386">
        <v>10</v>
      </c>
      <c r="U386">
        <v>5</v>
      </c>
      <c r="V386">
        <v>3</v>
      </c>
      <c r="W386">
        <v>28.444500000000001</v>
      </c>
      <c r="X386">
        <v>15.049999999999999</v>
      </c>
      <c r="Y386">
        <v>13.394500000000003</v>
      </c>
      <c r="Z386">
        <v>1</v>
      </c>
    </row>
    <row r="387" spans="1:26" x14ac:dyDescent="0.3">
      <c r="A387" t="s">
        <v>710</v>
      </c>
      <c r="B387" s="1">
        <v>45955</v>
      </c>
      <c r="C387" t="s">
        <v>688</v>
      </c>
      <c r="D387" t="s">
        <v>689</v>
      </c>
      <c r="E387" t="s">
        <v>205</v>
      </c>
      <c r="F387" t="s">
        <v>74</v>
      </c>
      <c r="G387" t="s">
        <v>711</v>
      </c>
      <c r="H387" t="s">
        <v>303</v>
      </c>
      <c r="I387" t="s">
        <v>32</v>
      </c>
      <c r="J387" t="s">
        <v>101</v>
      </c>
      <c r="K387" t="s">
        <v>45</v>
      </c>
      <c r="L387" t="s">
        <v>93</v>
      </c>
      <c r="M387">
        <v>2</v>
      </c>
      <c r="N387" t="s">
        <v>36</v>
      </c>
      <c r="O387" t="s">
        <v>64</v>
      </c>
      <c r="P387" t="s">
        <v>113</v>
      </c>
      <c r="Q387" t="s">
        <v>114</v>
      </c>
      <c r="R387">
        <v>6</v>
      </c>
      <c r="S387">
        <v>14.17</v>
      </c>
      <c r="T387">
        <v>10</v>
      </c>
      <c r="U387">
        <v>5</v>
      </c>
      <c r="V387">
        <v>5</v>
      </c>
      <c r="W387">
        <v>80.343900000000005</v>
      </c>
      <c r="X387">
        <v>42.51</v>
      </c>
      <c r="Y387">
        <v>37.833900000000007</v>
      </c>
      <c r="Z387">
        <v>1</v>
      </c>
    </row>
    <row r="388" spans="1:26" x14ac:dyDescent="0.3">
      <c r="A388" t="s">
        <v>712</v>
      </c>
      <c r="B388" s="1">
        <v>45944</v>
      </c>
      <c r="C388" t="s">
        <v>688</v>
      </c>
      <c r="D388" t="s">
        <v>689</v>
      </c>
      <c r="E388" t="s">
        <v>214</v>
      </c>
      <c r="F388" t="s">
        <v>68</v>
      </c>
      <c r="G388" t="s">
        <v>713</v>
      </c>
      <c r="H388" t="s">
        <v>43</v>
      </c>
      <c r="I388" t="s">
        <v>62</v>
      </c>
      <c r="J388" t="s">
        <v>92</v>
      </c>
      <c r="K388" t="s">
        <v>87</v>
      </c>
      <c r="L388" t="s">
        <v>35</v>
      </c>
      <c r="M388">
        <v>10</v>
      </c>
      <c r="N388" t="s">
        <v>56</v>
      </c>
      <c r="O388" t="s">
        <v>64</v>
      </c>
      <c r="P388" t="s">
        <v>57</v>
      </c>
      <c r="Q388" t="s">
        <v>250</v>
      </c>
      <c r="R388">
        <v>6</v>
      </c>
      <c r="S388">
        <v>13</v>
      </c>
      <c r="T388">
        <v>5</v>
      </c>
      <c r="U388">
        <v>5</v>
      </c>
      <c r="V388">
        <v>5</v>
      </c>
      <c r="W388">
        <v>77.804999999999993</v>
      </c>
      <c r="X388">
        <v>39</v>
      </c>
      <c r="Y388">
        <v>38.804999999999993</v>
      </c>
      <c r="Z388">
        <v>1</v>
      </c>
    </row>
    <row r="389" spans="1:26" x14ac:dyDescent="0.3">
      <c r="A389" t="s">
        <v>714</v>
      </c>
      <c r="B389" s="1">
        <v>45949</v>
      </c>
      <c r="C389" t="s">
        <v>688</v>
      </c>
      <c r="D389" t="s">
        <v>689</v>
      </c>
      <c r="E389" t="s">
        <v>281</v>
      </c>
      <c r="F389" t="s">
        <v>74</v>
      </c>
      <c r="G389" t="s">
        <v>551</v>
      </c>
      <c r="H389" t="s">
        <v>43</v>
      </c>
      <c r="I389" t="s">
        <v>32</v>
      </c>
      <c r="J389" t="s">
        <v>92</v>
      </c>
      <c r="K389" t="s">
        <v>87</v>
      </c>
      <c r="L389" t="s">
        <v>55</v>
      </c>
      <c r="M389">
        <v>9</v>
      </c>
      <c r="N389" t="s">
        <v>36</v>
      </c>
      <c r="O389" t="s">
        <v>94</v>
      </c>
      <c r="P389" t="s">
        <v>113</v>
      </c>
      <c r="Q389" t="s">
        <v>289</v>
      </c>
      <c r="R389">
        <v>6</v>
      </c>
      <c r="S389">
        <v>3.06</v>
      </c>
      <c r="T389">
        <v>5</v>
      </c>
      <c r="U389">
        <v>5</v>
      </c>
      <c r="V389">
        <v>3</v>
      </c>
      <c r="W389">
        <v>18.3141</v>
      </c>
      <c r="X389">
        <v>9.18</v>
      </c>
      <c r="Y389">
        <v>9.1341000000000001</v>
      </c>
      <c r="Z389">
        <v>0</v>
      </c>
    </row>
    <row r="390" spans="1:26" x14ac:dyDescent="0.3">
      <c r="A390" t="s">
        <v>715</v>
      </c>
      <c r="B390" s="1">
        <v>45940</v>
      </c>
      <c r="C390" t="s">
        <v>688</v>
      </c>
      <c r="D390" t="s">
        <v>689</v>
      </c>
      <c r="E390" t="s">
        <v>391</v>
      </c>
      <c r="F390" t="s">
        <v>53</v>
      </c>
      <c r="G390" t="s">
        <v>716</v>
      </c>
      <c r="H390" t="s">
        <v>303</v>
      </c>
      <c r="I390" t="s">
        <v>62</v>
      </c>
      <c r="J390" t="s">
        <v>44</v>
      </c>
      <c r="K390" t="s">
        <v>45</v>
      </c>
      <c r="L390" t="s">
        <v>35</v>
      </c>
      <c r="M390">
        <v>5</v>
      </c>
      <c r="N390" t="s">
        <v>47</v>
      </c>
      <c r="O390" t="s">
        <v>48</v>
      </c>
      <c r="P390" t="s">
        <v>38</v>
      </c>
      <c r="Q390" t="s">
        <v>39</v>
      </c>
      <c r="R390">
        <v>6</v>
      </c>
      <c r="S390">
        <v>3.11</v>
      </c>
      <c r="T390">
        <v>0</v>
      </c>
      <c r="U390">
        <v>5</v>
      </c>
      <c r="V390">
        <v>5</v>
      </c>
      <c r="W390">
        <v>19.593</v>
      </c>
      <c r="X390">
        <v>9.33</v>
      </c>
      <c r="Y390">
        <v>10.263</v>
      </c>
      <c r="Z390">
        <v>1</v>
      </c>
    </row>
    <row r="391" spans="1:26" x14ac:dyDescent="0.3">
      <c r="A391" t="s">
        <v>717</v>
      </c>
      <c r="B391" s="1">
        <v>45937</v>
      </c>
      <c r="C391" t="s">
        <v>688</v>
      </c>
      <c r="D391" t="s">
        <v>689</v>
      </c>
      <c r="E391" t="s">
        <v>275</v>
      </c>
      <c r="F391" t="s">
        <v>85</v>
      </c>
      <c r="G391" t="s">
        <v>126</v>
      </c>
      <c r="H391" t="s">
        <v>303</v>
      </c>
      <c r="I391" t="s">
        <v>32</v>
      </c>
      <c r="J391" t="s">
        <v>33</v>
      </c>
      <c r="K391" t="s">
        <v>34</v>
      </c>
      <c r="L391" t="s">
        <v>35</v>
      </c>
      <c r="M391">
        <v>20</v>
      </c>
      <c r="N391" t="s">
        <v>56</v>
      </c>
      <c r="O391" t="s">
        <v>94</v>
      </c>
      <c r="P391" t="s">
        <v>76</v>
      </c>
      <c r="Q391" t="s">
        <v>127</v>
      </c>
      <c r="R391">
        <v>6</v>
      </c>
      <c r="S391">
        <v>6.72</v>
      </c>
      <c r="T391">
        <v>5</v>
      </c>
      <c r="U391">
        <v>5</v>
      </c>
      <c r="V391">
        <v>5</v>
      </c>
      <c r="W391">
        <v>40.219199999999994</v>
      </c>
      <c r="X391">
        <v>20.16</v>
      </c>
      <c r="Y391">
        <v>20.059199999999993</v>
      </c>
      <c r="Z391">
        <v>0</v>
      </c>
    </row>
    <row r="392" spans="1:26" x14ac:dyDescent="0.3">
      <c r="A392" t="s">
        <v>718</v>
      </c>
      <c r="B392" s="1">
        <v>45937</v>
      </c>
      <c r="C392" t="s">
        <v>688</v>
      </c>
      <c r="D392" t="s">
        <v>689</v>
      </c>
      <c r="E392" t="s">
        <v>422</v>
      </c>
      <c r="F392" t="s">
        <v>85</v>
      </c>
      <c r="G392" t="s">
        <v>312</v>
      </c>
      <c r="H392" t="s">
        <v>43</v>
      </c>
      <c r="I392" t="s">
        <v>32</v>
      </c>
      <c r="J392" t="s">
        <v>33</v>
      </c>
      <c r="K392" t="s">
        <v>87</v>
      </c>
      <c r="L392" t="s">
        <v>55</v>
      </c>
      <c r="M392">
        <v>16</v>
      </c>
      <c r="N392" t="s">
        <v>56</v>
      </c>
      <c r="O392" t="s">
        <v>48</v>
      </c>
      <c r="P392" t="s">
        <v>70</v>
      </c>
      <c r="Q392" t="s">
        <v>209</v>
      </c>
      <c r="R392">
        <v>6</v>
      </c>
      <c r="S392">
        <v>12.47</v>
      </c>
      <c r="T392">
        <v>5</v>
      </c>
      <c r="U392">
        <v>5</v>
      </c>
      <c r="V392">
        <v>4</v>
      </c>
      <c r="W392">
        <v>74.632950000000008</v>
      </c>
      <c r="X392">
        <v>37.410000000000004</v>
      </c>
      <c r="Y392">
        <v>37.222950000000004</v>
      </c>
      <c r="Z392">
        <v>0</v>
      </c>
    </row>
    <row r="393" spans="1:26" x14ac:dyDescent="0.3">
      <c r="A393" t="s">
        <v>719</v>
      </c>
      <c r="B393" s="1">
        <v>45949</v>
      </c>
      <c r="C393" t="s">
        <v>688</v>
      </c>
      <c r="D393" t="s">
        <v>689</v>
      </c>
      <c r="E393" t="s">
        <v>217</v>
      </c>
      <c r="F393" t="s">
        <v>74</v>
      </c>
      <c r="G393" t="s">
        <v>720</v>
      </c>
      <c r="H393" t="s">
        <v>43</v>
      </c>
      <c r="I393" t="s">
        <v>62</v>
      </c>
      <c r="J393" t="s">
        <v>33</v>
      </c>
      <c r="K393" t="s">
        <v>34</v>
      </c>
      <c r="L393" t="s">
        <v>55</v>
      </c>
      <c r="M393">
        <v>14</v>
      </c>
      <c r="N393" t="s">
        <v>47</v>
      </c>
      <c r="O393" t="s">
        <v>64</v>
      </c>
      <c r="P393" t="s">
        <v>57</v>
      </c>
      <c r="Q393" t="s">
        <v>136</v>
      </c>
      <c r="R393">
        <v>6</v>
      </c>
      <c r="S393">
        <v>5.51</v>
      </c>
      <c r="T393">
        <v>10</v>
      </c>
      <c r="U393">
        <v>5</v>
      </c>
      <c r="V393">
        <v>4</v>
      </c>
      <c r="W393">
        <v>31.241700000000002</v>
      </c>
      <c r="X393">
        <v>16.53</v>
      </c>
      <c r="Y393">
        <v>14.7117</v>
      </c>
      <c r="Z393">
        <v>1</v>
      </c>
    </row>
    <row r="394" spans="1:26" x14ac:dyDescent="0.3">
      <c r="A394" t="s">
        <v>721</v>
      </c>
      <c r="B394" s="1">
        <v>45958</v>
      </c>
      <c r="C394" t="s">
        <v>688</v>
      </c>
      <c r="D394" t="s">
        <v>689</v>
      </c>
      <c r="E394" t="s">
        <v>325</v>
      </c>
      <c r="F394" t="s">
        <v>74</v>
      </c>
      <c r="G394" t="s">
        <v>208</v>
      </c>
      <c r="H394" t="s">
        <v>303</v>
      </c>
      <c r="I394" t="s">
        <v>32</v>
      </c>
      <c r="J394" t="s">
        <v>101</v>
      </c>
      <c r="K394" t="s">
        <v>34</v>
      </c>
      <c r="L394" t="s">
        <v>46</v>
      </c>
      <c r="M394">
        <v>12</v>
      </c>
      <c r="N394" t="s">
        <v>56</v>
      </c>
      <c r="O394" t="s">
        <v>48</v>
      </c>
      <c r="P394" t="s">
        <v>49</v>
      </c>
      <c r="Q394" t="s">
        <v>65</v>
      </c>
      <c r="R394">
        <v>7</v>
      </c>
      <c r="S394">
        <v>18.23</v>
      </c>
      <c r="T394">
        <v>0</v>
      </c>
      <c r="U394">
        <v>5</v>
      </c>
      <c r="V394">
        <v>4</v>
      </c>
      <c r="W394">
        <v>133.9905</v>
      </c>
      <c r="X394">
        <v>63.805</v>
      </c>
      <c r="Y394">
        <v>70.18549999999999</v>
      </c>
      <c r="Z394">
        <v>0</v>
      </c>
    </row>
    <row r="395" spans="1:26" x14ac:dyDescent="0.3">
      <c r="A395" t="s">
        <v>722</v>
      </c>
      <c r="B395" s="1">
        <v>45946</v>
      </c>
      <c r="C395" t="s">
        <v>688</v>
      </c>
      <c r="D395" t="s">
        <v>689</v>
      </c>
      <c r="E395" t="s">
        <v>233</v>
      </c>
      <c r="F395" t="s">
        <v>29</v>
      </c>
      <c r="G395" t="s">
        <v>383</v>
      </c>
      <c r="H395" t="s">
        <v>303</v>
      </c>
      <c r="I395" t="s">
        <v>62</v>
      </c>
      <c r="J395" t="s">
        <v>44</v>
      </c>
      <c r="K395" t="s">
        <v>45</v>
      </c>
      <c r="L395" t="s">
        <v>46</v>
      </c>
      <c r="M395">
        <v>8</v>
      </c>
      <c r="N395" t="s">
        <v>47</v>
      </c>
      <c r="O395" t="s">
        <v>37</v>
      </c>
      <c r="P395" t="s">
        <v>57</v>
      </c>
      <c r="Q395" t="s">
        <v>136</v>
      </c>
      <c r="R395">
        <v>7</v>
      </c>
      <c r="S395">
        <v>7.96</v>
      </c>
      <c r="T395">
        <v>5</v>
      </c>
      <c r="U395">
        <v>5</v>
      </c>
      <c r="V395">
        <v>5</v>
      </c>
      <c r="W395">
        <v>55.5807</v>
      </c>
      <c r="X395">
        <v>27.86</v>
      </c>
      <c r="Y395">
        <v>27.720700000000001</v>
      </c>
      <c r="Z395">
        <v>0</v>
      </c>
    </row>
    <row r="396" spans="1:26" x14ac:dyDescent="0.3">
      <c r="A396" t="s">
        <v>723</v>
      </c>
      <c r="B396" s="1">
        <v>45945</v>
      </c>
      <c r="C396" t="s">
        <v>688</v>
      </c>
      <c r="D396" t="s">
        <v>689</v>
      </c>
      <c r="E396" t="s">
        <v>422</v>
      </c>
      <c r="F396" t="s">
        <v>80</v>
      </c>
      <c r="G396" t="s">
        <v>358</v>
      </c>
      <c r="H396" t="s">
        <v>303</v>
      </c>
      <c r="I396" t="s">
        <v>62</v>
      </c>
      <c r="J396" t="s">
        <v>33</v>
      </c>
      <c r="K396" t="s">
        <v>106</v>
      </c>
      <c r="L396" t="s">
        <v>93</v>
      </c>
      <c r="M396">
        <v>16</v>
      </c>
      <c r="N396" t="s">
        <v>47</v>
      </c>
      <c r="O396" t="s">
        <v>94</v>
      </c>
      <c r="P396" t="s">
        <v>57</v>
      </c>
      <c r="Q396" t="s">
        <v>185</v>
      </c>
      <c r="R396">
        <v>8</v>
      </c>
      <c r="S396">
        <v>5.7</v>
      </c>
      <c r="T396">
        <v>5</v>
      </c>
      <c r="U396">
        <v>5</v>
      </c>
      <c r="V396">
        <v>3</v>
      </c>
      <c r="W396">
        <v>45.486000000000004</v>
      </c>
      <c r="X396">
        <v>22.8</v>
      </c>
      <c r="Y396">
        <v>22.686000000000003</v>
      </c>
      <c r="Z396">
        <v>0</v>
      </c>
    </row>
    <row r="397" spans="1:26" x14ac:dyDescent="0.3">
      <c r="A397" t="s">
        <v>724</v>
      </c>
      <c r="B397" s="1">
        <v>45947</v>
      </c>
      <c r="C397" t="s">
        <v>688</v>
      </c>
      <c r="D397" t="s">
        <v>689</v>
      </c>
      <c r="E397" t="s">
        <v>391</v>
      </c>
      <c r="F397" t="s">
        <v>74</v>
      </c>
      <c r="G397" t="s">
        <v>433</v>
      </c>
      <c r="H397" t="s">
        <v>43</v>
      </c>
      <c r="I397" t="s">
        <v>32</v>
      </c>
      <c r="J397" t="s">
        <v>33</v>
      </c>
      <c r="K397" t="s">
        <v>87</v>
      </c>
      <c r="L397" t="s">
        <v>46</v>
      </c>
      <c r="M397">
        <v>24</v>
      </c>
      <c r="N397" t="s">
        <v>47</v>
      </c>
      <c r="O397" t="s">
        <v>48</v>
      </c>
      <c r="P397" t="s">
        <v>49</v>
      </c>
      <c r="Q397" t="s">
        <v>88</v>
      </c>
      <c r="R397">
        <v>7</v>
      </c>
      <c r="S397">
        <v>5.38</v>
      </c>
      <c r="T397">
        <v>5</v>
      </c>
      <c r="U397">
        <v>5</v>
      </c>
      <c r="V397">
        <v>3</v>
      </c>
      <c r="W397">
        <v>37.565849999999998</v>
      </c>
      <c r="X397">
        <v>18.829999999999998</v>
      </c>
      <c r="Y397">
        <v>18.735849999999999</v>
      </c>
      <c r="Z397">
        <v>0</v>
      </c>
    </row>
    <row r="398" spans="1:26" x14ac:dyDescent="0.3">
      <c r="A398" t="s">
        <v>725</v>
      </c>
      <c r="B398" s="1">
        <v>45945</v>
      </c>
      <c r="C398" t="s">
        <v>688</v>
      </c>
      <c r="D398" t="s">
        <v>689</v>
      </c>
      <c r="E398" t="s">
        <v>99</v>
      </c>
      <c r="F398" t="s">
        <v>53</v>
      </c>
      <c r="G398" t="s">
        <v>132</v>
      </c>
      <c r="H398" t="s">
        <v>43</v>
      </c>
      <c r="I398" t="s">
        <v>32</v>
      </c>
      <c r="J398" t="s">
        <v>101</v>
      </c>
      <c r="K398" t="s">
        <v>106</v>
      </c>
      <c r="L398" t="s">
        <v>35</v>
      </c>
      <c r="M398">
        <v>13</v>
      </c>
      <c r="N398" t="s">
        <v>36</v>
      </c>
      <c r="O398" t="s">
        <v>64</v>
      </c>
      <c r="P398" t="s">
        <v>113</v>
      </c>
      <c r="Q398" t="s">
        <v>289</v>
      </c>
      <c r="R398">
        <v>7</v>
      </c>
      <c r="S398">
        <v>6.7</v>
      </c>
      <c r="T398">
        <v>5</v>
      </c>
      <c r="U398">
        <v>5</v>
      </c>
      <c r="V398">
        <v>3</v>
      </c>
      <c r="W398">
        <v>46.78275</v>
      </c>
      <c r="X398">
        <v>23.45</v>
      </c>
      <c r="Y398">
        <v>23.332750000000001</v>
      </c>
      <c r="Z398">
        <v>0</v>
      </c>
    </row>
    <row r="399" spans="1:26" x14ac:dyDescent="0.3">
      <c r="A399" t="s">
        <v>726</v>
      </c>
      <c r="B399" s="1">
        <v>45954</v>
      </c>
      <c r="C399" t="s">
        <v>688</v>
      </c>
      <c r="D399" t="s">
        <v>689</v>
      </c>
      <c r="E399" t="s">
        <v>138</v>
      </c>
      <c r="F399" t="s">
        <v>121</v>
      </c>
      <c r="G399" t="s">
        <v>727</v>
      </c>
      <c r="H399" t="s">
        <v>303</v>
      </c>
      <c r="I399" t="s">
        <v>62</v>
      </c>
      <c r="J399" t="s">
        <v>92</v>
      </c>
      <c r="K399" t="s">
        <v>45</v>
      </c>
      <c r="L399" t="s">
        <v>93</v>
      </c>
      <c r="M399">
        <v>14</v>
      </c>
      <c r="N399" t="s">
        <v>47</v>
      </c>
      <c r="O399" t="s">
        <v>94</v>
      </c>
      <c r="P399" t="s">
        <v>49</v>
      </c>
      <c r="Q399" t="s">
        <v>88</v>
      </c>
      <c r="R399">
        <v>7</v>
      </c>
      <c r="S399">
        <v>5.86</v>
      </c>
      <c r="T399">
        <v>5</v>
      </c>
      <c r="U399">
        <v>5</v>
      </c>
      <c r="V399">
        <v>5</v>
      </c>
      <c r="W399">
        <v>40.917450000000002</v>
      </c>
      <c r="X399">
        <v>20.51</v>
      </c>
      <c r="Y399">
        <v>20.407450000000001</v>
      </c>
      <c r="Z399">
        <v>1</v>
      </c>
    </row>
    <row r="400" spans="1:26" x14ac:dyDescent="0.3">
      <c r="A400" t="s">
        <v>728</v>
      </c>
      <c r="B400" s="1">
        <v>45950</v>
      </c>
      <c r="C400" t="s">
        <v>688</v>
      </c>
      <c r="D400" t="s">
        <v>689</v>
      </c>
      <c r="E400" t="s">
        <v>411</v>
      </c>
      <c r="F400" t="s">
        <v>121</v>
      </c>
      <c r="G400" t="s">
        <v>460</v>
      </c>
      <c r="H400" t="s">
        <v>43</v>
      </c>
      <c r="I400" t="s">
        <v>62</v>
      </c>
      <c r="J400" t="s">
        <v>33</v>
      </c>
      <c r="K400" t="s">
        <v>45</v>
      </c>
      <c r="L400" t="s">
        <v>35</v>
      </c>
      <c r="M400">
        <v>7</v>
      </c>
      <c r="N400" t="s">
        <v>47</v>
      </c>
      <c r="O400" t="s">
        <v>48</v>
      </c>
      <c r="P400" t="s">
        <v>113</v>
      </c>
      <c r="Q400" t="s">
        <v>114</v>
      </c>
      <c r="R400">
        <v>7</v>
      </c>
      <c r="S400">
        <v>5.22</v>
      </c>
      <c r="T400">
        <v>10</v>
      </c>
      <c r="U400">
        <v>5</v>
      </c>
      <c r="V400">
        <v>4</v>
      </c>
      <c r="W400">
        <v>34.530300000000004</v>
      </c>
      <c r="X400">
        <v>18.27</v>
      </c>
      <c r="Y400">
        <v>16.260300000000004</v>
      </c>
      <c r="Z400">
        <v>0</v>
      </c>
    </row>
    <row r="401" spans="1:26" x14ac:dyDescent="0.3">
      <c r="A401" t="s">
        <v>729</v>
      </c>
      <c r="B401" s="1">
        <v>45952</v>
      </c>
      <c r="C401" t="s">
        <v>688</v>
      </c>
      <c r="D401" t="s">
        <v>689</v>
      </c>
      <c r="E401" t="s">
        <v>41</v>
      </c>
      <c r="F401" t="s">
        <v>85</v>
      </c>
      <c r="G401" t="s">
        <v>276</v>
      </c>
      <c r="H401" t="s">
        <v>43</v>
      </c>
      <c r="I401" t="s">
        <v>62</v>
      </c>
      <c r="J401" t="s">
        <v>33</v>
      </c>
      <c r="K401" t="s">
        <v>45</v>
      </c>
      <c r="L401" t="s">
        <v>35</v>
      </c>
      <c r="M401">
        <v>17</v>
      </c>
      <c r="N401" t="s">
        <v>47</v>
      </c>
      <c r="O401" t="s">
        <v>37</v>
      </c>
      <c r="P401" t="s">
        <v>38</v>
      </c>
      <c r="Q401" t="s">
        <v>110</v>
      </c>
      <c r="R401">
        <v>7</v>
      </c>
      <c r="S401">
        <v>5.9</v>
      </c>
      <c r="T401">
        <v>5</v>
      </c>
      <c r="U401">
        <v>5</v>
      </c>
      <c r="V401">
        <v>5</v>
      </c>
      <c r="W401">
        <v>41.196750000000002</v>
      </c>
      <c r="X401">
        <v>20.650000000000002</v>
      </c>
      <c r="Y401">
        <v>20.546749999999999</v>
      </c>
      <c r="Z401">
        <v>0</v>
      </c>
    </row>
    <row r="402" spans="1:26" x14ac:dyDescent="0.3">
      <c r="A402" t="s">
        <v>730</v>
      </c>
      <c r="B402" s="1">
        <v>45954</v>
      </c>
      <c r="C402" t="s">
        <v>688</v>
      </c>
      <c r="D402" t="s">
        <v>689</v>
      </c>
      <c r="E402" t="s">
        <v>205</v>
      </c>
      <c r="F402" t="s">
        <v>68</v>
      </c>
      <c r="G402" t="s">
        <v>223</v>
      </c>
      <c r="H402" t="s">
        <v>43</v>
      </c>
      <c r="I402" t="s">
        <v>32</v>
      </c>
      <c r="J402" t="s">
        <v>44</v>
      </c>
      <c r="K402" t="s">
        <v>45</v>
      </c>
      <c r="L402" t="s">
        <v>93</v>
      </c>
      <c r="M402">
        <v>25</v>
      </c>
      <c r="N402" t="s">
        <v>47</v>
      </c>
      <c r="O402" t="s">
        <v>94</v>
      </c>
      <c r="P402" t="s">
        <v>49</v>
      </c>
      <c r="Q402" t="s">
        <v>168</v>
      </c>
      <c r="R402">
        <v>7</v>
      </c>
      <c r="S402">
        <v>5.75</v>
      </c>
      <c r="T402">
        <v>5</v>
      </c>
      <c r="U402">
        <v>5</v>
      </c>
      <c r="V402">
        <v>5</v>
      </c>
      <c r="W402">
        <v>40.149374999999999</v>
      </c>
      <c r="X402">
        <v>20.125</v>
      </c>
      <c r="Y402">
        <v>20.024374999999999</v>
      </c>
      <c r="Z402">
        <v>0</v>
      </c>
    </row>
    <row r="403" spans="1:26" x14ac:dyDescent="0.3">
      <c r="A403" t="s">
        <v>731</v>
      </c>
      <c r="B403" s="1">
        <v>45940</v>
      </c>
      <c r="C403" t="s">
        <v>688</v>
      </c>
      <c r="D403" t="s">
        <v>689</v>
      </c>
      <c r="E403" t="s">
        <v>120</v>
      </c>
      <c r="F403" t="s">
        <v>29</v>
      </c>
      <c r="G403" t="s">
        <v>267</v>
      </c>
      <c r="H403" t="s">
        <v>43</v>
      </c>
      <c r="I403" t="s">
        <v>32</v>
      </c>
      <c r="J403" t="s">
        <v>44</v>
      </c>
      <c r="K403" t="s">
        <v>106</v>
      </c>
      <c r="L403" t="s">
        <v>93</v>
      </c>
      <c r="M403">
        <v>5</v>
      </c>
      <c r="N403" t="s">
        <v>47</v>
      </c>
      <c r="O403" t="s">
        <v>64</v>
      </c>
      <c r="P403" t="s">
        <v>76</v>
      </c>
      <c r="Q403" t="s">
        <v>77</v>
      </c>
      <c r="R403">
        <v>7</v>
      </c>
      <c r="S403">
        <v>8</v>
      </c>
      <c r="T403">
        <v>5</v>
      </c>
      <c r="U403">
        <v>5</v>
      </c>
      <c r="V403">
        <v>4</v>
      </c>
      <c r="W403">
        <v>55.86</v>
      </c>
      <c r="X403">
        <v>28</v>
      </c>
      <c r="Y403">
        <v>27.86</v>
      </c>
      <c r="Z403">
        <v>0</v>
      </c>
    </row>
    <row r="404" spans="1:26" x14ac:dyDescent="0.3">
      <c r="A404" t="s">
        <v>732</v>
      </c>
      <c r="B404" s="1">
        <v>45947</v>
      </c>
      <c r="C404" t="s">
        <v>688</v>
      </c>
      <c r="D404" t="s">
        <v>689</v>
      </c>
      <c r="E404" t="s">
        <v>149</v>
      </c>
      <c r="F404" t="s">
        <v>53</v>
      </c>
      <c r="G404" t="s">
        <v>112</v>
      </c>
      <c r="H404" t="s">
        <v>43</v>
      </c>
      <c r="I404" t="s">
        <v>32</v>
      </c>
      <c r="J404" t="s">
        <v>101</v>
      </c>
      <c r="K404" t="s">
        <v>63</v>
      </c>
      <c r="L404" t="s">
        <v>46</v>
      </c>
      <c r="M404">
        <v>20</v>
      </c>
      <c r="N404" t="s">
        <v>36</v>
      </c>
      <c r="O404" t="s">
        <v>94</v>
      </c>
      <c r="P404" t="s">
        <v>76</v>
      </c>
      <c r="Q404" t="s">
        <v>127</v>
      </c>
      <c r="R404">
        <v>8</v>
      </c>
      <c r="S404">
        <v>6.71</v>
      </c>
      <c r="T404">
        <v>5</v>
      </c>
      <c r="U404">
        <v>5</v>
      </c>
      <c r="V404">
        <v>4</v>
      </c>
      <c r="W404">
        <v>53.5458</v>
      </c>
      <c r="X404">
        <v>26.84</v>
      </c>
      <c r="Y404">
        <v>26.7058</v>
      </c>
      <c r="Z404">
        <v>0</v>
      </c>
    </row>
    <row r="405" spans="1:26" x14ac:dyDescent="0.3">
      <c r="A405" t="s">
        <v>733</v>
      </c>
      <c r="B405" s="1">
        <v>45950</v>
      </c>
      <c r="C405" t="s">
        <v>688</v>
      </c>
      <c r="D405" t="s">
        <v>689</v>
      </c>
      <c r="E405" t="s">
        <v>305</v>
      </c>
      <c r="F405" t="s">
        <v>29</v>
      </c>
      <c r="G405" t="s">
        <v>317</v>
      </c>
      <c r="H405" t="s">
        <v>303</v>
      </c>
      <c r="I405" t="s">
        <v>62</v>
      </c>
      <c r="J405" t="s">
        <v>44</v>
      </c>
      <c r="K405" t="s">
        <v>106</v>
      </c>
      <c r="L405" t="s">
        <v>35</v>
      </c>
      <c r="M405">
        <v>9</v>
      </c>
      <c r="N405" t="s">
        <v>36</v>
      </c>
      <c r="O405" t="s">
        <v>37</v>
      </c>
      <c r="P405" t="s">
        <v>113</v>
      </c>
      <c r="Q405" t="s">
        <v>140</v>
      </c>
      <c r="R405">
        <v>7</v>
      </c>
      <c r="S405">
        <v>9.3000000000000007</v>
      </c>
      <c r="T405">
        <v>5</v>
      </c>
      <c r="U405">
        <v>5</v>
      </c>
      <c r="V405">
        <v>4</v>
      </c>
      <c r="W405">
        <v>64.937250000000006</v>
      </c>
      <c r="X405">
        <v>32.550000000000004</v>
      </c>
      <c r="Y405">
        <v>32.387250000000002</v>
      </c>
      <c r="Z405">
        <v>0</v>
      </c>
    </row>
    <row r="406" spans="1:26" x14ac:dyDescent="0.3">
      <c r="A406" t="s">
        <v>734</v>
      </c>
      <c r="B406" s="1">
        <v>45950</v>
      </c>
      <c r="C406" t="s">
        <v>688</v>
      </c>
      <c r="D406" t="s">
        <v>689</v>
      </c>
      <c r="E406" t="s">
        <v>41</v>
      </c>
      <c r="F406" t="s">
        <v>53</v>
      </c>
      <c r="G406" t="s">
        <v>117</v>
      </c>
      <c r="H406" t="s">
        <v>303</v>
      </c>
      <c r="I406" t="s">
        <v>62</v>
      </c>
      <c r="J406" t="s">
        <v>101</v>
      </c>
      <c r="K406" t="s">
        <v>106</v>
      </c>
      <c r="L406" t="s">
        <v>55</v>
      </c>
      <c r="M406">
        <v>20</v>
      </c>
      <c r="N406" t="s">
        <v>56</v>
      </c>
      <c r="O406" t="s">
        <v>37</v>
      </c>
      <c r="P406" t="s">
        <v>49</v>
      </c>
      <c r="Q406" t="s">
        <v>88</v>
      </c>
      <c r="R406">
        <v>7</v>
      </c>
      <c r="S406">
        <v>4.07</v>
      </c>
      <c r="T406">
        <v>0</v>
      </c>
      <c r="U406">
        <v>5</v>
      </c>
      <c r="V406">
        <v>3</v>
      </c>
      <c r="W406">
        <v>29.914500000000004</v>
      </c>
      <c r="X406">
        <v>14.245000000000001</v>
      </c>
      <c r="Y406">
        <v>15.669500000000003</v>
      </c>
      <c r="Z406">
        <v>0</v>
      </c>
    </row>
    <row r="407" spans="1:26" x14ac:dyDescent="0.3">
      <c r="A407" t="s">
        <v>735</v>
      </c>
      <c r="B407" s="1">
        <v>45943</v>
      </c>
      <c r="C407" t="s">
        <v>688</v>
      </c>
      <c r="D407" t="s">
        <v>689</v>
      </c>
      <c r="E407" t="s">
        <v>499</v>
      </c>
      <c r="F407" t="s">
        <v>121</v>
      </c>
      <c r="G407" t="s">
        <v>338</v>
      </c>
      <c r="H407" t="s">
        <v>43</v>
      </c>
      <c r="I407" t="s">
        <v>62</v>
      </c>
      <c r="J407" t="s">
        <v>33</v>
      </c>
      <c r="K407" t="s">
        <v>106</v>
      </c>
      <c r="L407" t="s">
        <v>46</v>
      </c>
      <c r="M407">
        <v>25</v>
      </c>
      <c r="N407" t="s">
        <v>56</v>
      </c>
      <c r="O407" t="s">
        <v>94</v>
      </c>
      <c r="P407" t="s">
        <v>38</v>
      </c>
      <c r="Q407" t="s">
        <v>130</v>
      </c>
      <c r="R407">
        <v>7</v>
      </c>
      <c r="S407">
        <v>5.82</v>
      </c>
      <c r="T407">
        <v>0</v>
      </c>
      <c r="U407">
        <v>5</v>
      </c>
      <c r="V407">
        <v>4</v>
      </c>
      <c r="W407">
        <v>42.777000000000001</v>
      </c>
      <c r="X407">
        <v>20.37</v>
      </c>
      <c r="Y407">
        <v>22.407</v>
      </c>
      <c r="Z407">
        <v>0</v>
      </c>
    </row>
    <row r="408" spans="1:26" x14ac:dyDescent="0.3">
      <c r="A408" t="s">
        <v>736</v>
      </c>
      <c r="B408" s="1">
        <v>45944</v>
      </c>
      <c r="C408" t="s">
        <v>688</v>
      </c>
      <c r="D408" t="s">
        <v>689</v>
      </c>
      <c r="E408" t="s">
        <v>125</v>
      </c>
      <c r="F408" t="s">
        <v>121</v>
      </c>
      <c r="G408" t="s">
        <v>642</v>
      </c>
      <c r="H408" t="s">
        <v>43</v>
      </c>
      <c r="I408" t="s">
        <v>62</v>
      </c>
      <c r="J408" t="s">
        <v>92</v>
      </c>
      <c r="K408" t="s">
        <v>45</v>
      </c>
      <c r="L408" t="s">
        <v>55</v>
      </c>
      <c r="M408">
        <v>9</v>
      </c>
      <c r="N408" t="s">
        <v>36</v>
      </c>
      <c r="O408" t="s">
        <v>64</v>
      </c>
      <c r="P408" t="s">
        <v>49</v>
      </c>
      <c r="Q408" t="s">
        <v>168</v>
      </c>
      <c r="R408">
        <v>7</v>
      </c>
      <c r="S408">
        <v>8.06</v>
      </c>
      <c r="T408">
        <v>10</v>
      </c>
      <c r="U408">
        <v>5</v>
      </c>
      <c r="V408">
        <v>3</v>
      </c>
      <c r="W408">
        <v>53.316900000000011</v>
      </c>
      <c r="X408">
        <v>28.21</v>
      </c>
      <c r="Y408">
        <v>25.10690000000001</v>
      </c>
      <c r="Z408">
        <v>0</v>
      </c>
    </row>
    <row r="409" spans="1:26" x14ac:dyDescent="0.3">
      <c r="A409" t="s">
        <v>737</v>
      </c>
      <c r="B409" s="1">
        <v>45982</v>
      </c>
      <c r="C409" t="s">
        <v>738</v>
      </c>
      <c r="D409" t="s">
        <v>689</v>
      </c>
      <c r="E409" t="s">
        <v>230</v>
      </c>
      <c r="F409" t="s">
        <v>121</v>
      </c>
      <c r="G409" t="s">
        <v>383</v>
      </c>
      <c r="H409" t="s">
        <v>43</v>
      </c>
      <c r="I409" t="s">
        <v>32</v>
      </c>
      <c r="J409" t="s">
        <v>92</v>
      </c>
      <c r="K409" t="s">
        <v>34</v>
      </c>
      <c r="L409" t="s">
        <v>93</v>
      </c>
      <c r="M409">
        <v>16</v>
      </c>
      <c r="N409" t="s">
        <v>47</v>
      </c>
      <c r="O409" t="s">
        <v>37</v>
      </c>
      <c r="P409" t="s">
        <v>38</v>
      </c>
      <c r="Q409" t="s">
        <v>110</v>
      </c>
      <c r="R409">
        <v>7</v>
      </c>
      <c r="S409">
        <v>6.73</v>
      </c>
      <c r="T409">
        <v>10</v>
      </c>
      <c r="U409">
        <v>5</v>
      </c>
      <c r="V409">
        <v>4</v>
      </c>
      <c r="W409">
        <v>44.518950000000004</v>
      </c>
      <c r="X409">
        <v>23.555</v>
      </c>
      <c r="Y409">
        <v>20.963950000000004</v>
      </c>
      <c r="Z409">
        <v>0</v>
      </c>
    </row>
    <row r="410" spans="1:26" x14ac:dyDescent="0.3">
      <c r="A410" t="s">
        <v>739</v>
      </c>
      <c r="B410" s="1">
        <v>45974</v>
      </c>
      <c r="C410" t="s">
        <v>738</v>
      </c>
      <c r="D410" t="s">
        <v>689</v>
      </c>
      <c r="E410" t="s">
        <v>281</v>
      </c>
      <c r="F410" t="s">
        <v>80</v>
      </c>
      <c r="G410" t="s">
        <v>218</v>
      </c>
      <c r="H410" t="s">
        <v>303</v>
      </c>
      <c r="I410" t="s">
        <v>32</v>
      </c>
      <c r="J410" t="s">
        <v>33</v>
      </c>
      <c r="K410" t="s">
        <v>63</v>
      </c>
      <c r="L410" t="s">
        <v>35</v>
      </c>
      <c r="M410">
        <v>16</v>
      </c>
      <c r="N410" t="s">
        <v>47</v>
      </c>
      <c r="O410" t="s">
        <v>94</v>
      </c>
      <c r="P410" t="s">
        <v>49</v>
      </c>
      <c r="Q410" t="s">
        <v>65</v>
      </c>
      <c r="R410">
        <v>7</v>
      </c>
      <c r="S410">
        <v>8.5</v>
      </c>
      <c r="T410">
        <v>5</v>
      </c>
      <c r="U410">
        <v>5</v>
      </c>
      <c r="V410">
        <v>5</v>
      </c>
      <c r="W410">
        <v>59.35125</v>
      </c>
      <c r="X410">
        <v>29.75</v>
      </c>
      <c r="Y410">
        <v>29.60125</v>
      </c>
      <c r="Z410">
        <v>0</v>
      </c>
    </row>
    <row r="411" spans="1:26" x14ac:dyDescent="0.3">
      <c r="A411" t="s">
        <v>740</v>
      </c>
      <c r="B411" s="1">
        <v>45963</v>
      </c>
      <c r="C411" t="s">
        <v>738</v>
      </c>
      <c r="D411" t="s">
        <v>689</v>
      </c>
      <c r="E411" t="s">
        <v>492</v>
      </c>
      <c r="F411" t="s">
        <v>74</v>
      </c>
      <c r="G411" t="s">
        <v>741</v>
      </c>
      <c r="H411" t="s">
        <v>43</v>
      </c>
      <c r="I411" t="s">
        <v>62</v>
      </c>
      <c r="J411" t="s">
        <v>101</v>
      </c>
      <c r="K411" t="s">
        <v>87</v>
      </c>
      <c r="L411" t="s">
        <v>93</v>
      </c>
      <c r="M411">
        <v>20</v>
      </c>
      <c r="N411" t="s">
        <v>47</v>
      </c>
      <c r="O411" t="s">
        <v>64</v>
      </c>
      <c r="P411" t="s">
        <v>57</v>
      </c>
      <c r="Q411" t="s">
        <v>136</v>
      </c>
      <c r="R411">
        <v>7</v>
      </c>
      <c r="S411">
        <v>4.5999999999999996</v>
      </c>
      <c r="T411">
        <v>0</v>
      </c>
      <c r="U411">
        <v>5</v>
      </c>
      <c r="V411">
        <v>3</v>
      </c>
      <c r="W411">
        <v>33.809999999999995</v>
      </c>
      <c r="X411">
        <v>16.099999999999998</v>
      </c>
      <c r="Y411">
        <v>17.709999999999997</v>
      </c>
      <c r="Z411">
        <v>1</v>
      </c>
    </row>
    <row r="412" spans="1:26" x14ac:dyDescent="0.3">
      <c r="A412" t="s">
        <v>742</v>
      </c>
      <c r="B412" s="1">
        <v>45971</v>
      </c>
      <c r="C412" t="s">
        <v>738</v>
      </c>
      <c r="D412" t="s">
        <v>689</v>
      </c>
      <c r="E412" t="s">
        <v>205</v>
      </c>
      <c r="F412" t="s">
        <v>80</v>
      </c>
      <c r="G412" t="s">
        <v>528</v>
      </c>
      <c r="H412" t="s">
        <v>303</v>
      </c>
      <c r="I412" t="s">
        <v>62</v>
      </c>
      <c r="J412" t="s">
        <v>92</v>
      </c>
      <c r="K412" t="s">
        <v>34</v>
      </c>
      <c r="L412" t="s">
        <v>46</v>
      </c>
      <c r="M412">
        <v>12</v>
      </c>
      <c r="N412" t="s">
        <v>36</v>
      </c>
      <c r="O412" t="s">
        <v>94</v>
      </c>
      <c r="P412" t="s">
        <v>38</v>
      </c>
      <c r="Q412" t="s">
        <v>118</v>
      </c>
      <c r="R412">
        <v>8</v>
      </c>
      <c r="S412">
        <v>7.06</v>
      </c>
      <c r="T412">
        <v>5</v>
      </c>
      <c r="U412">
        <v>5</v>
      </c>
      <c r="V412">
        <v>5</v>
      </c>
      <c r="W412">
        <v>56.338799999999992</v>
      </c>
      <c r="X412">
        <v>28.24</v>
      </c>
      <c r="Y412">
        <v>28.098799999999994</v>
      </c>
      <c r="Z412">
        <v>0</v>
      </c>
    </row>
    <row r="413" spans="1:26" x14ac:dyDescent="0.3">
      <c r="A413" t="s">
        <v>743</v>
      </c>
      <c r="B413" s="1">
        <v>45975</v>
      </c>
      <c r="C413" t="s">
        <v>738</v>
      </c>
      <c r="D413" t="s">
        <v>689</v>
      </c>
      <c r="E413" t="s">
        <v>456</v>
      </c>
      <c r="F413" t="s">
        <v>85</v>
      </c>
      <c r="G413" t="s">
        <v>504</v>
      </c>
      <c r="H413" t="s">
        <v>303</v>
      </c>
      <c r="I413" t="s">
        <v>62</v>
      </c>
      <c r="J413" t="s">
        <v>44</v>
      </c>
      <c r="K413" t="s">
        <v>63</v>
      </c>
      <c r="L413" t="s">
        <v>93</v>
      </c>
      <c r="M413">
        <v>7</v>
      </c>
      <c r="N413" t="s">
        <v>36</v>
      </c>
      <c r="O413" t="s">
        <v>37</v>
      </c>
      <c r="P413" t="s">
        <v>49</v>
      </c>
      <c r="Q413" t="s">
        <v>88</v>
      </c>
      <c r="R413">
        <v>7</v>
      </c>
      <c r="S413">
        <v>4.8600000000000003</v>
      </c>
      <c r="T413">
        <v>5</v>
      </c>
      <c r="U413">
        <v>5</v>
      </c>
      <c r="V413">
        <v>3</v>
      </c>
      <c r="W413">
        <v>33.934950000000008</v>
      </c>
      <c r="X413">
        <v>17.010000000000002</v>
      </c>
      <c r="Y413">
        <v>16.924950000000006</v>
      </c>
      <c r="Z413">
        <v>0</v>
      </c>
    </row>
    <row r="414" spans="1:26" x14ac:dyDescent="0.3">
      <c r="A414" t="s">
        <v>744</v>
      </c>
      <c r="B414" s="1">
        <v>45973</v>
      </c>
      <c r="C414" t="s">
        <v>738</v>
      </c>
      <c r="D414" t="s">
        <v>689</v>
      </c>
      <c r="E414" t="s">
        <v>99</v>
      </c>
      <c r="F414" t="s">
        <v>85</v>
      </c>
      <c r="G414" t="s">
        <v>538</v>
      </c>
      <c r="H414" t="s">
        <v>303</v>
      </c>
      <c r="I414" t="s">
        <v>32</v>
      </c>
      <c r="J414" t="s">
        <v>44</v>
      </c>
      <c r="K414" t="s">
        <v>45</v>
      </c>
      <c r="L414" t="s">
        <v>46</v>
      </c>
      <c r="M414">
        <v>16</v>
      </c>
      <c r="N414" t="s">
        <v>36</v>
      </c>
      <c r="O414" t="s">
        <v>64</v>
      </c>
      <c r="P414" t="s">
        <v>70</v>
      </c>
      <c r="Q414" t="s">
        <v>71</v>
      </c>
      <c r="R414">
        <v>7</v>
      </c>
      <c r="S414">
        <v>6.88</v>
      </c>
      <c r="T414">
        <v>5</v>
      </c>
      <c r="U414">
        <v>5</v>
      </c>
      <c r="V414">
        <v>3</v>
      </c>
      <c r="W414">
        <v>48.0396</v>
      </c>
      <c r="X414">
        <v>24.08</v>
      </c>
      <c r="Y414">
        <v>23.959600000000002</v>
      </c>
      <c r="Z414">
        <v>0</v>
      </c>
    </row>
    <row r="415" spans="1:26" x14ac:dyDescent="0.3">
      <c r="A415" t="s">
        <v>745</v>
      </c>
      <c r="B415" s="1">
        <v>45985</v>
      </c>
      <c r="C415" t="s">
        <v>738</v>
      </c>
      <c r="D415" t="s">
        <v>689</v>
      </c>
      <c r="E415" t="s">
        <v>422</v>
      </c>
      <c r="F415" t="s">
        <v>53</v>
      </c>
      <c r="G415" t="s">
        <v>135</v>
      </c>
      <c r="H415" t="s">
        <v>43</v>
      </c>
      <c r="I415" t="s">
        <v>32</v>
      </c>
      <c r="J415" t="s">
        <v>101</v>
      </c>
      <c r="K415" t="s">
        <v>106</v>
      </c>
      <c r="L415" t="s">
        <v>93</v>
      </c>
      <c r="M415">
        <v>10</v>
      </c>
      <c r="N415" t="s">
        <v>56</v>
      </c>
      <c r="O415" t="s">
        <v>94</v>
      </c>
      <c r="P415" t="s">
        <v>38</v>
      </c>
      <c r="Q415" t="s">
        <v>110</v>
      </c>
      <c r="R415">
        <v>7</v>
      </c>
      <c r="S415">
        <v>4.93</v>
      </c>
      <c r="T415">
        <v>0</v>
      </c>
      <c r="U415">
        <v>5</v>
      </c>
      <c r="V415">
        <v>3</v>
      </c>
      <c r="W415">
        <v>36.235500000000002</v>
      </c>
      <c r="X415">
        <v>17.254999999999999</v>
      </c>
      <c r="Y415">
        <v>18.980500000000003</v>
      </c>
      <c r="Z415">
        <v>0</v>
      </c>
    </row>
    <row r="416" spans="1:26" x14ac:dyDescent="0.3">
      <c r="A416" t="s">
        <v>746</v>
      </c>
      <c r="B416" s="1">
        <v>45977</v>
      </c>
      <c r="C416" t="s">
        <v>738</v>
      </c>
      <c r="D416" t="s">
        <v>689</v>
      </c>
      <c r="E416" t="s">
        <v>220</v>
      </c>
      <c r="F416" t="s">
        <v>53</v>
      </c>
      <c r="G416" t="s">
        <v>187</v>
      </c>
      <c r="H416" t="s">
        <v>303</v>
      </c>
      <c r="I416" t="s">
        <v>32</v>
      </c>
      <c r="J416" t="s">
        <v>44</v>
      </c>
      <c r="K416" t="s">
        <v>63</v>
      </c>
      <c r="L416" t="s">
        <v>35</v>
      </c>
      <c r="M416">
        <v>16</v>
      </c>
      <c r="N416" t="s">
        <v>56</v>
      </c>
      <c r="O416" t="s">
        <v>94</v>
      </c>
      <c r="P416" t="s">
        <v>49</v>
      </c>
      <c r="Q416" t="s">
        <v>97</v>
      </c>
      <c r="R416">
        <v>7</v>
      </c>
      <c r="S416">
        <v>6.74</v>
      </c>
      <c r="T416">
        <v>5</v>
      </c>
      <c r="U416">
        <v>5</v>
      </c>
      <c r="V416">
        <v>3</v>
      </c>
      <c r="W416">
        <v>47.062049999999999</v>
      </c>
      <c r="X416">
        <v>23.59</v>
      </c>
      <c r="Y416">
        <v>23.472049999999999</v>
      </c>
      <c r="Z416">
        <v>0</v>
      </c>
    </row>
    <row r="417" spans="1:26" x14ac:dyDescent="0.3">
      <c r="A417" t="s">
        <v>747</v>
      </c>
      <c r="B417" s="1">
        <v>45964</v>
      </c>
      <c r="C417" t="s">
        <v>738</v>
      </c>
      <c r="D417" t="s">
        <v>689</v>
      </c>
      <c r="E417" t="s">
        <v>134</v>
      </c>
      <c r="F417" t="s">
        <v>121</v>
      </c>
      <c r="G417" t="s">
        <v>748</v>
      </c>
      <c r="H417" t="s">
        <v>303</v>
      </c>
      <c r="I417" t="s">
        <v>62</v>
      </c>
      <c r="J417" t="s">
        <v>92</v>
      </c>
      <c r="K417" t="s">
        <v>34</v>
      </c>
      <c r="L417" t="s">
        <v>46</v>
      </c>
      <c r="M417">
        <v>24</v>
      </c>
      <c r="N417" t="s">
        <v>56</v>
      </c>
      <c r="O417" t="s">
        <v>48</v>
      </c>
      <c r="P417" t="s">
        <v>49</v>
      </c>
      <c r="Q417" t="s">
        <v>88</v>
      </c>
      <c r="R417">
        <v>8</v>
      </c>
      <c r="S417">
        <v>5.27</v>
      </c>
      <c r="T417">
        <v>5</v>
      </c>
      <c r="U417">
        <v>5</v>
      </c>
      <c r="V417">
        <v>5</v>
      </c>
      <c r="W417">
        <v>42.054599999999994</v>
      </c>
      <c r="X417">
        <v>21.08</v>
      </c>
      <c r="Y417">
        <v>20.974599999999995</v>
      </c>
      <c r="Z417">
        <v>1</v>
      </c>
    </row>
    <row r="418" spans="1:26" x14ac:dyDescent="0.3">
      <c r="A418" t="s">
        <v>749</v>
      </c>
      <c r="B418" s="1">
        <v>45987</v>
      </c>
      <c r="C418" t="s">
        <v>738</v>
      </c>
      <c r="D418" t="s">
        <v>689</v>
      </c>
      <c r="E418" t="s">
        <v>492</v>
      </c>
      <c r="F418" t="s">
        <v>85</v>
      </c>
      <c r="G418" t="s">
        <v>351</v>
      </c>
      <c r="H418" t="s">
        <v>303</v>
      </c>
      <c r="I418" t="s">
        <v>32</v>
      </c>
      <c r="J418" t="s">
        <v>44</v>
      </c>
      <c r="K418" t="s">
        <v>87</v>
      </c>
      <c r="L418" t="s">
        <v>55</v>
      </c>
      <c r="M418">
        <v>11</v>
      </c>
      <c r="N418" t="s">
        <v>47</v>
      </c>
      <c r="O418" t="s">
        <v>94</v>
      </c>
      <c r="P418" t="s">
        <v>49</v>
      </c>
      <c r="Q418" t="s">
        <v>88</v>
      </c>
      <c r="R418">
        <v>7</v>
      </c>
      <c r="S418">
        <v>7.99</v>
      </c>
      <c r="T418">
        <v>10</v>
      </c>
      <c r="U418">
        <v>5</v>
      </c>
      <c r="V418">
        <v>4</v>
      </c>
      <c r="W418">
        <v>52.853850000000008</v>
      </c>
      <c r="X418">
        <v>27.965</v>
      </c>
      <c r="Y418">
        <v>24.888850000000009</v>
      </c>
      <c r="Z418">
        <v>0</v>
      </c>
    </row>
    <row r="419" spans="1:26" x14ac:dyDescent="0.3">
      <c r="A419" t="s">
        <v>750</v>
      </c>
      <c r="B419" s="1">
        <v>45978</v>
      </c>
      <c r="C419" t="s">
        <v>738</v>
      </c>
      <c r="D419" t="s">
        <v>689</v>
      </c>
      <c r="E419" t="s">
        <v>152</v>
      </c>
      <c r="F419" t="s">
        <v>68</v>
      </c>
      <c r="G419" t="s">
        <v>478</v>
      </c>
      <c r="H419" t="s">
        <v>43</v>
      </c>
      <c r="I419" t="s">
        <v>32</v>
      </c>
      <c r="J419" t="s">
        <v>92</v>
      </c>
      <c r="K419" t="s">
        <v>63</v>
      </c>
      <c r="L419" t="s">
        <v>55</v>
      </c>
      <c r="M419">
        <v>13</v>
      </c>
      <c r="N419" t="s">
        <v>56</v>
      </c>
      <c r="O419" t="s">
        <v>37</v>
      </c>
      <c r="P419" t="s">
        <v>49</v>
      </c>
      <c r="Q419" t="s">
        <v>50</v>
      </c>
      <c r="R419">
        <v>7</v>
      </c>
      <c r="S419">
        <v>10.66</v>
      </c>
      <c r="T419">
        <v>0</v>
      </c>
      <c r="U419">
        <v>5</v>
      </c>
      <c r="V419">
        <v>5</v>
      </c>
      <c r="W419">
        <v>78.351000000000013</v>
      </c>
      <c r="X419">
        <v>37.31</v>
      </c>
      <c r="Y419">
        <v>41.041000000000011</v>
      </c>
      <c r="Z419">
        <v>0</v>
      </c>
    </row>
    <row r="420" spans="1:26" x14ac:dyDescent="0.3">
      <c r="A420" t="s">
        <v>751</v>
      </c>
      <c r="B420" s="1">
        <v>45971</v>
      </c>
      <c r="C420" t="s">
        <v>738</v>
      </c>
      <c r="D420" t="s">
        <v>689</v>
      </c>
      <c r="E420" t="s">
        <v>170</v>
      </c>
      <c r="F420" t="s">
        <v>68</v>
      </c>
      <c r="G420" t="s">
        <v>368</v>
      </c>
      <c r="H420" t="s">
        <v>43</v>
      </c>
      <c r="I420" t="s">
        <v>62</v>
      </c>
      <c r="J420" t="s">
        <v>44</v>
      </c>
      <c r="K420" t="s">
        <v>63</v>
      </c>
      <c r="L420" t="s">
        <v>93</v>
      </c>
      <c r="M420">
        <v>25</v>
      </c>
      <c r="N420" t="s">
        <v>56</v>
      </c>
      <c r="O420" t="s">
        <v>64</v>
      </c>
      <c r="P420" t="s">
        <v>113</v>
      </c>
      <c r="Q420" t="s">
        <v>177</v>
      </c>
      <c r="R420">
        <v>7</v>
      </c>
      <c r="S420">
        <v>7.91</v>
      </c>
      <c r="T420">
        <v>0</v>
      </c>
      <c r="U420">
        <v>5</v>
      </c>
      <c r="V420">
        <v>3</v>
      </c>
      <c r="W420">
        <v>58.138500000000008</v>
      </c>
      <c r="X420">
        <v>27.685000000000002</v>
      </c>
      <c r="Y420">
        <v>30.453500000000005</v>
      </c>
      <c r="Z420">
        <v>0</v>
      </c>
    </row>
    <row r="421" spans="1:26" x14ac:dyDescent="0.3">
      <c r="A421" t="s">
        <v>752</v>
      </c>
      <c r="B421" s="1">
        <v>45983</v>
      </c>
      <c r="C421" t="s">
        <v>738</v>
      </c>
      <c r="D421" t="s">
        <v>689</v>
      </c>
      <c r="E421" t="s">
        <v>366</v>
      </c>
      <c r="F421" t="s">
        <v>85</v>
      </c>
      <c r="G421" t="s">
        <v>383</v>
      </c>
      <c r="H421" t="s">
        <v>303</v>
      </c>
      <c r="I421" t="s">
        <v>62</v>
      </c>
      <c r="J421" t="s">
        <v>101</v>
      </c>
      <c r="K421" t="s">
        <v>106</v>
      </c>
      <c r="L421" t="s">
        <v>46</v>
      </c>
      <c r="M421">
        <v>15</v>
      </c>
      <c r="N421" t="s">
        <v>47</v>
      </c>
      <c r="O421" t="s">
        <v>48</v>
      </c>
      <c r="P421" t="s">
        <v>38</v>
      </c>
      <c r="Q421" t="s">
        <v>110</v>
      </c>
      <c r="R421">
        <v>7</v>
      </c>
      <c r="S421">
        <v>10.65</v>
      </c>
      <c r="T421">
        <v>0</v>
      </c>
      <c r="U421">
        <v>5</v>
      </c>
      <c r="V421">
        <v>5</v>
      </c>
      <c r="W421">
        <v>78.277500000000003</v>
      </c>
      <c r="X421">
        <v>37.274999999999999</v>
      </c>
      <c r="Y421">
        <v>41.002500000000005</v>
      </c>
      <c r="Z421">
        <v>0</v>
      </c>
    </row>
    <row r="422" spans="1:26" x14ac:dyDescent="0.3">
      <c r="A422" t="s">
        <v>753</v>
      </c>
      <c r="B422" s="1">
        <v>45988</v>
      </c>
      <c r="C422" t="s">
        <v>738</v>
      </c>
      <c r="D422" t="s">
        <v>689</v>
      </c>
      <c r="E422" t="s">
        <v>422</v>
      </c>
      <c r="F422" t="s">
        <v>121</v>
      </c>
      <c r="G422" t="s">
        <v>223</v>
      </c>
      <c r="H422" t="s">
        <v>43</v>
      </c>
      <c r="I422" t="s">
        <v>32</v>
      </c>
      <c r="J422" t="s">
        <v>92</v>
      </c>
      <c r="K422" t="s">
        <v>106</v>
      </c>
      <c r="L422" t="s">
        <v>46</v>
      </c>
      <c r="M422">
        <v>2</v>
      </c>
      <c r="N422" t="s">
        <v>56</v>
      </c>
      <c r="O422" t="s">
        <v>48</v>
      </c>
      <c r="P422" t="s">
        <v>57</v>
      </c>
      <c r="Q422" t="s">
        <v>185</v>
      </c>
      <c r="R422">
        <v>7</v>
      </c>
      <c r="S422">
        <v>14.57</v>
      </c>
      <c r="T422">
        <v>5</v>
      </c>
      <c r="U422">
        <v>5</v>
      </c>
      <c r="V422">
        <v>4</v>
      </c>
      <c r="W422">
        <v>101.73502500000001</v>
      </c>
      <c r="X422">
        <v>50.995000000000005</v>
      </c>
      <c r="Y422">
        <v>50.740025000000003</v>
      </c>
      <c r="Z422">
        <v>0</v>
      </c>
    </row>
    <row r="423" spans="1:26" x14ac:dyDescent="0.3">
      <c r="A423" t="s">
        <v>754</v>
      </c>
      <c r="B423" s="1">
        <v>45987</v>
      </c>
      <c r="C423" t="s">
        <v>738</v>
      </c>
      <c r="D423" t="s">
        <v>689</v>
      </c>
      <c r="E423" t="s">
        <v>116</v>
      </c>
      <c r="F423" t="s">
        <v>68</v>
      </c>
      <c r="G423" t="s">
        <v>285</v>
      </c>
      <c r="H423" t="s">
        <v>303</v>
      </c>
      <c r="I423" t="s">
        <v>62</v>
      </c>
      <c r="J423" t="s">
        <v>33</v>
      </c>
      <c r="K423" t="s">
        <v>87</v>
      </c>
      <c r="L423" t="s">
        <v>93</v>
      </c>
      <c r="M423">
        <v>18</v>
      </c>
      <c r="N423" t="s">
        <v>47</v>
      </c>
      <c r="O423" t="s">
        <v>94</v>
      </c>
      <c r="P423" t="s">
        <v>76</v>
      </c>
      <c r="Q423" t="s">
        <v>127</v>
      </c>
      <c r="R423">
        <v>8</v>
      </c>
      <c r="S423">
        <v>5.89</v>
      </c>
      <c r="T423">
        <v>5</v>
      </c>
      <c r="U423">
        <v>5</v>
      </c>
      <c r="V423">
        <v>5</v>
      </c>
      <c r="W423">
        <v>47.002199999999995</v>
      </c>
      <c r="X423">
        <v>23.56</v>
      </c>
      <c r="Y423">
        <v>23.442199999999996</v>
      </c>
      <c r="Z423">
        <v>0</v>
      </c>
    </row>
    <row r="424" spans="1:26" x14ac:dyDescent="0.3">
      <c r="A424" t="s">
        <v>755</v>
      </c>
      <c r="B424" s="1">
        <v>45969</v>
      </c>
      <c r="C424" t="s">
        <v>738</v>
      </c>
      <c r="D424" t="s">
        <v>689</v>
      </c>
      <c r="E424" t="s">
        <v>60</v>
      </c>
      <c r="F424" t="s">
        <v>85</v>
      </c>
      <c r="G424" t="s">
        <v>526</v>
      </c>
      <c r="H424" t="s">
        <v>43</v>
      </c>
      <c r="I424" t="s">
        <v>32</v>
      </c>
      <c r="J424" t="s">
        <v>44</v>
      </c>
      <c r="K424" t="s">
        <v>63</v>
      </c>
      <c r="L424" t="s">
        <v>46</v>
      </c>
      <c r="M424">
        <v>16</v>
      </c>
      <c r="N424" t="s">
        <v>56</v>
      </c>
      <c r="O424" t="s">
        <v>37</v>
      </c>
      <c r="P424" t="s">
        <v>38</v>
      </c>
      <c r="Q424" t="s">
        <v>110</v>
      </c>
      <c r="R424">
        <v>7</v>
      </c>
      <c r="S424">
        <v>3.23</v>
      </c>
      <c r="T424">
        <v>5</v>
      </c>
      <c r="U424">
        <v>5</v>
      </c>
      <c r="V424">
        <v>4</v>
      </c>
      <c r="W424">
        <v>22.553474999999999</v>
      </c>
      <c r="X424">
        <v>11.305</v>
      </c>
      <c r="Y424">
        <v>11.248474999999999</v>
      </c>
      <c r="Z424">
        <v>0</v>
      </c>
    </row>
    <row r="425" spans="1:26" x14ac:dyDescent="0.3">
      <c r="A425" t="s">
        <v>756</v>
      </c>
      <c r="B425" s="1">
        <v>45983</v>
      </c>
      <c r="C425" t="s">
        <v>738</v>
      </c>
      <c r="D425" t="s">
        <v>689</v>
      </c>
      <c r="E425" t="s">
        <v>120</v>
      </c>
      <c r="F425" t="s">
        <v>29</v>
      </c>
      <c r="G425" t="s">
        <v>299</v>
      </c>
      <c r="H425" t="s">
        <v>303</v>
      </c>
      <c r="I425" t="s">
        <v>32</v>
      </c>
      <c r="J425" t="s">
        <v>92</v>
      </c>
      <c r="K425" t="s">
        <v>87</v>
      </c>
      <c r="L425" t="s">
        <v>93</v>
      </c>
      <c r="M425">
        <v>23</v>
      </c>
      <c r="N425" t="s">
        <v>36</v>
      </c>
      <c r="O425" t="s">
        <v>94</v>
      </c>
      <c r="P425" t="s">
        <v>38</v>
      </c>
      <c r="Q425" t="s">
        <v>118</v>
      </c>
      <c r="R425">
        <v>8</v>
      </c>
      <c r="S425">
        <v>12.77</v>
      </c>
      <c r="T425">
        <v>5</v>
      </c>
      <c r="U425">
        <v>5</v>
      </c>
      <c r="V425">
        <v>5</v>
      </c>
      <c r="W425">
        <v>101.9046</v>
      </c>
      <c r="X425">
        <v>51.08</v>
      </c>
      <c r="Y425">
        <v>50.824600000000004</v>
      </c>
      <c r="Z425">
        <v>0</v>
      </c>
    </row>
    <row r="426" spans="1:26" x14ac:dyDescent="0.3">
      <c r="A426" t="s">
        <v>757</v>
      </c>
      <c r="B426" s="1">
        <v>45986</v>
      </c>
      <c r="C426" t="s">
        <v>738</v>
      </c>
      <c r="D426" t="s">
        <v>689</v>
      </c>
      <c r="E426" t="s">
        <v>196</v>
      </c>
      <c r="F426" t="s">
        <v>80</v>
      </c>
      <c r="G426" t="s">
        <v>273</v>
      </c>
      <c r="H426" t="s">
        <v>43</v>
      </c>
      <c r="I426" t="s">
        <v>32</v>
      </c>
      <c r="J426" t="s">
        <v>44</v>
      </c>
      <c r="K426" t="s">
        <v>45</v>
      </c>
      <c r="L426" t="s">
        <v>46</v>
      </c>
      <c r="M426">
        <v>14</v>
      </c>
      <c r="N426" t="s">
        <v>56</v>
      </c>
      <c r="O426" t="s">
        <v>37</v>
      </c>
      <c r="P426" t="s">
        <v>38</v>
      </c>
      <c r="Q426" t="s">
        <v>130</v>
      </c>
      <c r="R426">
        <v>7</v>
      </c>
      <c r="S426">
        <v>12.38</v>
      </c>
      <c r="T426">
        <v>5</v>
      </c>
      <c r="U426">
        <v>5</v>
      </c>
      <c r="V426">
        <v>5</v>
      </c>
      <c r="W426">
        <v>86.443350000000024</v>
      </c>
      <c r="X426">
        <v>43.330000000000005</v>
      </c>
      <c r="Y426">
        <v>43.113350000000018</v>
      </c>
      <c r="Z426">
        <v>0</v>
      </c>
    </row>
    <row r="427" spans="1:26" x14ac:dyDescent="0.3">
      <c r="A427" t="s">
        <v>758</v>
      </c>
      <c r="B427" s="1">
        <v>45979</v>
      </c>
      <c r="C427" t="s">
        <v>738</v>
      </c>
      <c r="D427" t="s">
        <v>689</v>
      </c>
      <c r="E427" t="s">
        <v>239</v>
      </c>
      <c r="F427" t="s">
        <v>85</v>
      </c>
      <c r="G427" t="s">
        <v>215</v>
      </c>
      <c r="H427" t="s">
        <v>43</v>
      </c>
      <c r="I427" t="s">
        <v>32</v>
      </c>
      <c r="J427" t="s">
        <v>101</v>
      </c>
      <c r="K427" t="s">
        <v>34</v>
      </c>
      <c r="L427" t="s">
        <v>35</v>
      </c>
      <c r="M427">
        <v>5</v>
      </c>
      <c r="N427" t="s">
        <v>36</v>
      </c>
      <c r="O427" t="s">
        <v>64</v>
      </c>
      <c r="P427" t="s">
        <v>57</v>
      </c>
      <c r="Q427" t="s">
        <v>185</v>
      </c>
      <c r="R427">
        <v>8</v>
      </c>
      <c r="S427">
        <v>7.9</v>
      </c>
      <c r="T427">
        <v>0</v>
      </c>
      <c r="U427">
        <v>5</v>
      </c>
      <c r="V427">
        <v>3</v>
      </c>
      <c r="W427">
        <v>66.36</v>
      </c>
      <c r="X427">
        <v>31.6</v>
      </c>
      <c r="Y427">
        <v>34.76</v>
      </c>
      <c r="Z427">
        <v>0</v>
      </c>
    </row>
    <row r="428" spans="1:26" x14ac:dyDescent="0.3">
      <c r="A428" t="s">
        <v>759</v>
      </c>
      <c r="B428" s="1">
        <v>45986</v>
      </c>
      <c r="C428" t="s">
        <v>738</v>
      </c>
      <c r="D428" t="s">
        <v>689</v>
      </c>
      <c r="E428" t="s">
        <v>301</v>
      </c>
      <c r="F428" t="s">
        <v>29</v>
      </c>
      <c r="G428" t="s">
        <v>187</v>
      </c>
      <c r="H428" t="s">
        <v>303</v>
      </c>
      <c r="I428" t="s">
        <v>32</v>
      </c>
      <c r="J428" t="s">
        <v>101</v>
      </c>
      <c r="K428" t="s">
        <v>87</v>
      </c>
      <c r="L428" t="s">
        <v>46</v>
      </c>
      <c r="M428">
        <v>10</v>
      </c>
      <c r="N428" t="s">
        <v>47</v>
      </c>
      <c r="O428" t="s">
        <v>37</v>
      </c>
      <c r="P428" t="s">
        <v>76</v>
      </c>
      <c r="Q428" t="s">
        <v>243</v>
      </c>
      <c r="R428">
        <v>7</v>
      </c>
      <c r="S428">
        <v>7.36</v>
      </c>
      <c r="T428">
        <v>5</v>
      </c>
      <c r="U428">
        <v>5</v>
      </c>
      <c r="V428">
        <v>3</v>
      </c>
      <c r="W428">
        <v>51.391200000000005</v>
      </c>
      <c r="X428">
        <v>25.76</v>
      </c>
      <c r="Y428">
        <v>25.631200000000003</v>
      </c>
      <c r="Z428">
        <v>0</v>
      </c>
    </row>
    <row r="429" spans="1:26" x14ac:dyDescent="0.3">
      <c r="A429" t="s">
        <v>760</v>
      </c>
      <c r="B429" s="1">
        <v>45978</v>
      </c>
      <c r="C429" t="s">
        <v>738</v>
      </c>
      <c r="D429" t="s">
        <v>689</v>
      </c>
      <c r="E429" t="s">
        <v>192</v>
      </c>
      <c r="F429" t="s">
        <v>29</v>
      </c>
      <c r="G429" t="s">
        <v>504</v>
      </c>
      <c r="H429" t="s">
        <v>303</v>
      </c>
      <c r="I429" t="s">
        <v>32</v>
      </c>
      <c r="J429" t="s">
        <v>44</v>
      </c>
      <c r="K429" t="s">
        <v>34</v>
      </c>
      <c r="L429" t="s">
        <v>55</v>
      </c>
      <c r="M429">
        <v>7</v>
      </c>
      <c r="N429" t="s">
        <v>56</v>
      </c>
      <c r="O429" t="s">
        <v>37</v>
      </c>
      <c r="P429" t="s">
        <v>57</v>
      </c>
      <c r="Q429" t="s">
        <v>185</v>
      </c>
      <c r="R429">
        <v>8</v>
      </c>
      <c r="S429">
        <v>5.79</v>
      </c>
      <c r="T429">
        <v>0</v>
      </c>
      <c r="U429">
        <v>5</v>
      </c>
      <c r="V429">
        <v>5</v>
      </c>
      <c r="W429">
        <v>48.636000000000003</v>
      </c>
      <c r="X429">
        <v>23.16</v>
      </c>
      <c r="Y429">
        <v>25.476000000000003</v>
      </c>
      <c r="Z429">
        <v>0</v>
      </c>
    </row>
    <row r="430" spans="1:26" x14ac:dyDescent="0.3">
      <c r="A430" t="s">
        <v>761</v>
      </c>
      <c r="B430" s="1">
        <v>45965</v>
      </c>
      <c r="C430" t="s">
        <v>738</v>
      </c>
      <c r="D430" t="s">
        <v>689</v>
      </c>
      <c r="E430" t="s">
        <v>108</v>
      </c>
      <c r="F430" t="s">
        <v>121</v>
      </c>
      <c r="G430" t="s">
        <v>534</v>
      </c>
      <c r="H430" t="s">
        <v>43</v>
      </c>
      <c r="I430" t="s">
        <v>62</v>
      </c>
      <c r="J430" t="s">
        <v>33</v>
      </c>
      <c r="K430" t="s">
        <v>45</v>
      </c>
      <c r="L430" t="s">
        <v>46</v>
      </c>
      <c r="M430">
        <v>8</v>
      </c>
      <c r="N430" t="s">
        <v>36</v>
      </c>
      <c r="O430" t="s">
        <v>48</v>
      </c>
      <c r="P430" t="s">
        <v>57</v>
      </c>
      <c r="Q430" t="s">
        <v>250</v>
      </c>
      <c r="R430">
        <v>7</v>
      </c>
      <c r="S430">
        <v>14.21</v>
      </c>
      <c r="T430">
        <v>5</v>
      </c>
      <c r="U430">
        <v>5</v>
      </c>
      <c r="V430">
        <v>3</v>
      </c>
      <c r="W430">
        <v>99.221325000000007</v>
      </c>
      <c r="X430">
        <v>49.734999999999999</v>
      </c>
      <c r="Y430">
        <v>49.486325000000008</v>
      </c>
      <c r="Z430">
        <v>0</v>
      </c>
    </row>
    <row r="431" spans="1:26" x14ac:dyDescent="0.3">
      <c r="A431" t="s">
        <v>762</v>
      </c>
      <c r="B431" s="1">
        <v>45987</v>
      </c>
      <c r="C431" t="s">
        <v>738</v>
      </c>
      <c r="D431" t="s">
        <v>689</v>
      </c>
      <c r="E431" t="s">
        <v>170</v>
      </c>
      <c r="F431" t="s">
        <v>68</v>
      </c>
      <c r="G431" t="s">
        <v>261</v>
      </c>
      <c r="H431" t="s">
        <v>43</v>
      </c>
      <c r="I431" t="s">
        <v>62</v>
      </c>
      <c r="J431" t="s">
        <v>101</v>
      </c>
      <c r="K431" t="s">
        <v>87</v>
      </c>
      <c r="L431" t="s">
        <v>35</v>
      </c>
      <c r="M431">
        <v>7</v>
      </c>
      <c r="N431" t="s">
        <v>36</v>
      </c>
      <c r="O431" t="s">
        <v>37</v>
      </c>
      <c r="P431" t="s">
        <v>57</v>
      </c>
      <c r="Q431" t="s">
        <v>82</v>
      </c>
      <c r="R431">
        <v>8</v>
      </c>
      <c r="S431">
        <v>5.75</v>
      </c>
      <c r="T431">
        <v>10</v>
      </c>
      <c r="U431">
        <v>5</v>
      </c>
      <c r="V431">
        <v>4</v>
      </c>
      <c r="W431">
        <v>43.47</v>
      </c>
      <c r="X431">
        <v>23</v>
      </c>
      <c r="Y431">
        <v>20.47</v>
      </c>
      <c r="Z431">
        <v>0</v>
      </c>
    </row>
    <row r="432" spans="1:26" x14ac:dyDescent="0.3">
      <c r="A432" t="s">
        <v>763</v>
      </c>
      <c r="B432" s="1">
        <v>45985</v>
      </c>
      <c r="C432" t="s">
        <v>738</v>
      </c>
      <c r="D432" t="s">
        <v>689</v>
      </c>
      <c r="E432" t="s">
        <v>67</v>
      </c>
      <c r="F432" t="s">
        <v>53</v>
      </c>
      <c r="G432" t="s">
        <v>171</v>
      </c>
      <c r="H432" t="s">
        <v>43</v>
      </c>
      <c r="I432" t="s">
        <v>62</v>
      </c>
      <c r="J432" t="s">
        <v>92</v>
      </c>
      <c r="K432" t="s">
        <v>63</v>
      </c>
      <c r="L432" t="s">
        <v>46</v>
      </c>
      <c r="M432">
        <v>8</v>
      </c>
      <c r="N432" t="s">
        <v>36</v>
      </c>
      <c r="O432" t="s">
        <v>37</v>
      </c>
      <c r="P432" t="s">
        <v>57</v>
      </c>
      <c r="Q432" t="s">
        <v>58</v>
      </c>
      <c r="R432">
        <v>7</v>
      </c>
      <c r="S432">
        <v>4.33</v>
      </c>
      <c r="T432">
        <v>0</v>
      </c>
      <c r="U432">
        <v>5</v>
      </c>
      <c r="V432">
        <v>5</v>
      </c>
      <c r="W432">
        <v>31.825500000000005</v>
      </c>
      <c r="X432">
        <v>15.155000000000001</v>
      </c>
      <c r="Y432">
        <v>16.670500000000004</v>
      </c>
      <c r="Z432">
        <v>0</v>
      </c>
    </row>
    <row r="433" spans="1:26" x14ac:dyDescent="0.3">
      <c r="A433" t="s">
        <v>764</v>
      </c>
      <c r="B433" s="1">
        <v>45966</v>
      </c>
      <c r="C433" t="s">
        <v>738</v>
      </c>
      <c r="D433" t="s">
        <v>689</v>
      </c>
      <c r="E433" t="s">
        <v>190</v>
      </c>
      <c r="F433" t="s">
        <v>80</v>
      </c>
      <c r="G433" t="s">
        <v>403</v>
      </c>
      <c r="H433" t="s">
        <v>43</v>
      </c>
      <c r="I433" t="s">
        <v>62</v>
      </c>
      <c r="J433" t="s">
        <v>44</v>
      </c>
      <c r="K433" t="s">
        <v>34</v>
      </c>
      <c r="L433" t="s">
        <v>46</v>
      </c>
      <c r="M433">
        <v>4</v>
      </c>
      <c r="N433" t="s">
        <v>47</v>
      </c>
      <c r="O433" t="s">
        <v>94</v>
      </c>
      <c r="P433" t="s">
        <v>113</v>
      </c>
      <c r="Q433" t="s">
        <v>289</v>
      </c>
      <c r="R433">
        <v>7</v>
      </c>
      <c r="S433">
        <v>7.1</v>
      </c>
      <c r="T433">
        <v>0</v>
      </c>
      <c r="U433">
        <v>5</v>
      </c>
      <c r="V433">
        <v>5</v>
      </c>
      <c r="W433">
        <v>52.184999999999995</v>
      </c>
      <c r="X433">
        <v>24.849999999999998</v>
      </c>
      <c r="Y433">
        <v>27.334999999999997</v>
      </c>
      <c r="Z433">
        <v>0</v>
      </c>
    </row>
    <row r="434" spans="1:26" x14ac:dyDescent="0.3">
      <c r="A434" t="s">
        <v>765</v>
      </c>
      <c r="B434" s="1">
        <v>45989</v>
      </c>
      <c r="C434" t="s">
        <v>738</v>
      </c>
      <c r="D434" t="s">
        <v>689</v>
      </c>
      <c r="E434" t="s">
        <v>366</v>
      </c>
      <c r="F434" t="s">
        <v>121</v>
      </c>
      <c r="G434" t="s">
        <v>364</v>
      </c>
      <c r="H434" t="s">
        <v>43</v>
      </c>
      <c r="I434" t="s">
        <v>32</v>
      </c>
      <c r="J434" t="s">
        <v>92</v>
      </c>
      <c r="K434" t="s">
        <v>106</v>
      </c>
      <c r="L434" t="s">
        <v>35</v>
      </c>
      <c r="M434">
        <v>18</v>
      </c>
      <c r="N434" t="s">
        <v>36</v>
      </c>
      <c r="O434" t="s">
        <v>37</v>
      </c>
      <c r="P434" t="s">
        <v>76</v>
      </c>
      <c r="Q434" t="s">
        <v>123</v>
      </c>
      <c r="R434">
        <v>9</v>
      </c>
      <c r="S434">
        <v>10.66</v>
      </c>
      <c r="T434">
        <v>5</v>
      </c>
      <c r="U434">
        <v>5</v>
      </c>
      <c r="V434">
        <v>4</v>
      </c>
      <c r="W434">
        <v>95.700150000000008</v>
      </c>
      <c r="X434">
        <v>47.97</v>
      </c>
      <c r="Y434">
        <v>47.730150000000009</v>
      </c>
      <c r="Z434">
        <v>0</v>
      </c>
    </row>
    <row r="435" spans="1:26" x14ac:dyDescent="0.3">
      <c r="A435" t="s">
        <v>766</v>
      </c>
      <c r="B435" s="1">
        <v>45967</v>
      </c>
      <c r="C435" t="s">
        <v>738</v>
      </c>
      <c r="D435" t="s">
        <v>689</v>
      </c>
      <c r="E435" t="s">
        <v>305</v>
      </c>
      <c r="F435" t="s">
        <v>68</v>
      </c>
      <c r="G435" t="s">
        <v>215</v>
      </c>
      <c r="H435" t="s">
        <v>303</v>
      </c>
      <c r="I435" t="s">
        <v>62</v>
      </c>
      <c r="J435" t="s">
        <v>101</v>
      </c>
      <c r="K435" t="s">
        <v>87</v>
      </c>
      <c r="L435" t="s">
        <v>46</v>
      </c>
      <c r="M435">
        <v>10</v>
      </c>
      <c r="N435" t="s">
        <v>36</v>
      </c>
      <c r="O435" t="s">
        <v>48</v>
      </c>
      <c r="P435" t="s">
        <v>70</v>
      </c>
      <c r="Q435" t="s">
        <v>147</v>
      </c>
      <c r="R435">
        <v>8</v>
      </c>
      <c r="S435">
        <v>10.32</v>
      </c>
      <c r="T435">
        <v>0</v>
      </c>
      <c r="U435">
        <v>5</v>
      </c>
      <c r="V435">
        <v>3</v>
      </c>
      <c r="W435">
        <v>86.688000000000002</v>
      </c>
      <c r="X435">
        <v>41.28</v>
      </c>
      <c r="Y435">
        <v>45.408000000000001</v>
      </c>
      <c r="Z435">
        <v>0</v>
      </c>
    </row>
    <row r="436" spans="1:26" x14ac:dyDescent="0.3">
      <c r="A436" t="s">
        <v>767</v>
      </c>
      <c r="B436" s="1">
        <v>45971</v>
      </c>
      <c r="C436" t="s">
        <v>738</v>
      </c>
      <c r="D436" t="s">
        <v>689</v>
      </c>
      <c r="E436" t="s">
        <v>190</v>
      </c>
      <c r="F436" t="s">
        <v>85</v>
      </c>
      <c r="G436" t="s">
        <v>206</v>
      </c>
      <c r="H436" t="s">
        <v>303</v>
      </c>
      <c r="I436" t="s">
        <v>32</v>
      </c>
      <c r="J436" t="s">
        <v>101</v>
      </c>
      <c r="K436" t="s">
        <v>34</v>
      </c>
      <c r="L436" t="s">
        <v>46</v>
      </c>
      <c r="M436">
        <v>14</v>
      </c>
      <c r="N436" t="s">
        <v>36</v>
      </c>
      <c r="O436" t="s">
        <v>37</v>
      </c>
      <c r="P436" t="s">
        <v>38</v>
      </c>
      <c r="Q436" t="s">
        <v>130</v>
      </c>
      <c r="R436">
        <v>8</v>
      </c>
      <c r="S436">
        <v>7.1</v>
      </c>
      <c r="T436">
        <v>5</v>
      </c>
      <c r="U436">
        <v>5</v>
      </c>
      <c r="V436">
        <v>3</v>
      </c>
      <c r="W436">
        <v>56.657999999999994</v>
      </c>
      <c r="X436">
        <v>28.4</v>
      </c>
      <c r="Y436">
        <v>28.257999999999996</v>
      </c>
      <c r="Z436">
        <v>0</v>
      </c>
    </row>
    <row r="437" spans="1:26" x14ac:dyDescent="0.3">
      <c r="A437" t="s">
        <v>768</v>
      </c>
      <c r="B437" s="1">
        <v>45976</v>
      </c>
      <c r="C437" t="s">
        <v>738</v>
      </c>
      <c r="D437" t="s">
        <v>689</v>
      </c>
      <c r="E437" t="s">
        <v>196</v>
      </c>
      <c r="F437" t="s">
        <v>85</v>
      </c>
      <c r="G437" t="s">
        <v>345</v>
      </c>
      <c r="H437" t="s">
        <v>43</v>
      </c>
      <c r="I437" t="s">
        <v>62</v>
      </c>
      <c r="J437" t="s">
        <v>101</v>
      </c>
      <c r="K437" t="s">
        <v>45</v>
      </c>
      <c r="L437" t="s">
        <v>55</v>
      </c>
      <c r="M437">
        <v>20</v>
      </c>
      <c r="N437" t="s">
        <v>47</v>
      </c>
      <c r="O437" t="s">
        <v>64</v>
      </c>
      <c r="P437" t="s">
        <v>113</v>
      </c>
      <c r="Q437" t="s">
        <v>289</v>
      </c>
      <c r="R437">
        <v>8</v>
      </c>
      <c r="S437">
        <v>5.35</v>
      </c>
      <c r="T437">
        <v>5</v>
      </c>
      <c r="U437">
        <v>5</v>
      </c>
      <c r="V437">
        <v>3</v>
      </c>
      <c r="W437">
        <v>42.692999999999998</v>
      </c>
      <c r="X437">
        <v>21.4</v>
      </c>
      <c r="Y437">
        <v>21.292999999999999</v>
      </c>
      <c r="Z437">
        <v>0</v>
      </c>
    </row>
    <row r="438" spans="1:26" x14ac:dyDescent="0.3">
      <c r="A438" t="s">
        <v>769</v>
      </c>
      <c r="B438" s="1">
        <v>45989</v>
      </c>
      <c r="C438" t="s">
        <v>738</v>
      </c>
      <c r="D438" t="s">
        <v>689</v>
      </c>
      <c r="E438" t="s">
        <v>116</v>
      </c>
      <c r="F438" t="s">
        <v>29</v>
      </c>
      <c r="G438" t="s">
        <v>605</v>
      </c>
      <c r="H438" t="s">
        <v>43</v>
      </c>
      <c r="I438" t="s">
        <v>32</v>
      </c>
      <c r="J438" t="s">
        <v>44</v>
      </c>
      <c r="K438" t="s">
        <v>63</v>
      </c>
      <c r="L438" t="s">
        <v>93</v>
      </c>
      <c r="M438">
        <v>25</v>
      </c>
      <c r="N438" t="s">
        <v>36</v>
      </c>
      <c r="O438" t="s">
        <v>48</v>
      </c>
      <c r="P438" t="s">
        <v>113</v>
      </c>
      <c r="Q438" t="s">
        <v>289</v>
      </c>
      <c r="R438">
        <v>9</v>
      </c>
      <c r="S438">
        <v>13.83</v>
      </c>
      <c r="T438">
        <v>5</v>
      </c>
      <c r="U438">
        <v>5</v>
      </c>
      <c r="V438">
        <v>4</v>
      </c>
      <c r="W438">
        <v>124.15882500000001</v>
      </c>
      <c r="X438">
        <v>62.234999999999999</v>
      </c>
      <c r="Y438">
        <v>61.923825000000008</v>
      </c>
      <c r="Z438">
        <v>0</v>
      </c>
    </row>
    <row r="439" spans="1:26" x14ac:dyDescent="0.3">
      <c r="A439" t="s">
        <v>770</v>
      </c>
      <c r="B439" s="1">
        <v>45986</v>
      </c>
      <c r="C439" t="s">
        <v>738</v>
      </c>
      <c r="D439" t="s">
        <v>689</v>
      </c>
      <c r="E439" t="s">
        <v>217</v>
      </c>
      <c r="F439" t="s">
        <v>74</v>
      </c>
      <c r="G439" t="s">
        <v>387</v>
      </c>
      <c r="H439" t="s">
        <v>303</v>
      </c>
      <c r="I439" t="s">
        <v>62</v>
      </c>
      <c r="J439" t="s">
        <v>101</v>
      </c>
      <c r="K439" t="s">
        <v>87</v>
      </c>
      <c r="L439" t="s">
        <v>55</v>
      </c>
      <c r="M439">
        <v>13</v>
      </c>
      <c r="N439" t="s">
        <v>36</v>
      </c>
      <c r="O439" t="s">
        <v>37</v>
      </c>
      <c r="P439" t="s">
        <v>38</v>
      </c>
      <c r="Q439" t="s">
        <v>318</v>
      </c>
      <c r="R439">
        <v>8</v>
      </c>
      <c r="S439">
        <v>6.29</v>
      </c>
      <c r="T439">
        <v>5</v>
      </c>
      <c r="U439">
        <v>5</v>
      </c>
      <c r="V439">
        <v>3</v>
      </c>
      <c r="W439">
        <v>50.194199999999995</v>
      </c>
      <c r="X439">
        <v>25.16</v>
      </c>
      <c r="Y439">
        <v>25.034199999999995</v>
      </c>
      <c r="Z439">
        <v>0</v>
      </c>
    </row>
    <row r="440" spans="1:26" x14ac:dyDescent="0.3">
      <c r="A440" t="s">
        <v>771</v>
      </c>
      <c r="B440" s="1">
        <v>45969</v>
      </c>
      <c r="C440" t="s">
        <v>738</v>
      </c>
      <c r="D440" t="s">
        <v>689</v>
      </c>
      <c r="E440" t="s">
        <v>73</v>
      </c>
      <c r="F440" t="s">
        <v>74</v>
      </c>
      <c r="G440" t="s">
        <v>772</v>
      </c>
      <c r="H440" t="s">
        <v>303</v>
      </c>
      <c r="I440" t="s">
        <v>62</v>
      </c>
      <c r="J440" t="s">
        <v>92</v>
      </c>
      <c r="K440" t="s">
        <v>63</v>
      </c>
      <c r="L440" t="s">
        <v>93</v>
      </c>
      <c r="M440">
        <v>23</v>
      </c>
      <c r="N440" t="s">
        <v>47</v>
      </c>
      <c r="O440" t="s">
        <v>48</v>
      </c>
      <c r="P440" t="s">
        <v>76</v>
      </c>
      <c r="Q440" t="s">
        <v>157</v>
      </c>
      <c r="R440">
        <v>8</v>
      </c>
      <c r="S440">
        <v>6.17</v>
      </c>
      <c r="T440">
        <v>10</v>
      </c>
      <c r="U440">
        <v>5</v>
      </c>
      <c r="V440">
        <v>4</v>
      </c>
      <c r="W440">
        <v>46.645200000000003</v>
      </c>
      <c r="X440">
        <v>24.68</v>
      </c>
      <c r="Y440">
        <v>21.965200000000003</v>
      </c>
      <c r="Z440">
        <v>1</v>
      </c>
    </row>
    <row r="441" spans="1:26" x14ac:dyDescent="0.3">
      <c r="A441" t="s">
        <v>773</v>
      </c>
      <c r="B441" s="1">
        <v>45964</v>
      </c>
      <c r="C441" t="s">
        <v>738</v>
      </c>
      <c r="D441" t="s">
        <v>689</v>
      </c>
      <c r="E441" t="s">
        <v>120</v>
      </c>
      <c r="F441" t="s">
        <v>121</v>
      </c>
      <c r="G441" t="s">
        <v>285</v>
      </c>
      <c r="H441" t="s">
        <v>43</v>
      </c>
      <c r="I441" t="s">
        <v>62</v>
      </c>
      <c r="J441" t="s">
        <v>92</v>
      </c>
      <c r="K441" t="s">
        <v>87</v>
      </c>
      <c r="L441" t="s">
        <v>55</v>
      </c>
      <c r="M441">
        <v>24</v>
      </c>
      <c r="N441" t="s">
        <v>36</v>
      </c>
      <c r="O441" t="s">
        <v>37</v>
      </c>
      <c r="P441" t="s">
        <v>57</v>
      </c>
      <c r="Q441" t="s">
        <v>250</v>
      </c>
      <c r="R441">
        <v>8</v>
      </c>
      <c r="S441">
        <v>6.85</v>
      </c>
      <c r="T441">
        <v>10</v>
      </c>
      <c r="U441">
        <v>5</v>
      </c>
      <c r="V441">
        <v>4</v>
      </c>
      <c r="W441">
        <v>51.786000000000001</v>
      </c>
      <c r="X441">
        <v>27.4</v>
      </c>
      <c r="Y441">
        <v>24.386000000000003</v>
      </c>
      <c r="Z441">
        <v>0</v>
      </c>
    </row>
    <row r="442" spans="1:26" x14ac:dyDescent="0.3">
      <c r="A442" t="s">
        <v>774</v>
      </c>
      <c r="B442" s="1">
        <v>45985</v>
      </c>
      <c r="C442" t="s">
        <v>738</v>
      </c>
      <c r="D442" t="s">
        <v>689</v>
      </c>
      <c r="E442" t="s">
        <v>99</v>
      </c>
      <c r="F442" t="s">
        <v>74</v>
      </c>
      <c r="G442" t="s">
        <v>312</v>
      </c>
      <c r="H442" t="s">
        <v>303</v>
      </c>
      <c r="I442" t="s">
        <v>62</v>
      </c>
      <c r="J442" t="s">
        <v>92</v>
      </c>
      <c r="K442" t="s">
        <v>45</v>
      </c>
      <c r="L442" t="s">
        <v>35</v>
      </c>
      <c r="M442">
        <v>9</v>
      </c>
      <c r="N442" t="s">
        <v>56</v>
      </c>
      <c r="O442" t="s">
        <v>94</v>
      </c>
      <c r="P442" t="s">
        <v>49</v>
      </c>
      <c r="Q442" t="s">
        <v>97</v>
      </c>
      <c r="R442">
        <v>9</v>
      </c>
      <c r="S442">
        <v>8.68</v>
      </c>
      <c r="T442">
        <v>10</v>
      </c>
      <c r="U442">
        <v>5</v>
      </c>
      <c r="V442">
        <v>5</v>
      </c>
      <c r="W442">
        <v>73.823400000000007</v>
      </c>
      <c r="X442">
        <v>39.06</v>
      </c>
      <c r="Y442">
        <v>34.763400000000004</v>
      </c>
      <c r="Z442">
        <v>0</v>
      </c>
    </row>
    <row r="443" spans="1:26" x14ac:dyDescent="0.3">
      <c r="A443" t="s">
        <v>775</v>
      </c>
      <c r="B443" s="1">
        <v>45978</v>
      </c>
      <c r="C443" t="s">
        <v>738</v>
      </c>
      <c r="D443" t="s">
        <v>689</v>
      </c>
      <c r="E443" t="s">
        <v>366</v>
      </c>
      <c r="F443" t="s">
        <v>80</v>
      </c>
      <c r="G443" t="s">
        <v>776</v>
      </c>
      <c r="H443" t="s">
        <v>303</v>
      </c>
      <c r="I443" t="s">
        <v>62</v>
      </c>
      <c r="J443" t="s">
        <v>92</v>
      </c>
      <c r="K443" t="s">
        <v>63</v>
      </c>
      <c r="L443" t="s">
        <v>46</v>
      </c>
      <c r="M443">
        <v>19</v>
      </c>
      <c r="N443" t="s">
        <v>36</v>
      </c>
      <c r="O443" t="s">
        <v>94</v>
      </c>
      <c r="P443" t="s">
        <v>70</v>
      </c>
      <c r="Q443" t="s">
        <v>102</v>
      </c>
      <c r="R443">
        <v>8</v>
      </c>
      <c r="S443">
        <v>7.66</v>
      </c>
      <c r="T443">
        <v>0</v>
      </c>
      <c r="U443">
        <v>5</v>
      </c>
      <c r="V443">
        <v>4</v>
      </c>
      <c r="W443">
        <v>64.344000000000008</v>
      </c>
      <c r="X443">
        <v>30.64</v>
      </c>
      <c r="Y443">
        <v>33.704000000000008</v>
      </c>
      <c r="Z443">
        <v>1</v>
      </c>
    </row>
    <row r="444" spans="1:26" x14ac:dyDescent="0.3">
      <c r="A444" t="s">
        <v>777</v>
      </c>
      <c r="B444" s="1">
        <v>45977</v>
      </c>
      <c r="C444" t="s">
        <v>738</v>
      </c>
      <c r="D444" t="s">
        <v>689</v>
      </c>
      <c r="E444" t="s">
        <v>120</v>
      </c>
      <c r="F444" t="s">
        <v>29</v>
      </c>
      <c r="G444" t="s">
        <v>778</v>
      </c>
      <c r="H444" t="s">
        <v>303</v>
      </c>
      <c r="I444" t="s">
        <v>62</v>
      </c>
      <c r="J444" t="s">
        <v>33</v>
      </c>
      <c r="K444" t="s">
        <v>45</v>
      </c>
      <c r="L444" t="s">
        <v>46</v>
      </c>
      <c r="M444">
        <v>16</v>
      </c>
      <c r="N444" t="s">
        <v>36</v>
      </c>
      <c r="O444" t="s">
        <v>48</v>
      </c>
      <c r="P444" t="s">
        <v>38</v>
      </c>
      <c r="Q444" t="s">
        <v>118</v>
      </c>
      <c r="R444">
        <v>8</v>
      </c>
      <c r="S444">
        <v>5.5</v>
      </c>
      <c r="T444">
        <v>0</v>
      </c>
      <c r="U444">
        <v>5</v>
      </c>
      <c r="V444">
        <v>3</v>
      </c>
      <c r="W444">
        <v>46.2</v>
      </c>
      <c r="X444">
        <v>22</v>
      </c>
      <c r="Y444">
        <v>24.200000000000003</v>
      </c>
      <c r="Z444">
        <v>1</v>
      </c>
    </row>
    <row r="445" spans="1:26" x14ac:dyDescent="0.3">
      <c r="A445" t="s">
        <v>779</v>
      </c>
      <c r="B445" s="1">
        <v>45988</v>
      </c>
      <c r="C445" t="s">
        <v>738</v>
      </c>
      <c r="D445" t="s">
        <v>689</v>
      </c>
      <c r="E445" t="s">
        <v>138</v>
      </c>
      <c r="F445" t="s">
        <v>29</v>
      </c>
      <c r="G445" t="s">
        <v>780</v>
      </c>
      <c r="H445" t="s">
        <v>303</v>
      </c>
      <c r="I445" t="s">
        <v>32</v>
      </c>
      <c r="J445" t="s">
        <v>33</v>
      </c>
      <c r="K445" t="s">
        <v>34</v>
      </c>
      <c r="L445" t="s">
        <v>55</v>
      </c>
      <c r="M445">
        <v>5</v>
      </c>
      <c r="N445" t="s">
        <v>36</v>
      </c>
      <c r="O445" t="s">
        <v>64</v>
      </c>
      <c r="P445" t="s">
        <v>38</v>
      </c>
      <c r="Q445" t="s">
        <v>118</v>
      </c>
      <c r="R445">
        <v>8</v>
      </c>
      <c r="S445">
        <v>10.76</v>
      </c>
      <c r="T445">
        <v>5</v>
      </c>
      <c r="U445">
        <v>5</v>
      </c>
      <c r="V445">
        <v>3</v>
      </c>
      <c r="W445">
        <v>85.864800000000002</v>
      </c>
      <c r="X445">
        <v>43.04</v>
      </c>
      <c r="Y445">
        <v>42.824800000000003</v>
      </c>
      <c r="Z445">
        <v>1</v>
      </c>
    </row>
    <row r="446" spans="1:26" x14ac:dyDescent="0.3">
      <c r="A446" t="s">
        <v>781</v>
      </c>
      <c r="B446" s="1">
        <v>45973</v>
      </c>
      <c r="C446" t="s">
        <v>738</v>
      </c>
      <c r="D446" t="s">
        <v>689</v>
      </c>
      <c r="E446" t="s">
        <v>84</v>
      </c>
      <c r="F446" t="s">
        <v>85</v>
      </c>
      <c r="G446" t="s">
        <v>511</v>
      </c>
      <c r="H446" t="s">
        <v>303</v>
      </c>
      <c r="I446" t="s">
        <v>32</v>
      </c>
      <c r="J446" t="s">
        <v>44</v>
      </c>
      <c r="K446" t="s">
        <v>34</v>
      </c>
      <c r="L446" t="s">
        <v>93</v>
      </c>
      <c r="M446">
        <v>22</v>
      </c>
      <c r="N446" t="s">
        <v>56</v>
      </c>
      <c r="O446" t="s">
        <v>64</v>
      </c>
      <c r="P446" t="s">
        <v>76</v>
      </c>
      <c r="Q446" t="s">
        <v>243</v>
      </c>
      <c r="R446">
        <v>8</v>
      </c>
      <c r="S446">
        <v>6.07</v>
      </c>
      <c r="T446">
        <v>10</v>
      </c>
      <c r="U446">
        <v>5</v>
      </c>
      <c r="V446">
        <v>4</v>
      </c>
      <c r="W446">
        <v>45.889200000000002</v>
      </c>
      <c r="X446">
        <v>24.28</v>
      </c>
      <c r="Y446">
        <v>21.609200000000001</v>
      </c>
      <c r="Z446">
        <v>0</v>
      </c>
    </row>
    <row r="447" spans="1:26" x14ac:dyDescent="0.3">
      <c r="A447" t="s">
        <v>782</v>
      </c>
      <c r="B447" s="1">
        <v>45965</v>
      </c>
      <c r="C447" t="s">
        <v>738</v>
      </c>
      <c r="D447" t="s">
        <v>689</v>
      </c>
      <c r="E447" t="s">
        <v>305</v>
      </c>
      <c r="F447" t="s">
        <v>80</v>
      </c>
      <c r="G447" t="s">
        <v>431</v>
      </c>
      <c r="H447" t="s">
        <v>43</v>
      </c>
      <c r="I447" t="s">
        <v>32</v>
      </c>
      <c r="J447" t="s">
        <v>101</v>
      </c>
      <c r="K447" t="s">
        <v>106</v>
      </c>
      <c r="L447" t="s">
        <v>35</v>
      </c>
      <c r="M447">
        <v>3</v>
      </c>
      <c r="N447" t="s">
        <v>47</v>
      </c>
      <c r="O447" t="s">
        <v>94</v>
      </c>
      <c r="P447" t="s">
        <v>57</v>
      </c>
      <c r="Q447" t="s">
        <v>82</v>
      </c>
      <c r="R447">
        <v>8</v>
      </c>
      <c r="S447">
        <v>8.7799999999999994</v>
      </c>
      <c r="T447">
        <v>5</v>
      </c>
      <c r="U447">
        <v>5</v>
      </c>
      <c r="V447">
        <v>4</v>
      </c>
      <c r="W447">
        <v>70.064399999999992</v>
      </c>
      <c r="X447">
        <v>35.119999999999997</v>
      </c>
      <c r="Y447">
        <v>34.944399999999995</v>
      </c>
      <c r="Z447">
        <v>0</v>
      </c>
    </row>
    <row r="448" spans="1:26" x14ac:dyDescent="0.3">
      <c r="A448" t="s">
        <v>783</v>
      </c>
      <c r="B448" s="1">
        <v>45987</v>
      </c>
      <c r="C448" t="s">
        <v>738</v>
      </c>
      <c r="D448" t="s">
        <v>689</v>
      </c>
      <c r="E448" t="s">
        <v>233</v>
      </c>
      <c r="F448" t="s">
        <v>74</v>
      </c>
      <c r="G448" t="s">
        <v>593</v>
      </c>
      <c r="H448" t="s">
        <v>303</v>
      </c>
      <c r="I448" t="s">
        <v>32</v>
      </c>
      <c r="J448" t="s">
        <v>92</v>
      </c>
      <c r="K448" t="s">
        <v>106</v>
      </c>
      <c r="L448" t="s">
        <v>46</v>
      </c>
      <c r="M448">
        <v>12</v>
      </c>
      <c r="N448" t="s">
        <v>47</v>
      </c>
      <c r="O448" t="s">
        <v>64</v>
      </c>
      <c r="P448" t="s">
        <v>113</v>
      </c>
      <c r="Q448" t="s">
        <v>289</v>
      </c>
      <c r="R448">
        <v>8</v>
      </c>
      <c r="S448">
        <v>10.81</v>
      </c>
      <c r="T448">
        <v>0</v>
      </c>
      <c r="U448">
        <v>5</v>
      </c>
      <c r="V448">
        <v>3</v>
      </c>
      <c r="W448">
        <v>90.804000000000002</v>
      </c>
      <c r="X448">
        <v>43.24</v>
      </c>
      <c r="Y448">
        <v>47.564</v>
      </c>
      <c r="Z448">
        <v>0</v>
      </c>
    </row>
    <row r="449" spans="1:26" x14ac:dyDescent="0.3">
      <c r="A449" t="s">
        <v>784</v>
      </c>
      <c r="B449" s="1">
        <v>46018</v>
      </c>
      <c r="C449" t="s">
        <v>785</v>
      </c>
      <c r="D449" t="s">
        <v>689</v>
      </c>
      <c r="E449" t="s">
        <v>138</v>
      </c>
      <c r="F449" t="s">
        <v>74</v>
      </c>
      <c r="G449" t="s">
        <v>780</v>
      </c>
      <c r="H449" t="s">
        <v>303</v>
      </c>
      <c r="I449" t="s">
        <v>32</v>
      </c>
      <c r="J449" t="s">
        <v>101</v>
      </c>
      <c r="K449" t="s">
        <v>87</v>
      </c>
      <c r="L449" t="s">
        <v>55</v>
      </c>
      <c r="M449">
        <v>22</v>
      </c>
      <c r="N449" t="s">
        <v>47</v>
      </c>
      <c r="O449" t="s">
        <v>94</v>
      </c>
      <c r="P449" t="s">
        <v>76</v>
      </c>
      <c r="Q449" t="s">
        <v>243</v>
      </c>
      <c r="R449">
        <v>8</v>
      </c>
      <c r="S449">
        <v>5.63</v>
      </c>
      <c r="T449">
        <v>5</v>
      </c>
      <c r="U449">
        <v>5</v>
      </c>
      <c r="V449">
        <v>4</v>
      </c>
      <c r="W449">
        <v>44.927399999999999</v>
      </c>
      <c r="X449">
        <v>22.52</v>
      </c>
      <c r="Y449">
        <v>22.407399999999999</v>
      </c>
      <c r="Z449">
        <v>0</v>
      </c>
    </row>
    <row r="450" spans="1:26" x14ac:dyDescent="0.3">
      <c r="A450" t="s">
        <v>786</v>
      </c>
      <c r="B450" s="1">
        <v>46016</v>
      </c>
      <c r="C450" t="s">
        <v>785</v>
      </c>
      <c r="D450" t="s">
        <v>689</v>
      </c>
      <c r="E450" t="s">
        <v>196</v>
      </c>
      <c r="F450" t="s">
        <v>29</v>
      </c>
      <c r="G450" t="s">
        <v>419</v>
      </c>
      <c r="H450" t="s">
        <v>303</v>
      </c>
      <c r="I450" t="s">
        <v>32</v>
      </c>
      <c r="J450" t="s">
        <v>44</v>
      </c>
      <c r="K450" t="s">
        <v>87</v>
      </c>
      <c r="L450" t="s">
        <v>55</v>
      </c>
      <c r="M450">
        <v>16</v>
      </c>
      <c r="N450" t="s">
        <v>36</v>
      </c>
      <c r="O450" t="s">
        <v>48</v>
      </c>
      <c r="P450" t="s">
        <v>38</v>
      </c>
      <c r="Q450" t="s">
        <v>318</v>
      </c>
      <c r="R450">
        <v>8</v>
      </c>
      <c r="S450">
        <v>4.18</v>
      </c>
      <c r="T450">
        <v>5</v>
      </c>
      <c r="U450">
        <v>5</v>
      </c>
      <c r="V450">
        <v>4</v>
      </c>
      <c r="W450">
        <v>33.356400000000001</v>
      </c>
      <c r="X450">
        <v>16.72</v>
      </c>
      <c r="Y450">
        <v>16.636400000000002</v>
      </c>
      <c r="Z450">
        <v>0</v>
      </c>
    </row>
    <row r="451" spans="1:26" x14ac:dyDescent="0.3">
      <c r="A451" t="s">
        <v>787</v>
      </c>
      <c r="B451" s="1">
        <v>46002</v>
      </c>
      <c r="C451" t="s">
        <v>785</v>
      </c>
      <c r="D451" t="s">
        <v>689</v>
      </c>
      <c r="E451" t="s">
        <v>104</v>
      </c>
      <c r="F451" t="s">
        <v>68</v>
      </c>
      <c r="G451" t="s">
        <v>788</v>
      </c>
      <c r="H451" t="s">
        <v>43</v>
      </c>
      <c r="I451" t="s">
        <v>32</v>
      </c>
      <c r="J451" t="s">
        <v>92</v>
      </c>
      <c r="K451" t="s">
        <v>34</v>
      </c>
      <c r="L451" t="s">
        <v>35</v>
      </c>
      <c r="M451">
        <v>14</v>
      </c>
      <c r="N451" t="s">
        <v>47</v>
      </c>
      <c r="O451" t="s">
        <v>64</v>
      </c>
      <c r="P451" t="s">
        <v>49</v>
      </c>
      <c r="Q451" t="s">
        <v>88</v>
      </c>
      <c r="R451">
        <v>8</v>
      </c>
      <c r="S451">
        <v>7.9</v>
      </c>
      <c r="T451">
        <v>5</v>
      </c>
      <c r="U451">
        <v>5</v>
      </c>
      <c r="V451">
        <v>5</v>
      </c>
      <c r="W451">
        <v>63.042000000000002</v>
      </c>
      <c r="X451">
        <v>31.6</v>
      </c>
      <c r="Y451">
        <v>31.442</v>
      </c>
      <c r="Z451">
        <v>1</v>
      </c>
    </row>
    <row r="452" spans="1:26" x14ac:dyDescent="0.3">
      <c r="A452" t="s">
        <v>789</v>
      </c>
      <c r="B452" s="1">
        <v>46011</v>
      </c>
      <c r="C452" t="s">
        <v>785</v>
      </c>
      <c r="D452" t="s">
        <v>689</v>
      </c>
      <c r="E452" t="s">
        <v>230</v>
      </c>
      <c r="F452" t="s">
        <v>74</v>
      </c>
      <c r="G452" t="s">
        <v>332</v>
      </c>
      <c r="H452" t="s">
        <v>43</v>
      </c>
      <c r="I452" t="s">
        <v>32</v>
      </c>
      <c r="J452" t="s">
        <v>92</v>
      </c>
      <c r="K452" t="s">
        <v>63</v>
      </c>
      <c r="L452" t="s">
        <v>93</v>
      </c>
      <c r="M452">
        <v>9</v>
      </c>
      <c r="N452" t="s">
        <v>47</v>
      </c>
      <c r="O452" t="s">
        <v>64</v>
      </c>
      <c r="P452" t="s">
        <v>113</v>
      </c>
      <c r="Q452" t="s">
        <v>228</v>
      </c>
      <c r="R452">
        <v>8</v>
      </c>
      <c r="S452">
        <v>7.99</v>
      </c>
      <c r="T452">
        <v>10</v>
      </c>
      <c r="U452">
        <v>5</v>
      </c>
      <c r="V452">
        <v>5</v>
      </c>
      <c r="W452">
        <v>60.40440000000001</v>
      </c>
      <c r="X452">
        <v>31.96</v>
      </c>
      <c r="Y452">
        <v>28.444400000000009</v>
      </c>
      <c r="Z452">
        <v>0</v>
      </c>
    </row>
    <row r="453" spans="1:26" x14ac:dyDescent="0.3">
      <c r="A453" t="s">
        <v>790</v>
      </c>
      <c r="B453" s="1">
        <v>46014</v>
      </c>
      <c r="C453" t="s">
        <v>785</v>
      </c>
      <c r="D453" t="s">
        <v>689</v>
      </c>
      <c r="E453" t="s">
        <v>173</v>
      </c>
      <c r="F453" t="s">
        <v>74</v>
      </c>
      <c r="G453" t="s">
        <v>568</v>
      </c>
      <c r="H453" t="s">
        <v>43</v>
      </c>
      <c r="I453" t="s">
        <v>32</v>
      </c>
      <c r="J453" t="s">
        <v>33</v>
      </c>
      <c r="K453" t="s">
        <v>87</v>
      </c>
      <c r="L453" t="s">
        <v>93</v>
      </c>
      <c r="M453">
        <v>14</v>
      </c>
      <c r="N453" t="s">
        <v>56</v>
      </c>
      <c r="O453" t="s">
        <v>48</v>
      </c>
      <c r="P453" t="s">
        <v>57</v>
      </c>
      <c r="Q453" t="s">
        <v>58</v>
      </c>
      <c r="R453">
        <v>9</v>
      </c>
      <c r="S453">
        <v>7.91</v>
      </c>
      <c r="T453">
        <v>0</v>
      </c>
      <c r="U453">
        <v>5</v>
      </c>
      <c r="V453">
        <v>3</v>
      </c>
      <c r="W453">
        <v>74.749499999999998</v>
      </c>
      <c r="X453">
        <v>35.594999999999999</v>
      </c>
      <c r="Y453">
        <v>39.154499999999999</v>
      </c>
      <c r="Z453">
        <v>0</v>
      </c>
    </row>
    <row r="454" spans="1:26" x14ac:dyDescent="0.3">
      <c r="A454" t="s">
        <v>791</v>
      </c>
      <c r="B454" s="1">
        <v>46007</v>
      </c>
      <c r="C454" t="s">
        <v>785</v>
      </c>
      <c r="D454" t="s">
        <v>689</v>
      </c>
      <c r="E454" t="s">
        <v>233</v>
      </c>
      <c r="F454" t="s">
        <v>121</v>
      </c>
      <c r="G454" t="s">
        <v>711</v>
      </c>
      <c r="H454" t="s">
        <v>303</v>
      </c>
      <c r="I454" t="s">
        <v>32</v>
      </c>
      <c r="J454" t="s">
        <v>44</v>
      </c>
      <c r="K454" t="s">
        <v>34</v>
      </c>
      <c r="L454" t="s">
        <v>93</v>
      </c>
      <c r="M454">
        <v>12</v>
      </c>
      <c r="N454" t="s">
        <v>47</v>
      </c>
      <c r="O454" t="s">
        <v>64</v>
      </c>
      <c r="P454" t="s">
        <v>113</v>
      </c>
      <c r="Q454" t="s">
        <v>177</v>
      </c>
      <c r="R454">
        <v>8</v>
      </c>
      <c r="S454">
        <v>12.67</v>
      </c>
      <c r="T454">
        <v>5</v>
      </c>
      <c r="U454">
        <v>5</v>
      </c>
      <c r="V454">
        <v>4</v>
      </c>
      <c r="W454">
        <v>101.1066</v>
      </c>
      <c r="X454">
        <v>50.68</v>
      </c>
      <c r="Y454">
        <v>50.426600000000001</v>
      </c>
      <c r="Z454">
        <v>0</v>
      </c>
    </row>
    <row r="455" spans="1:26" x14ac:dyDescent="0.3">
      <c r="A455" t="s">
        <v>792</v>
      </c>
      <c r="B455" s="1">
        <v>46015</v>
      </c>
      <c r="C455" t="s">
        <v>785</v>
      </c>
      <c r="D455" t="s">
        <v>689</v>
      </c>
      <c r="E455" t="s">
        <v>438</v>
      </c>
      <c r="F455" t="s">
        <v>121</v>
      </c>
      <c r="G455" t="s">
        <v>748</v>
      </c>
      <c r="H455" t="s">
        <v>43</v>
      </c>
      <c r="I455" t="s">
        <v>62</v>
      </c>
      <c r="J455" t="s">
        <v>92</v>
      </c>
      <c r="K455" t="s">
        <v>45</v>
      </c>
      <c r="L455" t="s">
        <v>46</v>
      </c>
      <c r="M455">
        <v>20</v>
      </c>
      <c r="N455" t="s">
        <v>36</v>
      </c>
      <c r="O455" t="s">
        <v>37</v>
      </c>
      <c r="P455" t="s">
        <v>57</v>
      </c>
      <c r="Q455" t="s">
        <v>82</v>
      </c>
      <c r="R455">
        <v>8</v>
      </c>
      <c r="S455">
        <v>5.69</v>
      </c>
      <c r="T455">
        <v>10</v>
      </c>
      <c r="U455">
        <v>5</v>
      </c>
      <c r="V455">
        <v>4</v>
      </c>
      <c r="W455">
        <v>43.016400000000004</v>
      </c>
      <c r="X455">
        <v>22.76</v>
      </c>
      <c r="Y455">
        <v>20.256400000000003</v>
      </c>
      <c r="Z455">
        <v>0</v>
      </c>
    </row>
    <row r="456" spans="1:26" x14ac:dyDescent="0.3">
      <c r="A456" t="s">
        <v>793</v>
      </c>
      <c r="B456" s="1">
        <v>46004</v>
      </c>
      <c r="C456" t="s">
        <v>785</v>
      </c>
      <c r="D456" t="s">
        <v>689</v>
      </c>
      <c r="E456" t="s">
        <v>104</v>
      </c>
      <c r="F456" t="s">
        <v>85</v>
      </c>
      <c r="G456" t="s">
        <v>504</v>
      </c>
      <c r="H456" t="s">
        <v>303</v>
      </c>
      <c r="I456" t="s">
        <v>62</v>
      </c>
      <c r="J456" t="s">
        <v>44</v>
      </c>
      <c r="K456" t="s">
        <v>87</v>
      </c>
      <c r="L456" t="s">
        <v>46</v>
      </c>
      <c r="M456">
        <v>8</v>
      </c>
      <c r="N456" t="s">
        <v>36</v>
      </c>
      <c r="O456" t="s">
        <v>48</v>
      </c>
      <c r="P456" t="s">
        <v>57</v>
      </c>
      <c r="Q456" t="s">
        <v>82</v>
      </c>
      <c r="R456">
        <v>8</v>
      </c>
      <c r="S456">
        <v>16.59</v>
      </c>
      <c r="T456">
        <v>5</v>
      </c>
      <c r="U456">
        <v>5</v>
      </c>
      <c r="V456">
        <v>5</v>
      </c>
      <c r="W456">
        <v>132.38819999999998</v>
      </c>
      <c r="X456">
        <v>66.36</v>
      </c>
      <c r="Y456">
        <v>66.028199999999984</v>
      </c>
      <c r="Z456">
        <v>0</v>
      </c>
    </row>
    <row r="457" spans="1:26" x14ac:dyDescent="0.3">
      <c r="A457" t="s">
        <v>794</v>
      </c>
      <c r="B457" s="1">
        <v>46004</v>
      </c>
      <c r="C457" t="s">
        <v>785</v>
      </c>
      <c r="D457" t="s">
        <v>689</v>
      </c>
      <c r="E457" t="s">
        <v>145</v>
      </c>
      <c r="F457" t="s">
        <v>29</v>
      </c>
      <c r="G457" t="s">
        <v>218</v>
      </c>
      <c r="H457" t="s">
        <v>43</v>
      </c>
      <c r="I457" t="s">
        <v>32</v>
      </c>
      <c r="J457" t="s">
        <v>92</v>
      </c>
      <c r="K457" t="s">
        <v>45</v>
      </c>
      <c r="L457" t="s">
        <v>35</v>
      </c>
      <c r="M457">
        <v>7</v>
      </c>
      <c r="N457" t="s">
        <v>47</v>
      </c>
      <c r="O457" t="s">
        <v>48</v>
      </c>
      <c r="P457" t="s">
        <v>70</v>
      </c>
      <c r="Q457" t="s">
        <v>71</v>
      </c>
      <c r="R457">
        <v>8</v>
      </c>
      <c r="S457">
        <v>13.51</v>
      </c>
      <c r="T457">
        <v>0</v>
      </c>
      <c r="U457">
        <v>5</v>
      </c>
      <c r="V457">
        <v>5</v>
      </c>
      <c r="W457">
        <v>113.48400000000001</v>
      </c>
      <c r="X457">
        <v>54.04</v>
      </c>
      <c r="Y457">
        <v>59.44400000000001</v>
      </c>
      <c r="Z457">
        <v>0</v>
      </c>
    </row>
    <row r="458" spans="1:26" x14ac:dyDescent="0.3">
      <c r="A458" t="s">
        <v>784</v>
      </c>
      <c r="B458" s="1">
        <v>46018</v>
      </c>
      <c r="C458" t="s">
        <v>785</v>
      </c>
      <c r="D458" t="s">
        <v>689</v>
      </c>
      <c r="E458" t="s">
        <v>138</v>
      </c>
      <c r="F458" t="s">
        <v>74</v>
      </c>
      <c r="G458" t="s">
        <v>780</v>
      </c>
      <c r="H458" t="s">
        <v>303</v>
      </c>
      <c r="I458" t="s">
        <v>32</v>
      </c>
      <c r="J458" t="s">
        <v>101</v>
      </c>
      <c r="K458" t="s">
        <v>87</v>
      </c>
      <c r="L458" t="s">
        <v>55</v>
      </c>
      <c r="M458">
        <v>22</v>
      </c>
      <c r="N458" t="s">
        <v>47</v>
      </c>
      <c r="O458" t="s">
        <v>94</v>
      </c>
      <c r="P458" t="s">
        <v>57</v>
      </c>
      <c r="Q458" t="s">
        <v>58</v>
      </c>
      <c r="R458">
        <v>8</v>
      </c>
      <c r="S458">
        <v>11.87</v>
      </c>
      <c r="T458">
        <v>5</v>
      </c>
      <c r="U458">
        <v>5</v>
      </c>
      <c r="V458">
        <v>4</v>
      </c>
      <c r="W458">
        <v>94.722599999999986</v>
      </c>
      <c r="X458">
        <v>47.48</v>
      </c>
      <c r="Y458">
        <v>47.242599999999989</v>
      </c>
      <c r="Z458">
        <v>0</v>
      </c>
    </row>
    <row r="459" spans="1:26" x14ac:dyDescent="0.3">
      <c r="A459" t="s">
        <v>786</v>
      </c>
      <c r="B459" s="1">
        <v>46016</v>
      </c>
      <c r="C459" t="s">
        <v>785</v>
      </c>
      <c r="D459" t="s">
        <v>689</v>
      </c>
      <c r="E459" t="s">
        <v>196</v>
      </c>
      <c r="F459" t="s">
        <v>29</v>
      </c>
      <c r="G459" t="s">
        <v>419</v>
      </c>
      <c r="H459" t="s">
        <v>303</v>
      </c>
      <c r="I459" t="s">
        <v>32</v>
      </c>
      <c r="J459" t="s">
        <v>44</v>
      </c>
      <c r="K459" t="s">
        <v>87</v>
      </c>
      <c r="L459" t="s">
        <v>55</v>
      </c>
      <c r="M459">
        <v>16</v>
      </c>
      <c r="N459" t="s">
        <v>36</v>
      </c>
      <c r="O459" t="s">
        <v>48</v>
      </c>
      <c r="P459" t="s">
        <v>70</v>
      </c>
      <c r="Q459" t="s">
        <v>209</v>
      </c>
      <c r="R459">
        <v>8</v>
      </c>
      <c r="S459">
        <v>8.11</v>
      </c>
      <c r="T459">
        <v>0</v>
      </c>
      <c r="U459">
        <v>5</v>
      </c>
      <c r="V459">
        <v>4</v>
      </c>
      <c r="W459">
        <v>68.123999999999995</v>
      </c>
      <c r="X459">
        <v>32.44</v>
      </c>
      <c r="Y459">
        <v>35.683999999999997</v>
      </c>
      <c r="Z459">
        <v>0</v>
      </c>
    </row>
    <row r="460" spans="1:26" x14ac:dyDescent="0.3">
      <c r="A460" t="s">
        <v>787</v>
      </c>
      <c r="B460" s="1">
        <v>46002</v>
      </c>
      <c r="C460" t="s">
        <v>785</v>
      </c>
      <c r="D460" t="s">
        <v>689</v>
      </c>
      <c r="E460" t="s">
        <v>104</v>
      </c>
      <c r="F460" t="s">
        <v>68</v>
      </c>
      <c r="G460" t="s">
        <v>788</v>
      </c>
      <c r="H460" t="s">
        <v>43</v>
      </c>
      <c r="I460" t="s">
        <v>32</v>
      </c>
      <c r="J460" t="s">
        <v>92</v>
      </c>
      <c r="K460" t="s">
        <v>34</v>
      </c>
      <c r="L460" t="s">
        <v>35</v>
      </c>
      <c r="M460">
        <v>14</v>
      </c>
      <c r="N460" t="s">
        <v>47</v>
      </c>
      <c r="O460" t="s">
        <v>64</v>
      </c>
      <c r="P460" t="s">
        <v>70</v>
      </c>
      <c r="Q460" t="s">
        <v>147</v>
      </c>
      <c r="R460">
        <v>8</v>
      </c>
      <c r="S460">
        <v>10.7</v>
      </c>
      <c r="T460">
        <v>5</v>
      </c>
      <c r="U460">
        <v>5</v>
      </c>
      <c r="V460">
        <v>5</v>
      </c>
      <c r="W460">
        <v>85.385999999999996</v>
      </c>
      <c r="X460">
        <v>42.8</v>
      </c>
      <c r="Y460">
        <v>42.585999999999999</v>
      </c>
      <c r="Z460">
        <v>0</v>
      </c>
    </row>
    <row r="461" spans="1:26" x14ac:dyDescent="0.3">
      <c r="A461" t="s">
        <v>789</v>
      </c>
      <c r="B461" s="1">
        <v>46011</v>
      </c>
      <c r="C461" t="s">
        <v>785</v>
      </c>
      <c r="D461" t="s">
        <v>689</v>
      </c>
      <c r="E461" t="s">
        <v>230</v>
      </c>
      <c r="F461" t="s">
        <v>74</v>
      </c>
      <c r="G461" t="s">
        <v>150</v>
      </c>
      <c r="H461" t="s">
        <v>43</v>
      </c>
      <c r="I461" t="s">
        <v>32</v>
      </c>
      <c r="J461" t="s">
        <v>92</v>
      </c>
      <c r="K461" t="s">
        <v>63</v>
      </c>
      <c r="L461" t="s">
        <v>93</v>
      </c>
      <c r="M461">
        <v>9</v>
      </c>
      <c r="N461" t="s">
        <v>47</v>
      </c>
      <c r="O461" t="s">
        <v>64</v>
      </c>
      <c r="P461" t="s">
        <v>113</v>
      </c>
      <c r="Q461" t="s">
        <v>114</v>
      </c>
      <c r="R461">
        <v>8</v>
      </c>
      <c r="S461">
        <v>15.97</v>
      </c>
      <c r="T461">
        <v>0</v>
      </c>
      <c r="U461">
        <v>5</v>
      </c>
      <c r="V461">
        <v>5</v>
      </c>
      <c r="W461">
        <v>134.14800000000002</v>
      </c>
      <c r="X461">
        <v>63.88</v>
      </c>
      <c r="Y461">
        <v>70.268000000000029</v>
      </c>
      <c r="Z461">
        <v>0</v>
      </c>
    </row>
    <row r="462" spans="1:26" x14ac:dyDescent="0.3">
      <c r="A462" t="s">
        <v>790</v>
      </c>
      <c r="B462" s="1">
        <v>46014</v>
      </c>
      <c r="C462" t="s">
        <v>785</v>
      </c>
      <c r="D462" t="s">
        <v>689</v>
      </c>
      <c r="E462" t="s">
        <v>173</v>
      </c>
      <c r="F462" t="s">
        <v>74</v>
      </c>
      <c r="G462" t="s">
        <v>568</v>
      </c>
      <c r="H462" t="s">
        <v>43</v>
      </c>
      <c r="I462" t="s">
        <v>32</v>
      </c>
      <c r="J462" t="s">
        <v>33</v>
      </c>
      <c r="K462" t="s">
        <v>87</v>
      </c>
      <c r="L462" t="s">
        <v>93</v>
      </c>
      <c r="M462">
        <v>14</v>
      </c>
      <c r="N462" t="s">
        <v>56</v>
      </c>
      <c r="O462" t="s">
        <v>48</v>
      </c>
      <c r="P462" t="s">
        <v>49</v>
      </c>
      <c r="Q462" t="s">
        <v>50</v>
      </c>
      <c r="R462">
        <v>8</v>
      </c>
      <c r="S462">
        <v>9.07</v>
      </c>
      <c r="T462">
        <v>5</v>
      </c>
      <c r="U462">
        <v>5</v>
      </c>
      <c r="V462">
        <v>3</v>
      </c>
      <c r="W462">
        <v>72.378600000000006</v>
      </c>
      <c r="X462">
        <v>36.28</v>
      </c>
      <c r="Y462">
        <v>36.098600000000005</v>
      </c>
      <c r="Z462">
        <v>0</v>
      </c>
    </row>
    <row r="463" spans="1:26" x14ac:dyDescent="0.3">
      <c r="A463" t="s">
        <v>791</v>
      </c>
      <c r="B463" s="1">
        <v>46007</v>
      </c>
      <c r="C463" t="s">
        <v>785</v>
      </c>
      <c r="D463" t="s">
        <v>689</v>
      </c>
      <c r="E463" t="s">
        <v>233</v>
      </c>
      <c r="F463" t="s">
        <v>121</v>
      </c>
      <c r="G463" t="s">
        <v>711</v>
      </c>
      <c r="H463" t="s">
        <v>303</v>
      </c>
      <c r="I463" t="s">
        <v>32</v>
      </c>
      <c r="J463" t="s">
        <v>44</v>
      </c>
      <c r="K463" t="s">
        <v>34</v>
      </c>
      <c r="L463" t="s">
        <v>93</v>
      </c>
      <c r="M463">
        <v>12</v>
      </c>
      <c r="N463" t="s">
        <v>47</v>
      </c>
      <c r="O463" t="s">
        <v>64</v>
      </c>
      <c r="P463" t="s">
        <v>113</v>
      </c>
      <c r="Q463" t="s">
        <v>114</v>
      </c>
      <c r="R463">
        <v>8</v>
      </c>
      <c r="S463">
        <v>14.27</v>
      </c>
      <c r="T463">
        <v>0</v>
      </c>
      <c r="U463">
        <v>5</v>
      </c>
      <c r="V463">
        <v>4</v>
      </c>
      <c r="W463">
        <v>119.86799999999999</v>
      </c>
      <c r="X463">
        <v>57.08</v>
      </c>
      <c r="Y463">
        <v>62.787999999999997</v>
      </c>
      <c r="Z463">
        <v>0</v>
      </c>
    </row>
    <row r="464" spans="1:26" x14ac:dyDescent="0.3">
      <c r="A464" t="s">
        <v>792</v>
      </c>
      <c r="B464" s="1">
        <v>46015</v>
      </c>
      <c r="C464" t="s">
        <v>785</v>
      </c>
      <c r="D464" t="s">
        <v>689</v>
      </c>
      <c r="E464" t="s">
        <v>438</v>
      </c>
      <c r="F464" t="s">
        <v>121</v>
      </c>
      <c r="G464" t="s">
        <v>271</v>
      </c>
      <c r="H464" t="s">
        <v>43</v>
      </c>
      <c r="I464" t="s">
        <v>62</v>
      </c>
      <c r="J464" t="s">
        <v>92</v>
      </c>
      <c r="K464" t="s">
        <v>45</v>
      </c>
      <c r="L464" t="s">
        <v>46</v>
      </c>
      <c r="M464">
        <v>20</v>
      </c>
      <c r="N464" t="s">
        <v>36</v>
      </c>
      <c r="O464" t="s">
        <v>37</v>
      </c>
      <c r="P464" t="s">
        <v>49</v>
      </c>
      <c r="Q464" t="s">
        <v>97</v>
      </c>
      <c r="R464">
        <v>9</v>
      </c>
      <c r="S464">
        <v>10.26</v>
      </c>
      <c r="T464">
        <v>5</v>
      </c>
      <c r="U464">
        <v>5</v>
      </c>
      <c r="V464">
        <v>4</v>
      </c>
      <c r="W464">
        <v>92.10915</v>
      </c>
      <c r="X464">
        <v>46.17</v>
      </c>
      <c r="Y464">
        <v>45.939149999999998</v>
      </c>
      <c r="Z464">
        <v>0</v>
      </c>
    </row>
    <row r="465" spans="1:26" x14ac:dyDescent="0.3">
      <c r="A465" t="s">
        <v>793</v>
      </c>
      <c r="B465" s="1">
        <v>46004</v>
      </c>
      <c r="C465" t="s">
        <v>785</v>
      </c>
      <c r="D465" t="s">
        <v>689</v>
      </c>
      <c r="E465" t="s">
        <v>104</v>
      </c>
      <c r="F465" t="s">
        <v>85</v>
      </c>
      <c r="G465" t="s">
        <v>504</v>
      </c>
      <c r="H465" t="s">
        <v>303</v>
      </c>
      <c r="I465" t="s">
        <v>62</v>
      </c>
      <c r="J465" t="s">
        <v>44</v>
      </c>
      <c r="K465" t="s">
        <v>87</v>
      </c>
      <c r="L465" t="s">
        <v>46</v>
      </c>
      <c r="M465">
        <v>8</v>
      </c>
      <c r="N465" t="s">
        <v>36</v>
      </c>
      <c r="O465" t="s">
        <v>48</v>
      </c>
      <c r="P465" t="s">
        <v>113</v>
      </c>
      <c r="Q465" t="s">
        <v>177</v>
      </c>
      <c r="R465">
        <v>8</v>
      </c>
      <c r="S465">
        <v>6.58</v>
      </c>
      <c r="T465">
        <v>0</v>
      </c>
      <c r="U465">
        <v>5</v>
      </c>
      <c r="V465">
        <v>5</v>
      </c>
      <c r="W465">
        <v>55.272000000000006</v>
      </c>
      <c r="X465">
        <v>26.32</v>
      </c>
      <c r="Y465">
        <v>28.952000000000005</v>
      </c>
      <c r="Z465">
        <v>0</v>
      </c>
    </row>
    <row r="466" spans="1:26" x14ac:dyDescent="0.3">
      <c r="A466" t="s">
        <v>794</v>
      </c>
      <c r="B466" s="1">
        <v>46004</v>
      </c>
      <c r="C466" t="s">
        <v>785</v>
      </c>
      <c r="D466" t="s">
        <v>689</v>
      </c>
      <c r="E466" t="s">
        <v>145</v>
      </c>
      <c r="F466" t="s">
        <v>29</v>
      </c>
      <c r="G466" t="s">
        <v>218</v>
      </c>
      <c r="H466" t="s">
        <v>43</v>
      </c>
      <c r="I466" t="s">
        <v>32</v>
      </c>
      <c r="J466" t="s">
        <v>92</v>
      </c>
      <c r="K466" t="s">
        <v>45</v>
      </c>
      <c r="L466" t="s">
        <v>35</v>
      </c>
      <c r="M466">
        <v>7</v>
      </c>
      <c r="N466" t="s">
        <v>47</v>
      </c>
      <c r="O466" t="s">
        <v>48</v>
      </c>
      <c r="P466" t="s">
        <v>76</v>
      </c>
      <c r="Q466" t="s">
        <v>123</v>
      </c>
      <c r="R466">
        <v>8</v>
      </c>
      <c r="S466">
        <v>4.43</v>
      </c>
      <c r="T466">
        <v>0</v>
      </c>
      <c r="U466">
        <v>5</v>
      </c>
      <c r="V466">
        <v>5</v>
      </c>
      <c r="W466">
        <v>37.211999999999996</v>
      </c>
      <c r="X466">
        <v>17.72</v>
      </c>
      <c r="Y466">
        <v>19.491999999999997</v>
      </c>
      <c r="Z466">
        <v>0</v>
      </c>
    </row>
    <row r="467" spans="1:26" x14ac:dyDescent="0.3">
      <c r="A467" t="s">
        <v>784</v>
      </c>
      <c r="B467" s="1">
        <v>46018</v>
      </c>
      <c r="C467" t="s">
        <v>785</v>
      </c>
      <c r="D467" t="s">
        <v>689</v>
      </c>
      <c r="E467" t="s">
        <v>138</v>
      </c>
      <c r="F467" t="s">
        <v>74</v>
      </c>
      <c r="G467" t="s">
        <v>780</v>
      </c>
      <c r="H467" t="s">
        <v>303</v>
      </c>
      <c r="I467" t="s">
        <v>32</v>
      </c>
      <c r="J467" t="s">
        <v>101</v>
      </c>
      <c r="K467" t="s">
        <v>87</v>
      </c>
      <c r="L467" t="s">
        <v>55</v>
      </c>
      <c r="M467">
        <v>22</v>
      </c>
      <c r="N467" t="s">
        <v>47</v>
      </c>
      <c r="O467" t="s">
        <v>94</v>
      </c>
      <c r="P467" t="s">
        <v>57</v>
      </c>
      <c r="Q467" t="s">
        <v>250</v>
      </c>
      <c r="R467">
        <v>8</v>
      </c>
      <c r="S467">
        <v>5.78</v>
      </c>
      <c r="T467">
        <v>0</v>
      </c>
      <c r="U467">
        <v>5</v>
      </c>
      <c r="V467">
        <v>4</v>
      </c>
      <c r="W467">
        <v>48.552000000000007</v>
      </c>
      <c r="X467">
        <v>23.12</v>
      </c>
      <c r="Y467">
        <v>25.432000000000006</v>
      </c>
      <c r="Z467">
        <v>0</v>
      </c>
    </row>
    <row r="468" spans="1:26" x14ac:dyDescent="0.3">
      <c r="A468" t="s">
        <v>786</v>
      </c>
      <c r="B468" s="1">
        <v>46016</v>
      </c>
      <c r="C468" t="s">
        <v>785</v>
      </c>
      <c r="D468" t="s">
        <v>689</v>
      </c>
      <c r="E468" t="s">
        <v>196</v>
      </c>
      <c r="F468" t="s">
        <v>29</v>
      </c>
      <c r="G468" t="s">
        <v>419</v>
      </c>
      <c r="H468" t="s">
        <v>303</v>
      </c>
      <c r="I468" t="s">
        <v>32</v>
      </c>
      <c r="J468" t="s">
        <v>44</v>
      </c>
      <c r="K468" t="s">
        <v>87</v>
      </c>
      <c r="L468" t="s">
        <v>55</v>
      </c>
      <c r="M468">
        <v>16</v>
      </c>
      <c r="N468" t="s">
        <v>36</v>
      </c>
      <c r="O468" t="s">
        <v>48</v>
      </c>
      <c r="P468" t="s">
        <v>76</v>
      </c>
      <c r="Q468" t="s">
        <v>243</v>
      </c>
      <c r="R468">
        <v>8</v>
      </c>
      <c r="S468">
        <v>5.66</v>
      </c>
      <c r="T468">
        <v>5</v>
      </c>
      <c r="U468">
        <v>5</v>
      </c>
      <c r="V468">
        <v>4</v>
      </c>
      <c r="W468">
        <v>45.166800000000002</v>
      </c>
      <c r="X468">
        <v>22.64</v>
      </c>
      <c r="Y468">
        <v>22.526800000000001</v>
      </c>
      <c r="Z468">
        <v>0</v>
      </c>
    </row>
    <row r="469" spans="1:26" x14ac:dyDescent="0.3">
      <c r="A469" t="s">
        <v>787</v>
      </c>
      <c r="B469" s="1">
        <v>46002</v>
      </c>
      <c r="C469" t="s">
        <v>785</v>
      </c>
      <c r="D469" t="s">
        <v>689</v>
      </c>
      <c r="E469" t="s">
        <v>104</v>
      </c>
      <c r="F469" t="s">
        <v>68</v>
      </c>
      <c r="G469" t="s">
        <v>788</v>
      </c>
      <c r="H469" t="s">
        <v>43</v>
      </c>
      <c r="I469" t="s">
        <v>32</v>
      </c>
      <c r="J469" t="s">
        <v>92</v>
      </c>
      <c r="K469" t="s">
        <v>34</v>
      </c>
      <c r="L469" t="s">
        <v>35</v>
      </c>
      <c r="M469">
        <v>14</v>
      </c>
      <c r="N469" t="s">
        <v>47</v>
      </c>
      <c r="O469" t="s">
        <v>64</v>
      </c>
      <c r="P469" t="s">
        <v>113</v>
      </c>
      <c r="Q469" t="s">
        <v>177</v>
      </c>
      <c r="R469">
        <v>8</v>
      </c>
      <c r="S469">
        <v>9.91</v>
      </c>
      <c r="T469">
        <v>5</v>
      </c>
      <c r="U469">
        <v>5</v>
      </c>
      <c r="V469">
        <v>5</v>
      </c>
      <c r="W469">
        <v>79.081800000000001</v>
      </c>
      <c r="X469">
        <v>39.64</v>
      </c>
      <c r="Y469">
        <v>39.441800000000001</v>
      </c>
      <c r="Z469">
        <v>0</v>
      </c>
    </row>
    <row r="470" spans="1:26" x14ac:dyDescent="0.3">
      <c r="A470" t="s">
        <v>789</v>
      </c>
      <c r="B470" s="1">
        <v>46011</v>
      </c>
      <c r="C470" t="s">
        <v>785</v>
      </c>
      <c r="D470" t="s">
        <v>689</v>
      </c>
      <c r="E470" t="s">
        <v>230</v>
      </c>
      <c r="F470" t="s">
        <v>74</v>
      </c>
      <c r="G470" t="s">
        <v>665</v>
      </c>
      <c r="H470" t="s">
        <v>43</v>
      </c>
      <c r="I470" t="s">
        <v>32</v>
      </c>
      <c r="J470" t="s">
        <v>92</v>
      </c>
      <c r="K470" t="s">
        <v>63</v>
      </c>
      <c r="L470" t="s">
        <v>93</v>
      </c>
      <c r="M470">
        <v>9</v>
      </c>
      <c r="N470" t="s">
        <v>47</v>
      </c>
      <c r="O470" t="s">
        <v>64</v>
      </c>
      <c r="P470" t="s">
        <v>70</v>
      </c>
      <c r="Q470" t="s">
        <v>102</v>
      </c>
      <c r="R470">
        <v>9</v>
      </c>
      <c r="S470">
        <v>8.2100000000000009</v>
      </c>
      <c r="T470">
        <v>0</v>
      </c>
      <c r="U470">
        <v>5</v>
      </c>
      <c r="V470">
        <v>5</v>
      </c>
      <c r="W470">
        <v>77.58450000000002</v>
      </c>
      <c r="X470">
        <v>36.945000000000007</v>
      </c>
      <c r="Y470">
        <v>40.639500000000012</v>
      </c>
      <c r="Z470">
        <v>0</v>
      </c>
    </row>
    <row r="471" spans="1:26" x14ac:dyDescent="0.3">
      <c r="A471" t="s">
        <v>790</v>
      </c>
      <c r="B471" s="1">
        <v>46014</v>
      </c>
      <c r="C471" t="s">
        <v>785</v>
      </c>
      <c r="D471" t="s">
        <v>689</v>
      </c>
      <c r="E471" t="s">
        <v>173</v>
      </c>
      <c r="F471" t="s">
        <v>74</v>
      </c>
      <c r="G471" t="s">
        <v>568</v>
      </c>
      <c r="H471" t="s">
        <v>43</v>
      </c>
      <c r="I471" t="s">
        <v>32</v>
      </c>
      <c r="J471" t="s">
        <v>33</v>
      </c>
      <c r="K471" t="s">
        <v>87</v>
      </c>
      <c r="L471" t="s">
        <v>93</v>
      </c>
      <c r="M471">
        <v>14</v>
      </c>
      <c r="N471" t="s">
        <v>56</v>
      </c>
      <c r="O471" t="s">
        <v>48</v>
      </c>
      <c r="P471" t="s">
        <v>76</v>
      </c>
      <c r="Q471" t="s">
        <v>127</v>
      </c>
      <c r="R471">
        <v>8</v>
      </c>
      <c r="S471">
        <v>4.18</v>
      </c>
      <c r="T471">
        <v>5</v>
      </c>
      <c r="U471">
        <v>5</v>
      </c>
      <c r="V471">
        <v>3</v>
      </c>
      <c r="W471">
        <v>33.356400000000001</v>
      </c>
      <c r="X471">
        <v>16.72</v>
      </c>
      <c r="Y471">
        <v>16.636400000000002</v>
      </c>
      <c r="Z471">
        <v>0</v>
      </c>
    </row>
    <row r="472" spans="1:26" x14ac:dyDescent="0.3">
      <c r="A472" t="s">
        <v>791</v>
      </c>
      <c r="B472" s="1">
        <v>46007</v>
      </c>
      <c r="C472" t="s">
        <v>785</v>
      </c>
      <c r="D472" t="s">
        <v>689</v>
      </c>
      <c r="E472" t="s">
        <v>233</v>
      </c>
      <c r="F472" t="s">
        <v>121</v>
      </c>
      <c r="G472" t="s">
        <v>711</v>
      </c>
      <c r="H472" t="s">
        <v>303</v>
      </c>
      <c r="I472" t="s">
        <v>32</v>
      </c>
      <c r="J472" t="s">
        <v>44</v>
      </c>
      <c r="K472" t="s">
        <v>34</v>
      </c>
      <c r="L472" t="s">
        <v>93</v>
      </c>
      <c r="M472">
        <v>12</v>
      </c>
      <c r="N472" t="s">
        <v>47</v>
      </c>
      <c r="O472" t="s">
        <v>64</v>
      </c>
      <c r="P472" t="s">
        <v>76</v>
      </c>
      <c r="Q472" t="s">
        <v>243</v>
      </c>
      <c r="R472">
        <v>8</v>
      </c>
      <c r="S472">
        <v>6.2</v>
      </c>
      <c r="T472">
        <v>5</v>
      </c>
      <c r="U472">
        <v>5</v>
      </c>
      <c r="V472">
        <v>4</v>
      </c>
      <c r="W472">
        <v>49.475999999999999</v>
      </c>
      <c r="X472">
        <v>24.8</v>
      </c>
      <c r="Y472">
        <v>24.675999999999998</v>
      </c>
      <c r="Z472">
        <v>0</v>
      </c>
    </row>
    <row r="473" spans="1:26" x14ac:dyDescent="0.3">
      <c r="A473" t="s">
        <v>792</v>
      </c>
      <c r="B473" s="1">
        <v>46015</v>
      </c>
      <c r="C473" t="s">
        <v>785</v>
      </c>
      <c r="D473" t="s">
        <v>689</v>
      </c>
      <c r="E473" t="s">
        <v>438</v>
      </c>
      <c r="F473" t="s">
        <v>121</v>
      </c>
      <c r="G473" t="s">
        <v>271</v>
      </c>
      <c r="H473" t="s">
        <v>43</v>
      </c>
      <c r="I473" t="s">
        <v>62</v>
      </c>
      <c r="J473" t="s">
        <v>92</v>
      </c>
      <c r="K473" t="s">
        <v>45</v>
      </c>
      <c r="L473" t="s">
        <v>46</v>
      </c>
      <c r="M473">
        <v>20</v>
      </c>
      <c r="N473" t="s">
        <v>36</v>
      </c>
      <c r="O473" t="s">
        <v>37</v>
      </c>
      <c r="P473" t="s">
        <v>38</v>
      </c>
      <c r="Q473" t="s">
        <v>39</v>
      </c>
      <c r="R473">
        <v>8</v>
      </c>
      <c r="S473">
        <v>4.47</v>
      </c>
      <c r="T473">
        <v>10</v>
      </c>
      <c r="U473">
        <v>5</v>
      </c>
      <c r="V473">
        <v>4</v>
      </c>
      <c r="W473">
        <v>33.793199999999999</v>
      </c>
      <c r="X473">
        <v>17.88</v>
      </c>
      <c r="Y473">
        <v>15.9132</v>
      </c>
      <c r="Z473">
        <v>0</v>
      </c>
    </row>
    <row r="474" spans="1:26" x14ac:dyDescent="0.3">
      <c r="A474" t="s">
        <v>793</v>
      </c>
      <c r="B474" s="1">
        <v>46004</v>
      </c>
      <c r="C474" t="s">
        <v>785</v>
      </c>
      <c r="D474" t="s">
        <v>689</v>
      </c>
      <c r="E474" t="s">
        <v>104</v>
      </c>
      <c r="F474" t="s">
        <v>85</v>
      </c>
      <c r="G474" t="s">
        <v>504</v>
      </c>
      <c r="H474" t="s">
        <v>303</v>
      </c>
      <c r="I474" t="s">
        <v>62</v>
      </c>
      <c r="J474" t="s">
        <v>44</v>
      </c>
      <c r="K474" t="s">
        <v>87</v>
      </c>
      <c r="L474" t="s">
        <v>46</v>
      </c>
      <c r="M474">
        <v>8</v>
      </c>
      <c r="N474" t="s">
        <v>36</v>
      </c>
      <c r="O474" t="s">
        <v>48</v>
      </c>
      <c r="P474" t="s">
        <v>76</v>
      </c>
      <c r="Q474" t="s">
        <v>123</v>
      </c>
      <c r="R474">
        <v>3</v>
      </c>
      <c r="S474">
        <v>8.6999999999999993</v>
      </c>
      <c r="T474">
        <v>5</v>
      </c>
      <c r="U474">
        <v>5</v>
      </c>
      <c r="V474">
        <v>5</v>
      </c>
      <c r="W474">
        <v>26.034749999999999</v>
      </c>
      <c r="X474">
        <v>13.049999999999999</v>
      </c>
      <c r="Y474">
        <v>12.98475</v>
      </c>
      <c r="Z474">
        <v>0</v>
      </c>
    </row>
    <row r="475" spans="1:26" x14ac:dyDescent="0.3">
      <c r="A475" t="s">
        <v>794</v>
      </c>
      <c r="B475" s="1">
        <v>46004</v>
      </c>
      <c r="C475" t="s">
        <v>785</v>
      </c>
      <c r="D475" t="s">
        <v>689</v>
      </c>
      <c r="E475" t="s">
        <v>145</v>
      </c>
      <c r="F475" t="s">
        <v>29</v>
      </c>
      <c r="G475" t="s">
        <v>135</v>
      </c>
      <c r="H475" t="s">
        <v>43</v>
      </c>
      <c r="I475" t="s">
        <v>32</v>
      </c>
      <c r="J475" t="s">
        <v>92</v>
      </c>
      <c r="K475" t="s">
        <v>45</v>
      </c>
      <c r="L475" t="s">
        <v>35</v>
      </c>
      <c r="M475">
        <v>7</v>
      </c>
      <c r="N475" t="s">
        <v>47</v>
      </c>
      <c r="O475" t="s">
        <v>48</v>
      </c>
      <c r="P475" t="s">
        <v>70</v>
      </c>
      <c r="Q475" t="s">
        <v>71</v>
      </c>
      <c r="R475">
        <v>4</v>
      </c>
      <c r="S475">
        <v>5.45</v>
      </c>
      <c r="T475">
        <v>10</v>
      </c>
      <c r="U475">
        <v>5</v>
      </c>
      <c r="V475">
        <v>5</v>
      </c>
      <c r="W475">
        <v>20.601000000000003</v>
      </c>
      <c r="X475">
        <v>10.9</v>
      </c>
      <c r="Y475">
        <v>9.7010000000000023</v>
      </c>
      <c r="Z475">
        <v>0</v>
      </c>
    </row>
    <row r="476" spans="1:26" x14ac:dyDescent="0.3">
      <c r="A476" t="s">
        <v>794</v>
      </c>
      <c r="B476" s="1">
        <v>46018</v>
      </c>
      <c r="C476" t="s">
        <v>785</v>
      </c>
      <c r="D476" t="s">
        <v>689</v>
      </c>
      <c r="E476" t="s">
        <v>138</v>
      </c>
      <c r="F476" t="s">
        <v>74</v>
      </c>
      <c r="G476" t="s">
        <v>139</v>
      </c>
      <c r="H476" t="s">
        <v>43</v>
      </c>
      <c r="I476" t="s">
        <v>32</v>
      </c>
      <c r="J476" t="s">
        <v>92</v>
      </c>
      <c r="K476" t="s">
        <v>34</v>
      </c>
      <c r="L476" t="s">
        <v>35</v>
      </c>
      <c r="M476">
        <v>14</v>
      </c>
      <c r="N476" t="s">
        <v>47</v>
      </c>
      <c r="O476" t="s">
        <v>64</v>
      </c>
      <c r="P476" t="s">
        <v>57</v>
      </c>
      <c r="Q476" t="s">
        <v>250</v>
      </c>
      <c r="R476">
        <v>8</v>
      </c>
      <c r="S476">
        <v>13.12</v>
      </c>
      <c r="T476">
        <v>5</v>
      </c>
      <c r="U476">
        <v>5</v>
      </c>
      <c r="V476">
        <v>5</v>
      </c>
      <c r="W476">
        <v>104.69759999999999</v>
      </c>
      <c r="X476">
        <v>52.48</v>
      </c>
      <c r="Y476">
        <v>52.217599999999997</v>
      </c>
      <c r="Z476">
        <v>0</v>
      </c>
    </row>
    <row r="477" spans="1:26" x14ac:dyDescent="0.3">
      <c r="A477" t="s">
        <v>684</v>
      </c>
      <c r="B477" s="1">
        <v>46016</v>
      </c>
      <c r="C477" t="s">
        <v>785</v>
      </c>
      <c r="D477" t="s">
        <v>689</v>
      </c>
      <c r="E477" t="s">
        <v>196</v>
      </c>
      <c r="F477" t="s">
        <v>29</v>
      </c>
      <c r="G477" t="s">
        <v>221</v>
      </c>
      <c r="H477" t="s">
        <v>43</v>
      </c>
      <c r="I477" t="s">
        <v>32</v>
      </c>
      <c r="J477" t="s">
        <v>92</v>
      </c>
      <c r="K477" t="s">
        <v>63</v>
      </c>
      <c r="L477" t="s">
        <v>93</v>
      </c>
      <c r="M477">
        <v>9</v>
      </c>
      <c r="N477" t="s">
        <v>47</v>
      </c>
      <c r="O477" t="s">
        <v>64</v>
      </c>
      <c r="P477" t="s">
        <v>38</v>
      </c>
      <c r="Q477" t="s">
        <v>130</v>
      </c>
      <c r="R477">
        <v>8</v>
      </c>
      <c r="S477">
        <v>9.85</v>
      </c>
      <c r="T477">
        <v>10</v>
      </c>
      <c r="U477">
        <v>5</v>
      </c>
      <c r="V477">
        <v>5</v>
      </c>
      <c r="W477">
        <v>74.466000000000008</v>
      </c>
      <c r="X477">
        <v>39.4</v>
      </c>
      <c r="Y477">
        <v>35.06600000000001</v>
      </c>
      <c r="Z477">
        <v>0</v>
      </c>
    </row>
    <row r="478" spans="1:26" x14ac:dyDescent="0.3">
      <c r="A478" t="s">
        <v>606</v>
      </c>
      <c r="B478" s="1">
        <v>46002</v>
      </c>
      <c r="C478" t="s">
        <v>785</v>
      </c>
      <c r="D478" t="s">
        <v>689</v>
      </c>
      <c r="E478" t="s">
        <v>104</v>
      </c>
      <c r="F478" t="s">
        <v>68</v>
      </c>
      <c r="G478" t="s">
        <v>332</v>
      </c>
      <c r="H478" t="s">
        <v>43</v>
      </c>
      <c r="I478" t="s">
        <v>32</v>
      </c>
      <c r="J478" t="s">
        <v>33</v>
      </c>
      <c r="K478" t="s">
        <v>87</v>
      </c>
      <c r="L478" t="s">
        <v>93</v>
      </c>
      <c r="M478">
        <v>14</v>
      </c>
      <c r="N478" t="s">
        <v>56</v>
      </c>
      <c r="O478" t="s">
        <v>48</v>
      </c>
      <c r="P478" t="s">
        <v>113</v>
      </c>
      <c r="Q478" t="s">
        <v>140</v>
      </c>
      <c r="R478">
        <v>9</v>
      </c>
      <c r="S478">
        <v>6.59</v>
      </c>
      <c r="T478">
        <v>0</v>
      </c>
      <c r="U478">
        <v>5</v>
      </c>
      <c r="V478">
        <v>3</v>
      </c>
      <c r="W478">
        <v>62.275500000000008</v>
      </c>
      <c r="X478">
        <v>29.655000000000001</v>
      </c>
      <c r="Y478">
        <v>32.620500000000007</v>
      </c>
      <c r="Z478">
        <v>0</v>
      </c>
    </row>
    <row r="479" spans="1:26" x14ac:dyDescent="0.3">
      <c r="A479" t="s">
        <v>455</v>
      </c>
      <c r="B479" s="1">
        <v>46011</v>
      </c>
      <c r="C479" t="s">
        <v>785</v>
      </c>
      <c r="D479" t="s">
        <v>689</v>
      </c>
      <c r="E479" t="s">
        <v>230</v>
      </c>
      <c r="F479" t="s">
        <v>74</v>
      </c>
      <c r="G479" t="s">
        <v>795</v>
      </c>
      <c r="H479" t="s">
        <v>303</v>
      </c>
      <c r="I479" t="s">
        <v>32</v>
      </c>
      <c r="J479" t="s">
        <v>44</v>
      </c>
      <c r="K479" t="s">
        <v>34</v>
      </c>
      <c r="L479" t="s">
        <v>93</v>
      </c>
      <c r="M479">
        <v>12</v>
      </c>
      <c r="N479" t="s">
        <v>47</v>
      </c>
      <c r="O479" t="s">
        <v>64</v>
      </c>
      <c r="P479" t="s">
        <v>113</v>
      </c>
      <c r="Q479" t="s">
        <v>228</v>
      </c>
      <c r="R479">
        <v>8</v>
      </c>
      <c r="S479">
        <v>6.82</v>
      </c>
      <c r="T479">
        <v>5</v>
      </c>
      <c r="U479">
        <v>5</v>
      </c>
      <c r="V479">
        <v>4</v>
      </c>
      <c r="W479">
        <v>54.4236</v>
      </c>
      <c r="X479">
        <v>27.28</v>
      </c>
      <c r="Y479">
        <v>27.143599999999999</v>
      </c>
      <c r="Z479">
        <v>1</v>
      </c>
    </row>
    <row r="480" spans="1:26" x14ac:dyDescent="0.3">
      <c r="A480" t="s">
        <v>695</v>
      </c>
      <c r="B480" s="1">
        <v>46014</v>
      </c>
      <c r="C480" t="s">
        <v>785</v>
      </c>
      <c r="D480" t="s">
        <v>689</v>
      </c>
      <c r="E480" t="s">
        <v>173</v>
      </c>
      <c r="F480" t="s">
        <v>74</v>
      </c>
      <c r="G480" t="s">
        <v>321</v>
      </c>
      <c r="H480" t="s">
        <v>43</v>
      </c>
      <c r="I480" t="s">
        <v>62</v>
      </c>
      <c r="J480" t="s">
        <v>92</v>
      </c>
      <c r="K480" t="s">
        <v>45</v>
      </c>
      <c r="L480" t="s">
        <v>46</v>
      </c>
      <c r="M480">
        <v>20</v>
      </c>
      <c r="N480" t="s">
        <v>36</v>
      </c>
      <c r="O480" t="s">
        <v>37</v>
      </c>
      <c r="P480" t="s">
        <v>57</v>
      </c>
      <c r="Q480" t="s">
        <v>136</v>
      </c>
      <c r="R480">
        <v>8</v>
      </c>
      <c r="S480">
        <v>14.51</v>
      </c>
      <c r="T480">
        <v>10</v>
      </c>
      <c r="U480">
        <v>5</v>
      </c>
      <c r="V480">
        <v>4</v>
      </c>
      <c r="W480">
        <v>109.6956</v>
      </c>
      <c r="X480">
        <v>58.04</v>
      </c>
      <c r="Y480">
        <v>51.6556</v>
      </c>
      <c r="Z480">
        <v>0</v>
      </c>
    </row>
    <row r="481" spans="1:26" x14ac:dyDescent="0.3">
      <c r="A481" t="s">
        <v>796</v>
      </c>
      <c r="B481" s="1">
        <v>46007</v>
      </c>
      <c r="C481" t="s">
        <v>785</v>
      </c>
      <c r="D481" t="s">
        <v>689</v>
      </c>
      <c r="E481" t="s">
        <v>233</v>
      </c>
      <c r="F481" t="s">
        <v>121</v>
      </c>
      <c r="G481" t="s">
        <v>605</v>
      </c>
      <c r="H481" t="s">
        <v>303</v>
      </c>
      <c r="I481" t="s">
        <v>62</v>
      </c>
      <c r="J481" t="s">
        <v>44</v>
      </c>
      <c r="K481" t="s">
        <v>87</v>
      </c>
      <c r="L481" t="s">
        <v>46</v>
      </c>
      <c r="M481">
        <v>8</v>
      </c>
      <c r="N481" t="s">
        <v>36</v>
      </c>
      <c r="O481" t="s">
        <v>48</v>
      </c>
      <c r="P481" t="s">
        <v>113</v>
      </c>
      <c r="Q481" t="s">
        <v>140</v>
      </c>
      <c r="R481">
        <v>8</v>
      </c>
      <c r="S481">
        <v>9.8800000000000008</v>
      </c>
      <c r="T481">
        <v>5</v>
      </c>
      <c r="U481">
        <v>5</v>
      </c>
      <c r="V481">
        <v>5</v>
      </c>
      <c r="W481">
        <v>78.842400000000012</v>
      </c>
      <c r="X481">
        <v>39.520000000000003</v>
      </c>
      <c r="Y481">
        <v>39.322400000000009</v>
      </c>
      <c r="Z481">
        <v>0</v>
      </c>
    </row>
    <row r="482" spans="1:26" x14ac:dyDescent="0.3">
      <c r="A482" t="s">
        <v>686</v>
      </c>
      <c r="B482" s="1">
        <v>46015</v>
      </c>
      <c r="C482" t="s">
        <v>785</v>
      </c>
      <c r="D482" t="s">
        <v>689</v>
      </c>
      <c r="E482" t="s">
        <v>438</v>
      </c>
      <c r="F482" t="s">
        <v>121</v>
      </c>
      <c r="G482" t="s">
        <v>370</v>
      </c>
      <c r="H482" t="s">
        <v>43</v>
      </c>
      <c r="I482" t="s">
        <v>32</v>
      </c>
      <c r="J482" t="s">
        <v>92</v>
      </c>
      <c r="K482" t="s">
        <v>45</v>
      </c>
      <c r="L482" t="s">
        <v>35</v>
      </c>
      <c r="M482">
        <v>7</v>
      </c>
      <c r="N482" t="s">
        <v>47</v>
      </c>
      <c r="O482" t="s">
        <v>48</v>
      </c>
      <c r="P482" t="s">
        <v>113</v>
      </c>
      <c r="Q482" t="s">
        <v>140</v>
      </c>
      <c r="R482">
        <v>8</v>
      </c>
      <c r="S482">
        <v>6.81</v>
      </c>
      <c r="T482">
        <v>0</v>
      </c>
      <c r="U482">
        <v>5</v>
      </c>
      <c r="V482">
        <v>5</v>
      </c>
      <c r="W482">
        <v>57.204000000000001</v>
      </c>
      <c r="X482">
        <v>27.24</v>
      </c>
      <c r="Y482">
        <v>29.964000000000002</v>
      </c>
      <c r="Z482">
        <v>0</v>
      </c>
    </row>
    <row r="483" spans="1:26" x14ac:dyDescent="0.3">
      <c r="A483" t="s">
        <v>377</v>
      </c>
      <c r="B483" s="1">
        <v>46004</v>
      </c>
      <c r="C483" t="s">
        <v>785</v>
      </c>
      <c r="D483" t="s">
        <v>689</v>
      </c>
      <c r="E483" t="s">
        <v>104</v>
      </c>
      <c r="F483" t="s">
        <v>85</v>
      </c>
      <c r="G483" t="s">
        <v>342</v>
      </c>
      <c r="H483" t="s">
        <v>303</v>
      </c>
      <c r="I483" t="s">
        <v>32</v>
      </c>
      <c r="J483" t="s">
        <v>101</v>
      </c>
      <c r="K483" t="s">
        <v>87</v>
      </c>
      <c r="L483" t="s">
        <v>55</v>
      </c>
      <c r="M483">
        <v>22</v>
      </c>
      <c r="N483" t="s">
        <v>47</v>
      </c>
      <c r="O483" t="s">
        <v>94</v>
      </c>
      <c r="P483" t="s">
        <v>113</v>
      </c>
      <c r="Q483" t="s">
        <v>228</v>
      </c>
      <c r="R483">
        <v>8</v>
      </c>
      <c r="S483">
        <v>6.36</v>
      </c>
      <c r="T483">
        <v>5</v>
      </c>
      <c r="U483">
        <v>5</v>
      </c>
      <c r="V483">
        <v>4</v>
      </c>
      <c r="W483">
        <v>50.752800000000001</v>
      </c>
      <c r="X483">
        <v>25.44</v>
      </c>
      <c r="Y483">
        <v>25.312799999999999</v>
      </c>
      <c r="Z483">
        <v>0</v>
      </c>
    </row>
    <row r="484" spans="1:26" x14ac:dyDescent="0.3">
      <c r="A484" t="s">
        <v>379</v>
      </c>
      <c r="B484" s="1">
        <v>46004</v>
      </c>
      <c r="C484" t="s">
        <v>785</v>
      </c>
      <c r="D484" t="s">
        <v>689</v>
      </c>
      <c r="E484" t="s">
        <v>145</v>
      </c>
      <c r="F484" t="s">
        <v>29</v>
      </c>
      <c r="G484" t="s">
        <v>797</v>
      </c>
      <c r="H484" t="s">
        <v>303</v>
      </c>
      <c r="I484" t="s">
        <v>32</v>
      </c>
      <c r="J484" t="s">
        <v>44</v>
      </c>
      <c r="K484" t="s">
        <v>87</v>
      </c>
      <c r="L484" t="s">
        <v>55</v>
      </c>
      <c r="M484">
        <v>16</v>
      </c>
      <c r="N484" t="s">
        <v>36</v>
      </c>
      <c r="O484" t="s">
        <v>48</v>
      </c>
      <c r="P484" t="s">
        <v>49</v>
      </c>
      <c r="Q484" t="s">
        <v>168</v>
      </c>
      <c r="R484">
        <v>8</v>
      </c>
      <c r="S484">
        <v>7.25</v>
      </c>
      <c r="T484">
        <v>0</v>
      </c>
      <c r="U484">
        <v>5</v>
      </c>
      <c r="V484">
        <v>4</v>
      </c>
      <c r="W484">
        <v>60.900000000000006</v>
      </c>
      <c r="X484">
        <v>29</v>
      </c>
      <c r="Y484">
        <v>31.900000000000006</v>
      </c>
      <c r="Z484">
        <v>1</v>
      </c>
    </row>
    <row r="485" spans="1:26" x14ac:dyDescent="0.3">
      <c r="A485" t="s">
        <v>186</v>
      </c>
      <c r="B485" s="1">
        <v>46018</v>
      </c>
      <c r="C485" t="s">
        <v>785</v>
      </c>
      <c r="D485" t="s">
        <v>689</v>
      </c>
      <c r="E485" t="s">
        <v>138</v>
      </c>
      <c r="F485" t="s">
        <v>74</v>
      </c>
      <c r="G485" t="s">
        <v>100</v>
      </c>
      <c r="H485" t="s">
        <v>43</v>
      </c>
      <c r="I485" t="s">
        <v>32</v>
      </c>
      <c r="J485" t="s">
        <v>92</v>
      </c>
      <c r="K485" t="s">
        <v>34</v>
      </c>
      <c r="L485" t="s">
        <v>35</v>
      </c>
      <c r="M485">
        <v>14</v>
      </c>
      <c r="N485" t="s">
        <v>47</v>
      </c>
      <c r="O485" t="s">
        <v>64</v>
      </c>
      <c r="P485" t="s">
        <v>38</v>
      </c>
      <c r="Q485" t="s">
        <v>118</v>
      </c>
      <c r="R485">
        <v>8</v>
      </c>
      <c r="S485">
        <v>13.13</v>
      </c>
      <c r="T485">
        <v>5</v>
      </c>
      <c r="U485">
        <v>5</v>
      </c>
      <c r="V485">
        <v>5</v>
      </c>
      <c r="W485">
        <v>104.7774</v>
      </c>
      <c r="X485">
        <v>52.52</v>
      </c>
      <c r="Y485">
        <v>52.257399999999997</v>
      </c>
      <c r="Z485">
        <v>0</v>
      </c>
    </row>
    <row r="486" spans="1:26" x14ac:dyDescent="0.3">
      <c r="A486" t="s">
        <v>189</v>
      </c>
      <c r="B486" s="1">
        <v>46016</v>
      </c>
      <c r="C486" t="s">
        <v>785</v>
      </c>
      <c r="D486" t="s">
        <v>689</v>
      </c>
      <c r="E486" t="s">
        <v>196</v>
      </c>
      <c r="F486" t="s">
        <v>29</v>
      </c>
      <c r="G486" t="s">
        <v>308</v>
      </c>
      <c r="H486" t="s">
        <v>43</v>
      </c>
      <c r="I486" t="s">
        <v>32</v>
      </c>
      <c r="J486" t="s">
        <v>92</v>
      </c>
      <c r="K486" t="s">
        <v>63</v>
      </c>
      <c r="L486" t="s">
        <v>93</v>
      </c>
      <c r="M486">
        <v>9</v>
      </c>
      <c r="N486" t="s">
        <v>47</v>
      </c>
      <c r="O486" t="s">
        <v>64</v>
      </c>
      <c r="P486" t="s">
        <v>38</v>
      </c>
      <c r="Q486" t="s">
        <v>130</v>
      </c>
      <c r="R486">
        <v>8</v>
      </c>
      <c r="S486">
        <v>5.12</v>
      </c>
      <c r="T486">
        <v>0</v>
      </c>
      <c r="U486">
        <v>5</v>
      </c>
      <c r="V486">
        <v>5</v>
      </c>
      <c r="W486">
        <v>43.008000000000003</v>
      </c>
      <c r="X486">
        <v>20.48</v>
      </c>
      <c r="Y486">
        <v>22.528000000000002</v>
      </c>
      <c r="Z486">
        <v>0</v>
      </c>
    </row>
    <row r="487" spans="1:26" x14ac:dyDescent="0.3">
      <c r="A487" t="s">
        <v>653</v>
      </c>
      <c r="B487" s="1">
        <v>46002</v>
      </c>
      <c r="C487" t="s">
        <v>785</v>
      </c>
      <c r="D487" t="s">
        <v>689</v>
      </c>
      <c r="E487" t="s">
        <v>104</v>
      </c>
      <c r="F487" t="s">
        <v>68</v>
      </c>
      <c r="G487" t="s">
        <v>282</v>
      </c>
      <c r="H487" t="s">
        <v>43</v>
      </c>
      <c r="I487" t="s">
        <v>32</v>
      </c>
      <c r="J487" t="s">
        <v>33</v>
      </c>
      <c r="K487" t="s">
        <v>87</v>
      </c>
      <c r="L487" t="s">
        <v>93</v>
      </c>
      <c r="M487">
        <v>14</v>
      </c>
      <c r="N487" t="s">
        <v>56</v>
      </c>
      <c r="O487" t="s">
        <v>48</v>
      </c>
      <c r="P487" t="s">
        <v>113</v>
      </c>
      <c r="Q487" t="s">
        <v>140</v>
      </c>
      <c r="R487">
        <v>8</v>
      </c>
      <c r="S487">
        <v>14.61</v>
      </c>
      <c r="T487">
        <v>5</v>
      </c>
      <c r="U487">
        <v>5</v>
      </c>
      <c r="V487">
        <v>3</v>
      </c>
      <c r="W487">
        <v>116.58779999999999</v>
      </c>
      <c r="X487">
        <v>58.44</v>
      </c>
      <c r="Y487">
        <v>58.147799999999989</v>
      </c>
      <c r="Z487">
        <v>0</v>
      </c>
    </row>
    <row r="488" spans="1:26" x14ac:dyDescent="0.3">
      <c r="A488" t="s">
        <v>687</v>
      </c>
      <c r="B488" s="1">
        <v>46011</v>
      </c>
      <c r="C488" t="s">
        <v>785</v>
      </c>
      <c r="D488" t="s">
        <v>689</v>
      </c>
      <c r="E488" t="s">
        <v>230</v>
      </c>
      <c r="F488" t="s">
        <v>74</v>
      </c>
      <c r="G488" t="s">
        <v>665</v>
      </c>
      <c r="H488" t="s">
        <v>303</v>
      </c>
      <c r="I488" t="s">
        <v>32</v>
      </c>
      <c r="J488" t="s">
        <v>44</v>
      </c>
      <c r="K488" t="s">
        <v>34</v>
      </c>
      <c r="L488" t="s">
        <v>93</v>
      </c>
      <c r="M488">
        <v>12</v>
      </c>
      <c r="N488" t="s">
        <v>47</v>
      </c>
      <c r="O488" t="s">
        <v>64</v>
      </c>
      <c r="P488" t="s">
        <v>57</v>
      </c>
      <c r="Q488" t="s">
        <v>185</v>
      </c>
      <c r="R488">
        <v>8</v>
      </c>
      <c r="S488">
        <v>22.65</v>
      </c>
      <c r="T488">
        <v>0</v>
      </c>
      <c r="U488">
        <v>5</v>
      </c>
      <c r="V488">
        <v>4</v>
      </c>
      <c r="W488">
        <v>190.26</v>
      </c>
      <c r="X488">
        <v>90.6</v>
      </c>
      <c r="Y488">
        <v>99.66</v>
      </c>
      <c r="Z488">
        <v>0</v>
      </c>
    </row>
    <row r="489" spans="1:26" x14ac:dyDescent="0.3">
      <c r="A489" t="s">
        <v>680</v>
      </c>
      <c r="B489" s="1">
        <v>46014</v>
      </c>
      <c r="C489" t="s">
        <v>785</v>
      </c>
      <c r="D489" t="s">
        <v>689</v>
      </c>
      <c r="E489" t="s">
        <v>173</v>
      </c>
      <c r="F489" t="s">
        <v>74</v>
      </c>
      <c r="G489" t="s">
        <v>385</v>
      </c>
      <c r="H489" t="s">
        <v>43</v>
      </c>
      <c r="I489" t="s">
        <v>62</v>
      </c>
      <c r="J489" t="s">
        <v>92</v>
      </c>
      <c r="K489" t="s">
        <v>45</v>
      </c>
      <c r="L489" t="s">
        <v>46</v>
      </c>
      <c r="M489">
        <v>20</v>
      </c>
      <c r="N489" t="s">
        <v>36</v>
      </c>
      <c r="O489" t="s">
        <v>37</v>
      </c>
      <c r="P489" t="s">
        <v>38</v>
      </c>
      <c r="Q489" t="s">
        <v>118</v>
      </c>
      <c r="R489">
        <v>9</v>
      </c>
      <c r="S489">
        <v>9.39</v>
      </c>
      <c r="T489">
        <v>5</v>
      </c>
      <c r="U489">
        <v>5</v>
      </c>
      <c r="V489">
        <v>4</v>
      </c>
      <c r="W489">
        <v>84.298725000000005</v>
      </c>
      <c r="X489">
        <v>42.255000000000003</v>
      </c>
      <c r="Y489">
        <v>42.043725000000002</v>
      </c>
      <c r="Z489">
        <v>0</v>
      </c>
    </row>
    <row r="490" spans="1:26" x14ac:dyDescent="0.3">
      <c r="A490" t="s">
        <v>608</v>
      </c>
      <c r="B490" s="1">
        <v>46007</v>
      </c>
      <c r="C490" t="s">
        <v>785</v>
      </c>
      <c r="D490" t="s">
        <v>689</v>
      </c>
      <c r="E490" t="s">
        <v>233</v>
      </c>
      <c r="F490" t="s">
        <v>121</v>
      </c>
      <c r="G490" t="s">
        <v>276</v>
      </c>
      <c r="H490" t="s">
        <v>303</v>
      </c>
      <c r="I490" t="s">
        <v>62</v>
      </c>
      <c r="J490" t="s">
        <v>44</v>
      </c>
      <c r="K490" t="s">
        <v>87</v>
      </c>
      <c r="L490" t="s">
        <v>46</v>
      </c>
      <c r="M490">
        <v>8</v>
      </c>
      <c r="N490" t="s">
        <v>36</v>
      </c>
      <c r="O490" t="s">
        <v>48</v>
      </c>
      <c r="P490" t="s">
        <v>38</v>
      </c>
      <c r="Q490" t="s">
        <v>39</v>
      </c>
      <c r="R490">
        <v>8</v>
      </c>
      <c r="S490">
        <v>6.44</v>
      </c>
      <c r="T490">
        <v>0</v>
      </c>
      <c r="U490">
        <v>5</v>
      </c>
      <c r="V490">
        <v>5</v>
      </c>
      <c r="W490">
        <v>54.096000000000004</v>
      </c>
      <c r="X490">
        <v>25.76</v>
      </c>
      <c r="Y490">
        <v>28.336000000000002</v>
      </c>
      <c r="Z490">
        <v>0</v>
      </c>
    </row>
    <row r="491" spans="1:26" x14ac:dyDescent="0.3">
      <c r="A491" t="s">
        <v>753</v>
      </c>
      <c r="B491" s="1">
        <v>46015</v>
      </c>
      <c r="C491" t="s">
        <v>785</v>
      </c>
      <c r="D491" t="s">
        <v>689</v>
      </c>
      <c r="E491" t="s">
        <v>438</v>
      </c>
      <c r="F491" t="s">
        <v>121</v>
      </c>
      <c r="G491" t="s">
        <v>593</v>
      </c>
      <c r="H491" t="s">
        <v>43</v>
      </c>
      <c r="I491" t="s">
        <v>32</v>
      </c>
      <c r="J491" t="s">
        <v>92</v>
      </c>
      <c r="K491" t="s">
        <v>45</v>
      </c>
      <c r="L491" t="s">
        <v>35</v>
      </c>
      <c r="M491">
        <v>7</v>
      </c>
      <c r="N491" t="s">
        <v>47</v>
      </c>
      <c r="O491" t="s">
        <v>48</v>
      </c>
      <c r="P491" t="s">
        <v>38</v>
      </c>
      <c r="Q491" t="s">
        <v>39</v>
      </c>
      <c r="R491">
        <v>8</v>
      </c>
      <c r="S491">
        <v>9.35</v>
      </c>
      <c r="T491">
        <v>0</v>
      </c>
      <c r="U491">
        <v>5</v>
      </c>
      <c r="V491">
        <v>5</v>
      </c>
      <c r="W491">
        <v>78.540000000000006</v>
      </c>
      <c r="X491">
        <v>37.4</v>
      </c>
      <c r="Y491">
        <v>41.140000000000008</v>
      </c>
      <c r="Z491">
        <v>0</v>
      </c>
    </row>
    <row r="492" spans="1:26" x14ac:dyDescent="0.3">
      <c r="A492" t="s">
        <v>690</v>
      </c>
      <c r="B492" s="1">
        <v>46004</v>
      </c>
      <c r="C492" t="s">
        <v>785</v>
      </c>
      <c r="D492" t="s">
        <v>689</v>
      </c>
      <c r="E492" t="s">
        <v>104</v>
      </c>
      <c r="F492" t="s">
        <v>85</v>
      </c>
      <c r="G492" t="s">
        <v>392</v>
      </c>
      <c r="H492" t="s">
        <v>303</v>
      </c>
      <c r="I492" t="s">
        <v>32</v>
      </c>
      <c r="J492" t="s">
        <v>101</v>
      </c>
      <c r="K492" t="s">
        <v>87</v>
      </c>
      <c r="L492" t="s">
        <v>55</v>
      </c>
      <c r="M492">
        <v>22</v>
      </c>
      <c r="N492" t="s">
        <v>47</v>
      </c>
      <c r="O492" t="s">
        <v>94</v>
      </c>
      <c r="P492" t="s">
        <v>49</v>
      </c>
      <c r="Q492" t="s">
        <v>97</v>
      </c>
      <c r="R492">
        <v>8</v>
      </c>
      <c r="S492">
        <v>8.32</v>
      </c>
      <c r="T492">
        <v>0</v>
      </c>
      <c r="U492">
        <v>5</v>
      </c>
      <c r="V492">
        <v>4</v>
      </c>
      <c r="W492">
        <v>69.888000000000005</v>
      </c>
      <c r="X492">
        <v>33.28</v>
      </c>
      <c r="Y492">
        <v>36.608000000000004</v>
      </c>
      <c r="Z492">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B08EBC-B55C-433F-9BC9-D746B60FE2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Project Objective</vt:lpstr>
      <vt:lpstr>Analysis</vt:lpstr>
      <vt:lpstr>DashBoard</vt:lpstr>
      <vt:lpstr>Detail1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SAQUIB KHAN</cp:lastModifiedBy>
  <dcterms:created xsi:type="dcterms:W3CDTF">2026-08-21T12:40:30Z</dcterms:created>
  <dcterms:modified xsi:type="dcterms:W3CDTF">2026-09-22T17:12:13Z</dcterms:modified>
</cp:coreProperties>
</file>