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ila sites\Hind High Vacuum\"/>
    </mc:Choice>
  </mc:AlternateContent>
  <bookViews>
    <workbookView xWindow="0" yWindow="0" windowWidth="23040" windowHeight="8328"/>
  </bookViews>
  <sheets>
    <sheet name="Cost Schedule" sheetId="4" r:id="rId1"/>
    <sheet name="Deployment Structure" sheetId="5" r:id="rId2"/>
    <sheet name="Wage Breakup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4" l="1"/>
  <c r="F14" i="4"/>
  <c r="F16" i="4" l="1"/>
  <c r="D24" i="3"/>
  <c r="D12" i="3"/>
  <c r="D14" i="3" s="1"/>
  <c r="K10" i="3"/>
  <c r="I10" i="3"/>
  <c r="H10" i="3"/>
  <c r="G10" i="3"/>
  <c r="F10" i="3"/>
  <c r="L9" i="3"/>
  <c r="L24" i="3" s="1"/>
  <c r="K9" i="3"/>
  <c r="K26" i="3" s="1"/>
  <c r="J9" i="3"/>
  <c r="J26" i="3" s="1"/>
  <c r="I9" i="3"/>
  <c r="I23" i="3" s="1"/>
  <c r="I25" i="3" s="1"/>
  <c r="H9" i="3"/>
  <c r="G9" i="3"/>
  <c r="G26" i="3" s="1"/>
  <c r="F9" i="3"/>
  <c r="F26" i="3" s="1"/>
  <c r="E9" i="3"/>
  <c r="E23" i="3" s="1"/>
  <c r="D9" i="3"/>
  <c r="E12" i="3" l="1"/>
  <c r="H24" i="3"/>
  <c r="I12" i="3"/>
  <c r="F23" i="3"/>
  <c r="F25" i="3" s="1"/>
  <c r="J23" i="3"/>
  <c r="J25" i="3" s="1"/>
  <c r="E24" i="3"/>
  <c r="I24" i="3"/>
  <c r="H26" i="3"/>
  <c r="L26" i="3"/>
  <c r="F12" i="3"/>
  <c r="G23" i="3"/>
  <c r="G25" i="3" s="1"/>
  <c r="K23" i="3"/>
  <c r="K25" i="3" s="1"/>
  <c r="F24" i="3"/>
  <c r="J24" i="3"/>
  <c r="I26" i="3"/>
  <c r="J12" i="3"/>
  <c r="D23" i="3"/>
  <c r="H23" i="3"/>
  <c r="H25" i="3" s="1"/>
  <c r="L23" i="3"/>
  <c r="L25" i="3" s="1"/>
  <c r="G24" i="3"/>
  <c r="K24" i="3"/>
  <c r="H12" i="3"/>
  <c r="L12" i="3"/>
  <c r="G12" i="3"/>
  <c r="K12" i="3"/>
  <c r="D15" i="3" l="1"/>
  <c r="D29" i="3"/>
  <c r="D30" i="3" s="1"/>
  <c r="E10" i="4" s="1"/>
  <c r="F10" i="4" s="1"/>
  <c r="I15" i="3"/>
  <c r="I27" i="3"/>
  <c r="I29" i="3" s="1"/>
  <c r="I30" i="3" s="1"/>
  <c r="I14" i="3"/>
  <c r="I19" i="3" s="1"/>
  <c r="I21" i="3" s="1"/>
  <c r="I18" i="3"/>
  <c r="L18" i="3"/>
  <c r="L15" i="3"/>
  <c r="L27" i="3"/>
  <c r="L29" i="3" s="1"/>
  <c r="L30" i="3" s="1"/>
  <c r="L14" i="3"/>
  <c r="L19" i="3" s="1"/>
  <c r="L21" i="3" s="1"/>
  <c r="H18" i="3"/>
  <c r="H15" i="3"/>
  <c r="H27" i="3"/>
  <c r="H29" i="3" s="1"/>
  <c r="H30" i="3" s="1"/>
  <c r="H14" i="3"/>
  <c r="J27" i="3"/>
  <c r="J14" i="3"/>
  <c r="J18" i="3"/>
  <c r="J15" i="3"/>
  <c r="F27" i="3"/>
  <c r="F29" i="3" s="1"/>
  <c r="F30" i="3" s="1"/>
  <c r="F14" i="3"/>
  <c r="F18" i="3"/>
  <c r="F15" i="3"/>
  <c r="K18" i="3"/>
  <c r="K15" i="3"/>
  <c r="K27" i="3"/>
  <c r="K29" i="3" s="1"/>
  <c r="K30" i="3" s="1"/>
  <c r="K14" i="3"/>
  <c r="G18" i="3"/>
  <c r="G15" i="3"/>
  <c r="G27" i="3"/>
  <c r="G29" i="3" s="1"/>
  <c r="G30" i="3" s="1"/>
  <c r="G14" i="3"/>
  <c r="G19" i="3" s="1"/>
  <c r="G21" i="3" s="1"/>
  <c r="E15" i="3"/>
  <c r="E29" i="3"/>
  <c r="E30" i="3" s="1"/>
  <c r="E9" i="4" s="1"/>
  <c r="E14" i="3"/>
  <c r="E18" i="3"/>
  <c r="J29" i="3"/>
  <c r="J30" i="3" s="1"/>
  <c r="F9" i="4" l="1"/>
  <c r="F11" i="4" s="1"/>
  <c r="D19" i="3"/>
  <c r="D21" i="3" s="1"/>
  <c r="F19" i="3"/>
  <c r="F21" i="3" s="1"/>
  <c r="E19" i="3"/>
  <c r="E21" i="3" s="1"/>
  <c r="K19" i="3"/>
  <c r="K21" i="3" s="1"/>
  <c r="J19" i="3"/>
  <c r="J21" i="3" s="1"/>
  <c r="H19" i="3"/>
  <c r="H21" i="3" s="1"/>
  <c r="F17" i="4" l="1"/>
  <c r="F18" i="4" s="1"/>
  <c r="F19" i="4" s="1"/>
</calcChain>
</file>

<file path=xl/sharedStrings.xml><?xml version="1.0" encoding="utf-8"?>
<sst xmlns="http://schemas.openxmlformats.org/spreadsheetml/2006/main" count="72" uniqueCount="68">
  <si>
    <t>PARTICULARS</t>
  </si>
  <si>
    <t>(A)</t>
  </si>
  <si>
    <t>D. A. (Special Allowance)</t>
  </si>
  <si>
    <t>(B)</t>
  </si>
  <si>
    <t>Employees deduction</t>
  </si>
  <si>
    <t>Net Salary (A-B)</t>
  </si>
  <si>
    <t>(C)</t>
  </si>
  <si>
    <t>Department</t>
  </si>
  <si>
    <t>Qty</t>
  </si>
  <si>
    <t>Rate</t>
  </si>
  <si>
    <t>Total (Rs.)</t>
  </si>
  <si>
    <t>SUB TOTAL</t>
  </si>
  <si>
    <t>Soft Services</t>
  </si>
  <si>
    <t>TOTAL SERVICES FEE</t>
  </si>
  <si>
    <t xml:space="preserve">MANAGEMENT FEE </t>
  </si>
  <si>
    <t>GRAND TOTAL</t>
  </si>
  <si>
    <t>Janitors</t>
  </si>
  <si>
    <t>HRA</t>
  </si>
  <si>
    <t>ESIC (3.25%) on Total Gross</t>
  </si>
  <si>
    <t>ESIC (0.75% on total gross)</t>
  </si>
  <si>
    <t>HK Supervisor</t>
  </si>
  <si>
    <t>HK Staff (Unskilled)</t>
  </si>
  <si>
    <t>Basic + D.A.</t>
  </si>
  <si>
    <t>PF Contribution (12% on Gross excluding HRA)</t>
  </si>
  <si>
    <t>LWF</t>
  </si>
  <si>
    <t>ProfessionalTax</t>
  </si>
  <si>
    <t>PF Contribution (13% on Gross excluding HRA)</t>
  </si>
  <si>
    <t xml:space="preserve">HK Supervisor </t>
  </si>
  <si>
    <t>Machinery &amp; Consumables</t>
  </si>
  <si>
    <t>Housekeeping Consumables as per SILA's list</t>
  </si>
  <si>
    <t>MST</t>
  </si>
  <si>
    <t>Plumber</t>
  </si>
  <si>
    <t>Carpenter / Mason</t>
  </si>
  <si>
    <t>Helper</t>
  </si>
  <si>
    <t>Welder</t>
  </si>
  <si>
    <t>Driver</t>
  </si>
  <si>
    <t>grasscutter</t>
  </si>
  <si>
    <t xml:space="preserve">Basic Salary </t>
  </si>
  <si>
    <t>Gratuity</t>
  </si>
  <si>
    <t xml:space="preserve">Total Gross </t>
  </si>
  <si>
    <t>Leave Salary</t>
  </si>
  <si>
    <t>Bonus</t>
  </si>
  <si>
    <t>Uniform</t>
  </si>
  <si>
    <t>Total CTC</t>
  </si>
  <si>
    <t xml:space="preserve">Sub Total </t>
  </si>
  <si>
    <t>On Actuals</t>
  </si>
  <si>
    <t>As Per Min Wage Schedule - Karnataka New MW</t>
  </si>
  <si>
    <t>HHV DABASPET</t>
  </si>
  <si>
    <t>Autoscrubber machine</t>
  </si>
  <si>
    <t>Wet and Dry Vacuum</t>
  </si>
  <si>
    <t>Timing</t>
  </si>
  <si>
    <t>7am to 4pm</t>
  </si>
  <si>
    <t>9am to 6pm
G - Shift</t>
  </si>
  <si>
    <t xml:space="preserve">12pm to 9pm
</t>
  </si>
  <si>
    <t>9pm to 7am</t>
  </si>
  <si>
    <t>HK Lady- 10am to 7pm</t>
  </si>
  <si>
    <t>Category</t>
  </si>
  <si>
    <t>Sup</t>
  </si>
  <si>
    <t>Floor</t>
  </si>
  <si>
    <t>Admin Block -  3 Floors Sq  Ft 15000</t>
  </si>
  <si>
    <t>Cafeteria</t>
  </si>
  <si>
    <t>Manufacturer Plant - 50000</t>
  </si>
  <si>
    <t>Landscape / Gardener</t>
  </si>
  <si>
    <t>Outer Area</t>
  </si>
  <si>
    <t>Security Room</t>
  </si>
  <si>
    <t>Waste Management</t>
  </si>
  <si>
    <t>on actuals</t>
  </si>
  <si>
    <t>Admin and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</si>
</sst>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10" fillId="0" borderId="0"/>
    <xf numFmtId="0" fontId="10" fillId="0" borderId="0"/>
    <xf numFmtId="0" fontId="4" fillId="0" borderId="0"/>
  </cellStyleXfs>
  <cellXfs count="96">
    <xf numFmtId="0" fontId="0" fillId="0" borderId="0" xfId="0"/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/>
    </xf>
    <xf numFmtId="41" fontId="4" fillId="0" borderId="0" xfId="1"/>
    <xf numFmtId="41" fontId="1" fillId="0" borderId="21" xfId="1" applyFont="1" applyBorder="1" applyAlignment="1">
      <alignment horizontal="center" vertical="center" wrapText="1"/>
    </xf>
    <xf numFmtId="41" fontId="1" fillId="0" borderId="22" xfId="1" applyFont="1" applyBorder="1" applyAlignment="1">
      <alignment horizontal="center" vertical="center" wrapText="1"/>
    </xf>
    <xf numFmtId="41" fontId="1" fillId="0" borderId="1" xfId="1" applyFont="1" applyBorder="1" applyAlignment="1">
      <alignment horizontal="center" vertical="center" wrapText="1"/>
    </xf>
    <xf numFmtId="41" fontId="1" fillId="0" borderId="13" xfId="1" applyFont="1" applyBorder="1" applyAlignment="1">
      <alignment horizontal="center" vertical="center" wrapText="1"/>
    </xf>
    <xf numFmtId="41" fontId="5" fillId="0" borderId="5" xfId="1" applyFont="1" applyBorder="1" applyAlignment="1">
      <alignment horizontal="center"/>
    </xf>
    <xf numFmtId="41" fontId="5" fillId="0" borderId="3" xfId="1" applyFont="1" applyBorder="1" applyAlignment="1">
      <alignment horizontal="center"/>
    </xf>
    <xf numFmtId="41" fontId="5" fillId="0" borderId="6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/>
    </xf>
    <xf numFmtId="41" fontId="5" fillId="0" borderId="24" xfId="1" applyFont="1" applyBorder="1" applyAlignment="1">
      <alignment horizontal="center" vertical="center"/>
    </xf>
    <xf numFmtId="41" fontId="1" fillId="0" borderId="21" xfId="1" applyFont="1" applyBorder="1" applyAlignment="1">
      <alignment horizontal="center"/>
    </xf>
    <xf numFmtId="41" fontId="1" fillId="0" borderId="22" xfId="1" applyFont="1" applyBorder="1" applyAlignment="1">
      <alignment horizontal="center" vertical="center"/>
    </xf>
    <xf numFmtId="41" fontId="5" fillId="0" borderId="25" xfId="1" applyFont="1" applyBorder="1" applyAlignment="1">
      <alignment horizontal="center"/>
    </xf>
    <xf numFmtId="164" fontId="5" fillId="0" borderId="26" xfId="1" applyNumberFormat="1" applyFont="1" applyBorder="1" applyAlignment="1">
      <alignment horizontal="center" vertical="center"/>
    </xf>
    <xf numFmtId="41" fontId="1" fillId="0" borderId="25" xfId="1" applyFont="1" applyBorder="1" applyAlignment="1">
      <alignment horizontal="center"/>
    </xf>
    <xf numFmtId="41" fontId="1" fillId="0" borderId="26" xfId="1" applyFont="1" applyBorder="1" applyAlignment="1">
      <alignment horizontal="center" vertical="center"/>
    </xf>
    <xf numFmtId="41" fontId="1" fillId="0" borderId="3" xfId="1" applyFont="1" applyBorder="1" applyAlignment="1">
      <alignment horizontal="center"/>
    </xf>
    <xf numFmtId="41" fontId="1" fillId="0" borderId="6" xfId="1" applyFont="1" applyBorder="1" applyAlignment="1">
      <alignment horizontal="center" vertical="center"/>
    </xf>
    <xf numFmtId="41" fontId="1" fillId="0" borderId="23" xfId="1" applyFont="1" applyBorder="1" applyAlignment="1">
      <alignment horizontal="center"/>
    </xf>
    <xf numFmtId="41" fontId="1" fillId="0" borderId="24" xfId="1" applyFont="1" applyBorder="1" applyAlignment="1">
      <alignment horizontal="center" vertical="center"/>
    </xf>
    <xf numFmtId="41" fontId="1" fillId="0" borderId="1" xfId="1" applyFont="1" applyBorder="1" applyAlignment="1">
      <alignment horizontal="center"/>
    </xf>
    <xf numFmtId="41" fontId="1" fillId="0" borderId="5" xfId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4" xfId="0" quotePrefix="1" applyNumberFormat="1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0" borderId="30" xfId="0" applyNumberFormat="1" applyFont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164" fontId="5" fillId="0" borderId="6" xfId="1" applyNumberFormat="1" applyFont="1" applyBorder="1" applyAlignment="1">
      <alignment horizontal="center" vertical="center"/>
    </xf>
    <xf numFmtId="41" fontId="5" fillId="0" borderId="32" xfId="1" applyFont="1" applyBorder="1" applyAlignment="1">
      <alignment horizontal="center"/>
    </xf>
    <xf numFmtId="41" fontId="5" fillId="0" borderId="33" xfId="1" applyFont="1" applyBorder="1" applyAlignment="1">
      <alignment horizontal="center" vertical="center"/>
    </xf>
    <xf numFmtId="41" fontId="6" fillId="2" borderId="32" xfId="1" applyFont="1" applyFill="1" applyBorder="1" applyAlignment="1">
      <alignment horizontal="center"/>
    </xf>
    <xf numFmtId="43" fontId="6" fillId="2" borderId="33" xfId="1" applyNumberFormat="1" applyFont="1" applyFill="1" applyBorder="1" applyAlignment="1">
      <alignment horizontal="center" vertical="center"/>
    </xf>
    <xf numFmtId="164" fontId="5" fillId="0" borderId="33" xfId="1" applyNumberFormat="1" applyFont="1" applyBorder="1" applyAlignment="1">
      <alignment horizontal="center" vertical="center"/>
    </xf>
    <xf numFmtId="41" fontId="9" fillId="0" borderId="0" xfId="1" applyFont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41" fontId="0" fillId="0" borderId="0" xfId="1" applyFont="1"/>
    <xf numFmtId="41" fontId="5" fillId="0" borderId="38" xfId="1" applyFont="1" applyBorder="1" applyAlignment="1">
      <alignment horizontal="center" vertical="center"/>
    </xf>
    <xf numFmtId="41" fontId="5" fillId="0" borderId="39" xfId="1" applyFont="1" applyBorder="1" applyAlignment="1">
      <alignment horizontal="center" vertical="center"/>
    </xf>
    <xf numFmtId="41" fontId="1" fillId="0" borderId="40" xfId="1" applyFont="1" applyBorder="1" applyAlignment="1">
      <alignment horizontal="center"/>
    </xf>
    <xf numFmtId="41" fontId="1" fillId="0" borderId="41" xfId="1" applyFont="1" applyBorder="1" applyAlignment="1">
      <alignment horizontal="center" vertical="center"/>
    </xf>
    <xf numFmtId="41" fontId="5" fillId="0" borderId="4" xfId="1" applyFont="1" applyBorder="1" applyAlignment="1">
      <alignment horizontal="center"/>
    </xf>
    <xf numFmtId="41" fontId="5" fillId="0" borderId="4" xfId="1" applyFont="1" applyBorder="1" applyAlignment="1">
      <alignment horizontal="center" vertical="center"/>
    </xf>
    <xf numFmtId="165" fontId="2" fillId="3" borderId="17" xfId="0" applyNumberFormat="1" applyFont="1" applyFill="1" applyBorder="1" applyAlignment="1">
      <alignment horizontal="center" vertical="center" wrapText="1"/>
    </xf>
    <xf numFmtId="165" fontId="2" fillId="3" borderId="11" xfId="0" applyNumberFormat="1" applyFont="1" applyFill="1" applyBorder="1" applyAlignment="1">
      <alignment horizontal="center" vertical="center" wrapText="1"/>
    </xf>
    <xf numFmtId="165" fontId="2" fillId="3" borderId="18" xfId="0" applyNumberFormat="1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3" fontId="1" fillId="4" borderId="8" xfId="0" applyNumberFormat="1" applyFont="1" applyFill="1" applyBorder="1" applyAlignment="1">
      <alignment horizontal="center" vertical="center" wrapText="1"/>
    </xf>
    <xf numFmtId="3" fontId="1" fillId="4" borderId="9" xfId="0" applyNumberFormat="1" applyFont="1" applyFill="1" applyBorder="1" applyAlignment="1">
      <alignment horizontal="center" vertical="center" wrapText="1"/>
    </xf>
    <xf numFmtId="3" fontId="2" fillId="3" borderId="27" xfId="0" applyNumberFormat="1" applyFont="1" applyFill="1" applyBorder="1" applyAlignment="1">
      <alignment horizontal="center" vertical="center" wrapText="1"/>
    </xf>
    <xf numFmtId="3" fontId="2" fillId="3" borderId="19" xfId="0" applyNumberFormat="1" applyFont="1" applyFill="1" applyBorder="1" applyAlignment="1">
      <alignment horizontal="center" vertical="center" wrapText="1"/>
    </xf>
    <xf numFmtId="3" fontId="2" fillId="3" borderId="20" xfId="0" applyNumberFormat="1" applyFont="1" applyFill="1" applyBorder="1" applyAlignment="1">
      <alignment horizontal="center" vertical="center" wrapText="1"/>
    </xf>
    <xf numFmtId="3" fontId="2" fillId="3" borderId="28" xfId="0" applyNumberFormat="1" applyFont="1" applyFill="1" applyBorder="1" applyAlignment="1">
      <alignment horizontal="center" vertical="center" wrapText="1"/>
    </xf>
    <xf numFmtId="3" fontId="2" fillId="3" borderId="12" xfId="0" applyNumberFormat="1" applyFont="1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/>
    </xf>
    <xf numFmtId="3" fontId="2" fillId="3" borderId="14" xfId="0" applyNumberFormat="1" applyFont="1" applyFill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 wrapText="1"/>
    </xf>
    <xf numFmtId="3" fontId="2" fillId="0" borderId="20" xfId="0" applyNumberFormat="1" applyFont="1" applyBorder="1" applyAlignment="1">
      <alignment horizontal="center" vertical="center" wrapText="1"/>
    </xf>
    <xf numFmtId="10" fontId="2" fillId="0" borderId="27" xfId="2" applyNumberFormat="1" applyFont="1" applyBorder="1" applyAlignment="1">
      <alignment horizontal="center" vertical="center" wrapText="1"/>
    </xf>
    <xf numFmtId="10" fontId="2" fillId="0" borderId="20" xfId="2" applyNumberFormat="1" applyFont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9" fillId="6" borderId="36" xfId="0" applyFont="1" applyFill="1" applyBorder="1" applyAlignment="1">
      <alignment horizontal="center" vertical="center"/>
    </xf>
    <xf numFmtId="0" fontId="9" fillId="6" borderId="37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1" fillId="2" borderId="34" xfId="1" applyFont="1" applyFill="1" applyBorder="1" applyAlignment="1">
      <alignment horizontal="center" vertical="center" wrapText="1"/>
    </xf>
    <xf numFmtId="41" fontId="1" fillId="2" borderId="0" xfId="1" applyFont="1" applyFill="1" applyBorder="1" applyAlignment="1">
      <alignment horizontal="center" vertical="center" wrapText="1"/>
    </xf>
  </cellXfs>
  <cellStyles count="7">
    <cellStyle name="Comma [0]" xfId="1" builtinId="6"/>
    <cellStyle name="Excel Built-in Normal" xfId="3"/>
    <cellStyle name="Normal" xfId="0" builtinId="0"/>
    <cellStyle name="Normal 2" xfId="4"/>
    <cellStyle name="Normal 2 2" xfId="5"/>
    <cellStyle name="Normal 4" xfId="6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1295400</xdr:colOff>
      <xdr:row>1</xdr:row>
      <xdr:rowOff>24764</xdr:rowOff>
    </xdr:from>
    <xdr:ext cx="1036320" cy="45529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4600" y="207644"/>
          <a:ext cx="1036320" cy="45529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106680</xdr:colOff>
      <xdr:row>4</xdr:row>
      <xdr:rowOff>50006</xdr:rowOff>
    </xdr:to>
    <xdr:sp macro="" textlink="">
      <xdr:nvSpPr>
        <xdr:cNvPr id="2" name="AutoShape 3" descr="TRIG6">
          <a:extLst>
            <a:ext uri="{FF2B5EF4-FFF2-40B4-BE49-F238E27FC236}">
              <a16:creationId xmlns:a16="http://schemas.microsoft.com/office/drawing/2014/main" id="{A403B474-864B-45C9-9AEE-4F972305BC41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1310640" cy="440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</xdr:col>
      <xdr:colOff>0</xdr:colOff>
      <xdr:row>2</xdr:row>
      <xdr:rowOff>0</xdr:rowOff>
    </xdr:from>
    <xdr:ext cx="1314450" cy="600075"/>
    <xdr:sp macro="" textlink="">
      <xdr:nvSpPr>
        <xdr:cNvPr id="3" name="AutoShape 3" descr="TRIG6">
          <a:extLst>
            <a:ext uri="{FF2B5EF4-FFF2-40B4-BE49-F238E27FC236}">
              <a16:creationId xmlns:a16="http://schemas.microsoft.com/office/drawing/2014/main" id="{6C81613F-3396-451B-B726-7882E4325BB6}"/>
            </a:ext>
          </a:extLst>
        </xdr:cNvPr>
        <xdr:cNvSpPr>
          <a:spLocks noChangeAspect="1" noChangeArrowheads="1"/>
        </xdr:cNvSpPr>
      </xdr:nvSpPr>
      <xdr:spPr bwMode="auto">
        <a:xfrm>
          <a:off x="7162800" y="8382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314450" cy="600075"/>
    <xdr:sp macro="" textlink="">
      <xdr:nvSpPr>
        <xdr:cNvPr id="4" name="AutoShape 3" descr="TRIG6">
          <a:extLst>
            <a:ext uri="{FF2B5EF4-FFF2-40B4-BE49-F238E27FC236}">
              <a16:creationId xmlns:a16="http://schemas.microsoft.com/office/drawing/2014/main" id="{F535A22D-BFDC-4E52-A66D-E48B1D1134E2}"/>
            </a:ext>
          </a:extLst>
        </xdr:cNvPr>
        <xdr:cNvSpPr>
          <a:spLocks noChangeAspect="1" noChangeArrowheads="1"/>
        </xdr:cNvSpPr>
      </xdr:nvSpPr>
      <xdr:spPr bwMode="auto">
        <a:xfrm>
          <a:off x="7787640" y="8382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314450" cy="600075"/>
    <xdr:sp macro="" textlink="">
      <xdr:nvSpPr>
        <xdr:cNvPr id="5" name="AutoShape 3" descr="TRIG6">
          <a:extLst>
            <a:ext uri="{FF2B5EF4-FFF2-40B4-BE49-F238E27FC236}">
              <a16:creationId xmlns:a16="http://schemas.microsoft.com/office/drawing/2014/main" id="{D9833E33-C364-4867-972E-9502623CEE84}"/>
            </a:ext>
          </a:extLst>
        </xdr:cNvPr>
        <xdr:cNvSpPr>
          <a:spLocks noChangeAspect="1" noChangeArrowheads="1"/>
        </xdr:cNvSpPr>
      </xdr:nvSpPr>
      <xdr:spPr bwMode="auto">
        <a:xfrm>
          <a:off x="15163800" y="8382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314450" cy="600075"/>
    <xdr:sp macro="" textlink="">
      <xdr:nvSpPr>
        <xdr:cNvPr id="6" name="AutoShape 3" descr="TRIG6">
          <a:extLst>
            <a:ext uri="{FF2B5EF4-FFF2-40B4-BE49-F238E27FC236}">
              <a16:creationId xmlns:a16="http://schemas.microsoft.com/office/drawing/2014/main" id="{4162A9D3-9C1F-469A-8489-A895359A53F2}"/>
            </a:ext>
          </a:extLst>
        </xdr:cNvPr>
        <xdr:cNvSpPr>
          <a:spLocks noChangeAspect="1" noChangeArrowheads="1"/>
        </xdr:cNvSpPr>
      </xdr:nvSpPr>
      <xdr:spPr bwMode="auto">
        <a:xfrm>
          <a:off x="15788640" y="8382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0</xdr:colOff>
      <xdr:row>2</xdr:row>
      <xdr:rowOff>0</xdr:rowOff>
    </xdr:from>
    <xdr:to>
      <xdr:col>2</xdr:col>
      <xdr:colOff>640081</xdr:colOff>
      <xdr:row>4</xdr:row>
      <xdr:rowOff>50006</xdr:rowOff>
    </xdr:to>
    <xdr:sp macro="" textlink="">
      <xdr:nvSpPr>
        <xdr:cNvPr id="7" name="AutoShape 3" descr="TRIG6">
          <a:extLst>
            <a:ext uri="{FF2B5EF4-FFF2-40B4-BE49-F238E27FC236}">
              <a16:creationId xmlns:a16="http://schemas.microsoft.com/office/drawing/2014/main" id="{7ECD09AF-A4FE-4DA6-BFF7-FAB4597024EC}"/>
            </a:ext>
          </a:extLst>
        </xdr:cNvPr>
        <xdr:cNvSpPr>
          <a:spLocks noChangeAspect="1" noChangeArrowheads="1"/>
        </xdr:cNvSpPr>
      </xdr:nvSpPr>
      <xdr:spPr bwMode="auto">
        <a:xfrm>
          <a:off x="22082760" y="838200"/>
          <a:ext cx="1234441" cy="440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2</xdr:row>
      <xdr:rowOff>0</xdr:rowOff>
    </xdr:from>
    <xdr:ext cx="1314450" cy="600075"/>
    <xdr:sp macro="" textlink="">
      <xdr:nvSpPr>
        <xdr:cNvPr id="8" name="AutoShape 3" descr="TRIG6">
          <a:extLst>
            <a:ext uri="{FF2B5EF4-FFF2-40B4-BE49-F238E27FC236}">
              <a16:creationId xmlns:a16="http://schemas.microsoft.com/office/drawing/2014/main" id="{625ED29C-7F0A-41F5-92AE-6D1D8ADDE9DF}"/>
            </a:ext>
          </a:extLst>
        </xdr:cNvPr>
        <xdr:cNvSpPr>
          <a:spLocks noChangeAspect="1" noChangeArrowheads="1"/>
        </xdr:cNvSpPr>
      </xdr:nvSpPr>
      <xdr:spPr bwMode="auto">
        <a:xfrm>
          <a:off x="28308300" y="8382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1314450" cy="600075"/>
    <xdr:sp macro="" textlink="">
      <xdr:nvSpPr>
        <xdr:cNvPr id="9" name="AutoShape 3" descr="TRIG6">
          <a:extLst>
            <a:ext uri="{FF2B5EF4-FFF2-40B4-BE49-F238E27FC236}">
              <a16:creationId xmlns:a16="http://schemas.microsoft.com/office/drawing/2014/main" id="{6C81613F-3396-451B-B726-7882E4325BB6}"/>
            </a:ext>
          </a:extLst>
        </xdr:cNvPr>
        <xdr:cNvSpPr>
          <a:spLocks noChangeAspect="1" noChangeArrowheads="1"/>
        </xdr:cNvSpPr>
      </xdr:nvSpPr>
      <xdr:spPr bwMode="auto">
        <a:xfrm>
          <a:off x="624840" y="56388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1314450" cy="600075"/>
    <xdr:sp macro="" textlink="">
      <xdr:nvSpPr>
        <xdr:cNvPr id="10" name="AutoShape 3" descr="TRIG6">
          <a:extLst>
            <a:ext uri="{FF2B5EF4-FFF2-40B4-BE49-F238E27FC236}">
              <a16:creationId xmlns:a16="http://schemas.microsoft.com/office/drawing/2014/main" id="{F535A22D-BFDC-4E52-A66D-E48B1D1134E2}"/>
            </a:ext>
          </a:extLst>
        </xdr:cNvPr>
        <xdr:cNvSpPr>
          <a:spLocks noChangeAspect="1" noChangeArrowheads="1"/>
        </xdr:cNvSpPr>
      </xdr:nvSpPr>
      <xdr:spPr bwMode="auto">
        <a:xfrm>
          <a:off x="624840" y="56388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1314450" cy="600075"/>
    <xdr:sp macro="" textlink="">
      <xdr:nvSpPr>
        <xdr:cNvPr id="11" name="AutoShape 3" descr="TRIG6">
          <a:extLst>
            <a:ext uri="{FF2B5EF4-FFF2-40B4-BE49-F238E27FC236}">
              <a16:creationId xmlns:a16="http://schemas.microsoft.com/office/drawing/2014/main" id="{D9833E33-C364-4867-972E-9502623CEE84}"/>
            </a:ext>
          </a:extLst>
        </xdr:cNvPr>
        <xdr:cNvSpPr>
          <a:spLocks noChangeAspect="1" noChangeArrowheads="1"/>
        </xdr:cNvSpPr>
      </xdr:nvSpPr>
      <xdr:spPr bwMode="auto">
        <a:xfrm>
          <a:off x="624840" y="56388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1314450" cy="600075"/>
    <xdr:sp macro="" textlink="">
      <xdr:nvSpPr>
        <xdr:cNvPr id="12" name="AutoShape 3" descr="TRIG6">
          <a:extLst>
            <a:ext uri="{FF2B5EF4-FFF2-40B4-BE49-F238E27FC236}">
              <a16:creationId xmlns:a16="http://schemas.microsoft.com/office/drawing/2014/main" id="{4162A9D3-9C1F-469A-8489-A895359A53F2}"/>
            </a:ext>
          </a:extLst>
        </xdr:cNvPr>
        <xdr:cNvSpPr>
          <a:spLocks noChangeAspect="1" noChangeArrowheads="1"/>
        </xdr:cNvSpPr>
      </xdr:nvSpPr>
      <xdr:spPr bwMode="auto">
        <a:xfrm>
          <a:off x="624840" y="56388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1264921" cy="423386"/>
    <xdr:sp macro="" textlink="">
      <xdr:nvSpPr>
        <xdr:cNvPr id="13" name="AutoShape 3" descr="TRIG6">
          <a:extLst>
            <a:ext uri="{FF2B5EF4-FFF2-40B4-BE49-F238E27FC236}">
              <a16:creationId xmlns:a16="http://schemas.microsoft.com/office/drawing/2014/main" id="{7ECD09AF-A4FE-4DA6-BFF7-FAB4597024EC}"/>
            </a:ext>
          </a:extLst>
        </xdr:cNvPr>
        <xdr:cNvSpPr>
          <a:spLocks noChangeAspect="1" noChangeArrowheads="1"/>
        </xdr:cNvSpPr>
      </xdr:nvSpPr>
      <xdr:spPr bwMode="auto">
        <a:xfrm>
          <a:off x="624840" y="563880"/>
          <a:ext cx="1264921" cy="42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4</xdr:row>
      <xdr:rowOff>0</xdr:rowOff>
    </xdr:from>
    <xdr:ext cx="1314450" cy="600075"/>
    <xdr:sp macro="" textlink="">
      <xdr:nvSpPr>
        <xdr:cNvPr id="14" name="AutoShape 3" descr="TRIG6">
          <a:extLst>
            <a:ext uri="{FF2B5EF4-FFF2-40B4-BE49-F238E27FC236}">
              <a16:creationId xmlns:a16="http://schemas.microsoft.com/office/drawing/2014/main" id="{625ED29C-7F0A-41F5-92AE-6D1D8ADDE9DF}"/>
            </a:ext>
          </a:extLst>
        </xdr:cNvPr>
        <xdr:cNvSpPr>
          <a:spLocks noChangeAspect="1" noChangeArrowheads="1"/>
        </xdr:cNvSpPr>
      </xdr:nvSpPr>
      <xdr:spPr bwMode="auto">
        <a:xfrm>
          <a:off x="10195560" y="56388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9"/>
  <sheetViews>
    <sheetView showGridLines="0" tabSelected="1" workbookViewId="0">
      <selection activeCell="D11" sqref="D11"/>
    </sheetView>
  </sheetViews>
  <sheetFormatPr defaultRowHeight="14.4" x14ac:dyDescent="0.3"/>
  <cols>
    <col min="2" max="2" width="8.88671875" customWidth="1"/>
    <col min="3" max="3" width="36.109375" customWidth="1"/>
    <col min="4" max="4" width="8.88671875" customWidth="1"/>
    <col min="5" max="5" width="9.33203125" customWidth="1"/>
    <col min="6" max="6" width="8.88671875" customWidth="1"/>
  </cols>
  <sheetData>
    <row r="5" spans="2:6" ht="15" thickBot="1" x14ac:dyDescent="0.35"/>
    <row r="6" spans="2:6" ht="15" customHeight="1" thickBot="1" x14ac:dyDescent="0.35">
      <c r="B6" s="68" t="s">
        <v>47</v>
      </c>
      <c r="C6" s="69"/>
      <c r="D6" s="69"/>
      <c r="E6" s="69"/>
      <c r="F6" s="70"/>
    </row>
    <row r="7" spans="2:6" x14ac:dyDescent="0.3">
      <c r="B7" s="45"/>
      <c r="C7" s="29" t="s">
        <v>7</v>
      </c>
      <c r="D7" s="29" t="s">
        <v>8</v>
      </c>
      <c r="E7" s="29" t="s">
        <v>9</v>
      </c>
      <c r="F7" s="30" t="s">
        <v>10</v>
      </c>
    </row>
    <row r="8" spans="2:6" ht="14.4" customHeight="1" x14ac:dyDescent="0.3">
      <c r="B8" s="71" t="s">
        <v>12</v>
      </c>
      <c r="C8" s="72"/>
      <c r="D8" s="72"/>
      <c r="E8" s="72"/>
      <c r="F8" s="73"/>
    </row>
    <row r="9" spans="2:6" x14ac:dyDescent="0.3">
      <c r="B9" s="1">
        <v>1</v>
      </c>
      <c r="C9" s="46" t="s">
        <v>27</v>
      </c>
      <c r="D9" s="2">
        <v>1</v>
      </c>
      <c r="E9" s="2">
        <f>'Wage Breakups'!E30</f>
        <v>18449.349999999999</v>
      </c>
      <c r="F9" s="3">
        <f t="shared" ref="F9" si="0">D9*E9</f>
        <v>18449.349999999999</v>
      </c>
    </row>
    <row r="10" spans="2:6" x14ac:dyDescent="0.3">
      <c r="B10" s="1">
        <v>2</v>
      </c>
      <c r="C10" s="46" t="s">
        <v>16</v>
      </c>
      <c r="D10" s="2">
        <v>12</v>
      </c>
      <c r="E10" s="2">
        <f>'Wage Breakups'!D30</f>
        <v>14457.025</v>
      </c>
      <c r="F10" s="3">
        <f>D10*E10</f>
        <v>173484.3</v>
      </c>
    </row>
    <row r="11" spans="2:6" x14ac:dyDescent="0.3">
      <c r="B11" s="1"/>
      <c r="C11" s="4" t="s">
        <v>11</v>
      </c>
      <c r="D11" s="31"/>
      <c r="E11" s="2"/>
      <c r="F11" s="5">
        <f>SUM(F9:F10)</f>
        <v>191933.65</v>
      </c>
    </row>
    <row r="12" spans="2:6" ht="14.4" customHeight="1" x14ac:dyDescent="0.3">
      <c r="B12" s="71" t="s">
        <v>28</v>
      </c>
      <c r="C12" s="72"/>
      <c r="D12" s="72"/>
      <c r="E12" s="72"/>
      <c r="F12" s="74"/>
    </row>
    <row r="13" spans="2:6" x14ac:dyDescent="0.3">
      <c r="B13" s="32">
        <v>1</v>
      </c>
      <c r="C13" s="6" t="s">
        <v>29</v>
      </c>
      <c r="D13" s="6">
        <v>1</v>
      </c>
      <c r="E13" s="33" t="s">
        <v>45</v>
      </c>
      <c r="F13" s="34">
        <v>0</v>
      </c>
    </row>
    <row r="14" spans="2:6" x14ac:dyDescent="0.3">
      <c r="B14" s="32">
        <v>2</v>
      </c>
      <c r="C14" s="47" t="s">
        <v>48</v>
      </c>
      <c r="D14" s="6">
        <v>1</v>
      </c>
      <c r="E14" s="33">
        <v>8000</v>
      </c>
      <c r="F14" s="34">
        <f>E14*D14</f>
        <v>8000</v>
      </c>
    </row>
    <row r="15" spans="2:6" x14ac:dyDescent="0.3">
      <c r="B15" s="32">
        <v>3</v>
      </c>
      <c r="C15" s="47" t="s">
        <v>49</v>
      </c>
      <c r="D15" s="6">
        <v>1</v>
      </c>
      <c r="E15" s="33">
        <v>1750</v>
      </c>
      <c r="F15" s="34">
        <f t="shared" ref="F15" si="1">E15*D15</f>
        <v>1750</v>
      </c>
    </row>
    <row r="16" spans="2:6" ht="15" thickBot="1" x14ac:dyDescent="0.35">
      <c r="B16" s="1"/>
      <c r="C16" s="4" t="s">
        <v>11</v>
      </c>
      <c r="D16" s="2"/>
      <c r="E16" s="2"/>
      <c r="F16" s="5">
        <f>SUM(F14:F15)</f>
        <v>9750</v>
      </c>
    </row>
    <row r="17" spans="2:6" x14ac:dyDescent="0.3">
      <c r="B17" s="75" t="s">
        <v>13</v>
      </c>
      <c r="C17" s="76"/>
      <c r="D17" s="76"/>
      <c r="E17" s="77"/>
      <c r="F17" s="35">
        <f>F16+F11</f>
        <v>201683.65</v>
      </c>
    </row>
    <row r="18" spans="2:6" ht="14.4" customHeight="1" x14ac:dyDescent="0.3">
      <c r="B18" s="78" t="s">
        <v>14</v>
      </c>
      <c r="C18" s="79"/>
      <c r="D18" s="80">
        <v>0.08</v>
      </c>
      <c r="E18" s="81"/>
      <c r="F18" s="36">
        <f>F17*D18</f>
        <v>16134.691999999999</v>
      </c>
    </row>
    <row r="19" spans="2:6" ht="15" customHeight="1" thickBot="1" x14ac:dyDescent="0.35">
      <c r="B19" s="65" t="s">
        <v>15</v>
      </c>
      <c r="C19" s="66"/>
      <c r="D19" s="66"/>
      <c r="E19" s="67"/>
      <c r="F19" s="37">
        <f>SUM(F17:F18)</f>
        <v>217818.342</v>
      </c>
    </row>
  </sheetData>
  <mergeCells count="7">
    <mergeCell ref="B19:E19"/>
    <mergeCell ref="B6:F6"/>
    <mergeCell ref="B8:F8"/>
    <mergeCell ref="B12:F12"/>
    <mergeCell ref="B17:E17"/>
    <mergeCell ref="B18:C18"/>
    <mergeCell ref="D18:E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6"/>
  <sheetViews>
    <sheetView showGridLines="0" workbookViewId="0">
      <selection activeCell="H7" sqref="H7"/>
    </sheetView>
  </sheetViews>
  <sheetFormatPr defaultRowHeight="14.4" x14ac:dyDescent="0.3"/>
  <cols>
    <col min="2" max="2" width="30.21875" bestFit="1" customWidth="1"/>
  </cols>
  <sheetData>
    <row r="5" spans="2:10" x14ac:dyDescent="0.3">
      <c r="B5" s="48" t="s">
        <v>50</v>
      </c>
      <c r="C5" s="90" t="s">
        <v>51</v>
      </c>
      <c r="D5" s="90"/>
      <c r="E5" s="91" t="s">
        <v>52</v>
      </c>
      <c r="F5" s="92"/>
      <c r="G5" s="89" t="s">
        <v>53</v>
      </c>
      <c r="H5" s="93"/>
      <c r="I5" s="88" t="s">
        <v>54</v>
      </c>
      <c r="J5" s="93"/>
    </row>
    <row r="6" spans="2:10" x14ac:dyDescent="0.3">
      <c r="B6" s="48"/>
      <c r="C6" s="49"/>
      <c r="D6" s="49"/>
      <c r="E6" s="50"/>
      <c r="F6" s="50"/>
      <c r="G6" s="89" t="s">
        <v>55</v>
      </c>
      <c r="H6" s="89"/>
      <c r="I6" s="51"/>
      <c r="J6" s="51"/>
    </row>
    <row r="7" spans="2:10" x14ac:dyDescent="0.3">
      <c r="B7" s="48" t="s">
        <v>56</v>
      </c>
      <c r="C7" s="49"/>
      <c r="D7" s="49"/>
      <c r="E7" s="51" t="s">
        <v>57</v>
      </c>
      <c r="F7" s="51" t="s">
        <v>16</v>
      </c>
      <c r="G7" s="49"/>
      <c r="H7" s="49"/>
      <c r="I7" s="51"/>
      <c r="J7" s="51"/>
    </row>
    <row r="8" spans="2:10" x14ac:dyDescent="0.3">
      <c r="B8" s="52" t="s">
        <v>58</v>
      </c>
      <c r="C8" s="82"/>
      <c r="D8" s="82"/>
      <c r="E8" s="51"/>
      <c r="F8" s="51"/>
      <c r="G8" s="82"/>
      <c r="H8" s="82"/>
      <c r="I8" s="83"/>
      <c r="J8" s="84"/>
    </row>
    <row r="9" spans="2:10" x14ac:dyDescent="0.3">
      <c r="B9" s="55" t="s">
        <v>59</v>
      </c>
      <c r="C9" s="56"/>
      <c r="D9" s="56"/>
      <c r="E9" s="85">
        <v>1</v>
      </c>
      <c r="F9" s="51">
        <v>5</v>
      </c>
      <c r="G9" s="56"/>
      <c r="H9" s="56"/>
      <c r="I9" s="57"/>
      <c r="J9" s="57"/>
    </row>
    <row r="10" spans="2:10" x14ac:dyDescent="0.3">
      <c r="B10" s="55" t="s">
        <v>60</v>
      </c>
      <c r="C10" s="56"/>
      <c r="D10" s="56"/>
      <c r="E10" s="86"/>
      <c r="F10" s="51">
        <v>2</v>
      </c>
      <c r="G10" s="56"/>
      <c r="H10" s="56"/>
      <c r="I10" s="57"/>
      <c r="J10" s="57"/>
    </row>
    <row r="11" spans="2:10" x14ac:dyDescent="0.3">
      <c r="B11" s="55" t="s">
        <v>61</v>
      </c>
      <c r="C11" s="56"/>
      <c r="D11" s="56"/>
      <c r="E11" s="86"/>
      <c r="F11" s="51">
        <v>4</v>
      </c>
      <c r="G11" s="56"/>
      <c r="H11" s="56"/>
      <c r="I11" s="57"/>
      <c r="J11" s="57"/>
    </row>
    <row r="12" spans="2:10" x14ac:dyDescent="0.3">
      <c r="B12" s="55" t="s">
        <v>62</v>
      </c>
      <c r="C12" s="56"/>
      <c r="D12" s="56"/>
      <c r="E12" s="86"/>
      <c r="F12" s="88">
        <v>3</v>
      </c>
      <c r="G12" s="56"/>
      <c r="H12" s="56"/>
      <c r="I12" s="57"/>
      <c r="J12" s="57"/>
    </row>
    <row r="13" spans="2:10" x14ac:dyDescent="0.3">
      <c r="B13" s="55" t="s">
        <v>63</v>
      </c>
      <c r="C13" s="56"/>
      <c r="D13" s="53"/>
      <c r="E13" s="86"/>
      <c r="F13" s="88"/>
      <c r="G13" s="56"/>
      <c r="H13" s="53"/>
      <c r="I13" s="57"/>
      <c r="J13" s="57"/>
    </row>
    <row r="14" spans="2:10" x14ac:dyDescent="0.3">
      <c r="B14" s="55" t="s">
        <v>64</v>
      </c>
      <c r="C14" s="56"/>
      <c r="D14" s="53"/>
      <c r="E14" s="86"/>
      <c r="F14" s="88"/>
      <c r="G14" s="56"/>
      <c r="H14" s="53"/>
      <c r="I14" s="57"/>
      <c r="J14" s="57"/>
    </row>
    <row r="15" spans="2:10" x14ac:dyDescent="0.3">
      <c r="B15" s="55" t="s">
        <v>65</v>
      </c>
      <c r="C15" s="56"/>
      <c r="D15" s="56"/>
      <c r="E15" s="87"/>
      <c r="F15" s="88"/>
      <c r="G15" s="56"/>
      <c r="H15" s="56"/>
      <c r="I15" s="57"/>
      <c r="J15" s="57"/>
    </row>
    <row r="16" spans="2:10" x14ac:dyDescent="0.3">
      <c r="B16" s="54"/>
      <c r="C16" s="48">
        <v>0</v>
      </c>
      <c r="D16" s="48">
        <v>0</v>
      </c>
      <c r="E16" s="48">
        <v>1</v>
      </c>
      <c r="F16" s="48">
        <v>14</v>
      </c>
      <c r="G16" s="48">
        <v>0</v>
      </c>
      <c r="H16" s="48">
        <v>0</v>
      </c>
      <c r="I16" s="48">
        <v>0</v>
      </c>
      <c r="J16" s="48">
        <v>0</v>
      </c>
    </row>
  </sheetData>
  <mergeCells count="10">
    <mergeCell ref="G6:H6"/>
    <mergeCell ref="C5:D5"/>
    <mergeCell ref="E5:F5"/>
    <mergeCell ref="G5:H5"/>
    <mergeCell ref="I5:J5"/>
    <mergeCell ref="C8:D8"/>
    <mergeCell ref="G8:H8"/>
    <mergeCell ref="I8:J8"/>
    <mergeCell ref="E9:E15"/>
    <mergeCell ref="F12:F15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30"/>
  <sheetViews>
    <sheetView showGridLines="0" workbookViewId="0">
      <pane ySplit="2" topLeftCell="A9" activePane="bottomLeft" state="frozen"/>
      <selection pane="bottomLeft" activeCell="E11" sqref="E11"/>
    </sheetView>
  </sheetViews>
  <sheetFormatPr defaultColWidth="9.109375" defaultRowHeight="14.4" x14ac:dyDescent="0.3"/>
  <cols>
    <col min="1" max="2" width="9.109375" style="7"/>
    <col min="3" max="3" width="48" style="7" bestFit="1" customWidth="1"/>
    <col min="4" max="4" width="11.21875" style="7" bestFit="1" customWidth="1"/>
    <col min="5" max="5" width="11.33203125" style="7" customWidth="1"/>
    <col min="6" max="8" width="11.44140625" style="7" hidden="1" customWidth="1"/>
    <col min="9" max="9" width="14.109375" style="7" hidden="1" customWidth="1"/>
    <col min="10" max="10" width="11.44140625" style="7" hidden="1" customWidth="1"/>
    <col min="11" max="11" width="10.109375" style="7" hidden="1" customWidth="1"/>
    <col min="12" max="12" width="11.109375" style="7" hidden="1" customWidth="1"/>
    <col min="13" max="16384" width="9.109375" style="7"/>
  </cols>
  <sheetData>
    <row r="4" spans="3:12" ht="15" thickBot="1" x14ac:dyDescent="0.35">
      <c r="C4" s="94" t="s">
        <v>46</v>
      </c>
      <c r="D4" s="95"/>
      <c r="E4" s="95"/>
      <c r="F4" s="95"/>
      <c r="G4" s="95"/>
      <c r="H4" s="95"/>
      <c r="I4" s="95"/>
      <c r="J4" s="95"/>
      <c r="K4" s="95"/>
      <c r="L4" s="95"/>
    </row>
    <row r="5" spans="3:12" ht="29.4" thickBot="1" x14ac:dyDescent="0.35">
      <c r="C5" s="8" t="s">
        <v>0</v>
      </c>
      <c r="D5" s="9" t="s">
        <v>21</v>
      </c>
      <c r="E5" s="9" t="s">
        <v>20</v>
      </c>
      <c r="F5" s="9" t="s">
        <v>30</v>
      </c>
      <c r="G5" s="9" t="s">
        <v>34</v>
      </c>
      <c r="H5" s="9" t="s">
        <v>31</v>
      </c>
      <c r="I5" s="9" t="s">
        <v>32</v>
      </c>
      <c r="J5" s="9" t="s">
        <v>33</v>
      </c>
      <c r="K5" s="9" t="s">
        <v>35</v>
      </c>
      <c r="L5" s="44" t="s">
        <v>36</v>
      </c>
    </row>
    <row r="6" spans="3:12" x14ac:dyDescent="0.3">
      <c r="C6" s="10" t="s">
        <v>1</v>
      </c>
      <c r="D6" s="11"/>
      <c r="E6" s="12"/>
      <c r="F6" s="12"/>
      <c r="G6" s="12"/>
      <c r="H6" s="12"/>
      <c r="I6" s="12"/>
      <c r="J6" s="12"/>
      <c r="K6" s="12"/>
    </row>
    <row r="7" spans="3:12" x14ac:dyDescent="0.3">
      <c r="C7" s="13" t="s">
        <v>37</v>
      </c>
      <c r="D7" s="14">
        <v>10010</v>
      </c>
      <c r="E7" s="14">
        <v>12112</v>
      </c>
      <c r="F7" s="14">
        <v>11036</v>
      </c>
      <c r="G7" s="14">
        <v>5200</v>
      </c>
      <c r="H7" s="14">
        <v>5200</v>
      </c>
      <c r="I7" s="14">
        <v>5200</v>
      </c>
      <c r="J7" s="14">
        <v>5200</v>
      </c>
      <c r="K7" s="14">
        <v>5200</v>
      </c>
      <c r="L7" s="14">
        <v>5200</v>
      </c>
    </row>
    <row r="8" spans="3:12" ht="15" thickBot="1" x14ac:dyDescent="0.35">
      <c r="C8" s="15" t="s">
        <v>2</v>
      </c>
      <c r="D8" s="16">
        <v>1724</v>
      </c>
      <c r="E8" s="16">
        <v>1724</v>
      </c>
      <c r="F8" s="16">
        <v>1724</v>
      </c>
      <c r="G8" s="16">
        <v>3999</v>
      </c>
      <c r="H8" s="16">
        <v>3999</v>
      </c>
      <c r="I8" s="16">
        <v>3999</v>
      </c>
      <c r="J8" s="16">
        <v>3999</v>
      </c>
      <c r="K8" s="16">
        <v>3999</v>
      </c>
      <c r="L8" s="16">
        <v>3999</v>
      </c>
    </row>
    <row r="9" spans="3:12" ht="15" thickBot="1" x14ac:dyDescent="0.35">
      <c r="C9" s="17" t="s">
        <v>22</v>
      </c>
      <c r="D9" s="18">
        <f t="shared" ref="D9:L9" si="0">SUM(D7:D8)</f>
        <v>11734</v>
      </c>
      <c r="E9" s="18">
        <f t="shared" si="0"/>
        <v>13836</v>
      </c>
      <c r="F9" s="18">
        <f t="shared" si="0"/>
        <v>12760</v>
      </c>
      <c r="G9" s="18">
        <f t="shared" si="0"/>
        <v>9199</v>
      </c>
      <c r="H9" s="18">
        <f t="shared" si="0"/>
        <v>9199</v>
      </c>
      <c r="I9" s="18">
        <f t="shared" si="0"/>
        <v>9199</v>
      </c>
      <c r="J9" s="18">
        <f t="shared" si="0"/>
        <v>9199</v>
      </c>
      <c r="K9" s="18">
        <f t="shared" si="0"/>
        <v>9199</v>
      </c>
      <c r="L9" s="18">
        <f t="shared" si="0"/>
        <v>9199</v>
      </c>
    </row>
    <row r="10" spans="3:12" x14ac:dyDescent="0.3">
      <c r="C10" s="19" t="s">
        <v>17</v>
      </c>
      <c r="D10" s="20">
        <v>500</v>
      </c>
      <c r="E10" s="20">
        <v>2000</v>
      </c>
      <c r="F10" s="20">
        <f>4500-741</f>
        <v>3759</v>
      </c>
      <c r="G10" s="20">
        <f t="shared" ref="G10:I10" si="1">4500-741</f>
        <v>3759</v>
      </c>
      <c r="H10" s="20">
        <f t="shared" si="1"/>
        <v>3759</v>
      </c>
      <c r="I10" s="20">
        <f t="shared" si="1"/>
        <v>3759</v>
      </c>
      <c r="J10" s="20">
        <v>727</v>
      </c>
      <c r="K10" s="20">
        <f>4000-1112</f>
        <v>2888</v>
      </c>
      <c r="L10" s="20">
        <v>2500</v>
      </c>
    </row>
    <row r="11" spans="3:12" ht="15" thickBot="1" x14ac:dyDescent="0.35">
      <c r="C11" s="39"/>
      <c r="D11" s="43"/>
      <c r="E11" s="43"/>
      <c r="F11" s="43"/>
      <c r="G11" s="43"/>
      <c r="H11" s="43"/>
      <c r="I11" s="43"/>
      <c r="J11" s="43"/>
      <c r="K11" s="43"/>
      <c r="L11" s="43"/>
    </row>
    <row r="12" spans="3:12" ht="15" thickBot="1" x14ac:dyDescent="0.35">
      <c r="C12" s="17" t="s">
        <v>39</v>
      </c>
      <c r="D12" s="18">
        <f>D9+D10</f>
        <v>12234</v>
      </c>
      <c r="E12" s="18">
        <f>E9+E10</f>
        <v>15836</v>
      </c>
      <c r="F12" s="18" t="e">
        <f>F9+F10+#REF!</f>
        <v>#REF!</v>
      </c>
      <c r="G12" s="18" t="e">
        <f>G9+G10+#REF!</f>
        <v>#REF!</v>
      </c>
      <c r="H12" s="18" t="e">
        <f>H9+H10+#REF!</f>
        <v>#REF!</v>
      </c>
      <c r="I12" s="18" t="e">
        <f>I9+I10+#REF!</f>
        <v>#REF!</v>
      </c>
      <c r="J12" s="18" t="e">
        <f>J9+J10+#REF!</f>
        <v>#REF!</v>
      </c>
      <c r="K12" s="18" t="e">
        <f>K9+K10+#REF!</f>
        <v>#REF!</v>
      </c>
      <c r="L12" s="18" t="e">
        <f>L9+L10+#REF!</f>
        <v>#REF!</v>
      </c>
    </row>
    <row r="13" spans="3:12" x14ac:dyDescent="0.3">
      <c r="C13" s="21" t="s">
        <v>3</v>
      </c>
      <c r="D13" s="22"/>
      <c r="E13" s="22"/>
      <c r="F13" s="22"/>
      <c r="G13" s="22"/>
      <c r="H13" s="22"/>
      <c r="I13" s="22"/>
      <c r="J13" s="22"/>
      <c r="K13" s="22"/>
      <c r="L13" s="22"/>
    </row>
    <row r="14" spans="3:12" x14ac:dyDescent="0.3">
      <c r="C14" s="13" t="s">
        <v>23</v>
      </c>
      <c r="D14" s="14">
        <f>IF(SUM(D12-D10)&gt;15000,(15000*12%),IF(SUM(D12-D10)=15000,15000*12%,IF(SUM(D12-D10)&lt;15000,SUM(D12-D10)*12%,0)))</f>
        <v>1408.08</v>
      </c>
      <c r="E14" s="14">
        <f t="shared" ref="E14:L14" si="2">IF(SUM(E12-E10)&gt;15000,(15000*12%),IF(SUM(E12-E10)=15000,15000*12%,IF(SUM(E12-E10)&lt;15000,SUM(E12-E10)*12%,0)))</f>
        <v>1660.32</v>
      </c>
      <c r="F14" s="14" t="e">
        <f t="shared" si="2"/>
        <v>#REF!</v>
      </c>
      <c r="G14" s="14" t="e">
        <f t="shared" si="2"/>
        <v>#REF!</v>
      </c>
      <c r="H14" s="14" t="e">
        <f t="shared" si="2"/>
        <v>#REF!</v>
      </c>
      <c r="I14" s="14" t="e">
        <f t="shared" si="2"/>
        <v>#REF!</v>
      </c>
      <c r="J14" s="14" t="e">
        <f t="shared" si="2"/>
        <v>#REF!</v>
      </c>
      <c r="K14" s="14" t="e">
        <f t="shared" si="2"/>
        <v>#REF!</v>
      </c>
      <c r="L14" s="14" t="e">
        <f t="shared" si="2"/>
        <v>#REF!</v>
      </c>
    </row>
    <row r="15" spans="3:12" x14ac:dyDescent="0.3">
      <c r="C15" s="13" t="s">
        <v>19</v>
      </c>
      <c r="D15" s="14">
        <f t="shared" ref="D15:L15" si="3">IF(D12&gt;21000,0,IF(D12&lt;21000,D12*0.75%))</f>
        <v>91.754999999999995</v>
      </c>
      <c r="E15" s="14">
        <f t="shared" si="3"/>
        <v>118.77</v>
      </c>
      <c r="F15" s="14" t="e">
        <f t="shared" si="3"/>
        <v>#REF!</v>
      </c>
      <c r="G15" s="14" t="e">
        <f t="shared" si="3"/>
        <v>#REF!</v>
      </c>
      <c r="H15" s="14" t="e">
        <f t="shared" si="3"/>
        <v>#REF!</v>
      </c>
      <c r="I15" s="14" t="e">
        <f t="shared" si="3"/>
        <v>#REF!</v>
      </c>
      <c r="J15" s="14" t="e">
        <f t="shared" si="3"/>
        <v>#REF!</v>
      </c>
      <c r="K15" s="14" t="e">
        <f t="shared" si="3"/>
        <v>#REF!</v>
      </c>
      <c r="L15" s="14" t="e">
        <f t="shared" si="3"/>
        <v>#REF!</v>
      </c>
    </row>
    <row r="16" spans="3:12" x14ac:dyDescent="0.3">
      <c r="C16" s="13" t="s">
        <v>24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2</v>
      </c>
    </row>
    <row r="17" spans="3:13" x14ac:dyDescent="0.3">
      <c r="C17" s="13" t="s">
        <v>67</v>
      </c>
      <c r="D17" s="14">
        <v>200</v>
      </c>
      <c r="E17" s="14">
        <v>200</v>
      </c>
      <c r="F17" s="14"/>
      <c r="G17" s="14"/>
      <c r="H17" s="14"/>
      <c r="I17" s="14"/>
      <c r="J17" s="14"/>
      <c r="K17" s="14"/>
      <c r="L17" s="14"/>
    </row>
    <row r="18" spans="3:13" x14ac:dyDescent="0.3">
      <c r="C18" s="13" t="s">
        <v>25</v>
      </c>
      <c r="D18" s="14"/>
      <c r="E18" s="14">
        <f t="shared" ref="E18:L18" si="4">IF(E12&gt;15000,200,0)</f>
        <v>200</v>
      </c>
      <c r="F18" s="14" t="e">
        <f t="shared" si="4"/>
        <v>#REF!</v>
      </c>
      <c r="G18" s="14" t="e">
        <f t="shared" si="4"/>
        <v>#REF!</v>
      </c>
      <c r="H18" s="14" t="e">
        <f t="shared" si="4"/>
        <v>#REF!</v>
      </c>
      <c r="I18" s="14" t="e">
        <f t="shared" si="4"/>
        <v>#REF!</v>
      </c>
      <c r="J18" s="14" t="e">
        <f t="shared" si="4"/>
        <v>#REF!</v>
      </c>
      <c r="K18" s="14" t="e">
        <f t="shared" si="4"/>
        <v>#REF!</v>
      </c>
      <c r="L18" s="14" t="e">
        <f t="shared" si="4"/>
        <v>#REF!</v>
      </c>
    </row>
    <row r="19" spans="3:13" x14ac:dyDescent="0.3">
      <c r="C19" s="23" t="s">
        <v>4</v>
      </c>
      <c r="D19" s="24">
        <f t="shared" ref="D19" si="5">SUM(D14:D18)</f>
        <v>1700.835</v>
      </c>
      <c r="E19" s="24">
        <f t="shared" ref="E19:L19" si="6">SUM(E14:E18)</f>
        <v>2180.09</v>
      </c>
      <c r="F19" s="24" t="e">
        <f t="shared" si="6"/>
        <v>#REF!</v>
      </c>
      <c r="G19" s="24" t="e">
        <f t="shared" si="6"/>
        <v>#REF!</v>
      </c>
      <c r="H19" s="24" t="e">
        <f t="shared" si="6"/>
        <v>#REF!</v>
      </c>
      <c r="I19" s="24" t="e">
        <f t="shared" si="6"/>
        <v>#REF!</v>
      </c>
      <c r="J19" s="24" t="e">
        <f t="shared" si="6"/>
        <v>#REF!</v>
      </c>
      <c r="K19" s="24" t="e">
        <f t="shared" si="6"/>
        <v>#REF!</v>
      </c>
      <c r="L19" s="24" t="e">
        <f t="shared" si="6"/>
        <v>#REF!</v>
      </c>
    </row>
    <row r="20" spans="3:13" ht="15" thickBot="1" x14ac:dyDescent="0.35">
      <c r="C20" s="25"/>
      <c r="D20" s="26"/>
      <c r="E20" s="26"/>
      <c r="F20" s="26"/>
      <c r="G20" s="26"/>
      <c r="H20" s="26"/>
      <c r="I20" s="26"/>
      <c r="J20" s="26"/>
      <c r="K20" s="26"/>
      <c r="L20" s="26"/>
    </row>
    <row r="21" spans="3:13" ht="15" thickBot="1" x14ac:dyDescent="0.35">
      <c r="C21" s="17" t="s">
        <v>5</v>
      </c>
      <c r="D21" s="18">
        <f t="shared" ref="D21:L21" si="7">D12-D19</f>
        <v>10533.165000000001</v>
      </c>
      <c r="E21" s="18">
        <f t="shared" si="7"/>
        <v>13655.91</v>
      </c>
      <c r="F21" s="18" t="e">
        <f t="shared" si="7"/>
        <v>#REF!</v>
      </c>
      <c r="G21" s="18" t="e">
        <f t="shared" si="7"/>
        <v>#REF!</v>
      </c>
      <c r="H21" s="18" t="e">
        <f t="shared" si="7"/>
        <v>#REF!</v>
      </c>
      <c r="I21" s="18" t="e">
        <f t="shared" si="7"/>
        <v>#REF!</v>
      </c>
      <c r="J21" s="18" t="e">
        <f t="shared" si="7"/>
        <v>#REF!</v>
      </c>
      <c r="K21" s="18" t="e">
        <f t="shared" si="7"/>
        <v>#REF!</v>
      </c>
      <c r="L21" s="18" t="e">
        <f t="shared" si="7"/>
        <v>#REF!</v>
      </c>
    </row>
    <row r="22" spans="3:13" x14ac:dyDescent="0.3">
      <c r="C22" s="27" t="s">
        <v>6</v>
      </c>
      <c r="D22" s="28"/>
      <c r="E22" s="28"/>
      <c r="F22" s="28"/>
      <c r="G22" s="28"/>
      <c r="H22" s="28"/>
      <c r="I22" s="28"/>
      <c r="J22" s="28"/>
      <c r="K22" s="28"/>
      <c r="L22" s="28"/>
    </row>
    <row r="23" spans="3:13" x14ac:dyDescent="0.3">
      <c r="C23" s="13" t="s">
        <v>26</v>
      </c>
      <c r="D23" s="38">
        <f t="shared" ref="D23:L23" si="8">13%*D9</f>
        <v>1525.42</v>
      </c>
      <c r="E23" s="38">
        <f t="shared" si="8"/>
        <v>1798.68</v>
      </c>
      <c r="F23" s="38">
        <f t="shared" si="8"/>
        <v>1658.8</v>
      </c>
      <c r="G23" s="38">
        <f t="shared" si="8"/>
        <v>1195.8700000000001</v>
      </c>
      <c r="H23" s="38">
        <f t="shared" si="8"/>
        <v>1195.8700000000001</v>
      </c>
      <c r="I23" s="38">
        <f t="shared" si="8"/>
        <v>1195.8700000000001</v>
      </c>
      <c r="J23" s="38">
        <f t="shared" si="8"/>
        <v>1195.8700000000001</v>
      </c>
      <c r="K23" s="38">
        <f t="shared" si="8"/>
        <v>1195.8700000000001</v>
      </c>
      <c r="L23" s="38">
        <f t="shared" si="8"/>
        <v>1195.8700000000001</v>
      </c>
    </row>
    <row r="24" spans="3:13" x14ac:dyDescent="0.3">
      <c r="C24" s="13" t="s">
        <v>18</v>
      </c>
      <c r="D24" s="38">
        <f t="shared" ref="D24:L24" si="9">3.25%*(D9+D10)</f>
        <v>397.60500000000002</v>
      </c>
      <c r="E24" s="38">
        <f t="shared" si="9"/>
        <v>514.67000000000007</v>
      </c>
      <c r="F24" s="38">
        <f t="shared" si="9"/>
        <v>536.86750000000006</v>
      </c>
      <c r="G24" s="38">
        <f t="shared" si="9"/>
        <v>421.13499999999999</v>
      </c>
      <c r="H24" s="38">
        <f t="shared" si="9"/>
        <v>421.13499999999999</v>
      </c>
      <c r="I24" s="38">
        <f t="shared" si="9"/>
        <v>421.13499999999999</v>
      </c>
      <c r="J24" s="38">
        <f t="shared" si="9"/>
        <v>322.59500000000003</v>
      </c>
      <c r="K24" s="38">
        <f t="shared" si="9"/>
        <v>392.82749999999999</v>
      </c>
      <c r="L24" s="38">
        <f t="shared" si="9"/>
        <v>380.21750000000003</v>
      </c>
    </row>
    <row r="25" spans="3:13" x14ac:dyDescent="0.3">
      <c r="C25" s="15" t="s">
        <v>41</v>
      </c>
      <c r="D25" s="16"/>
      <c r="E25" s="16"/>
      <c r="F25" s="16">
        <f t="shared" ref="F25:L25" si="10">8.33%*F23</f>
        <v>138.17803999999998</v>
      </c>
      <c r="G25" s="16">
        <f t="shared" si="10"/>
        <v>99.615971000000002</v>
      </c>
      <c r="H25" s="16">
        <f t="shared" si="10"/>
        <v>99.615971000000002</v>
      </c>
      <c r="I25" s="16">
        <f t="shared" si="10"/>
        <v>99.615971000000002</v>
      </c>
      <c r="J25" s="16">
        <f t="shared" si="10"/>
        <v>99.615971000000002</v>
      </c>
      <c r="K25" s="16">
        <f t="shared" si="10"/>
        <v>99.615971000000002</v>
      </c>
      <c r="L25" s="16">
        <f t="shared" si="10"/>
        <v>99.615971000000002</v>
      </c>
      <c r="M25" s="58" t="s">
        <v>66</v>
      </c>
    </row>
    <row r="26" spans="3:13" x14ac:dyDescent="0.3">
      <c r="C26" s="15" t="s">
        <v>38</v>
      </c>
      <c r="D26" s="16"/>
      <c r="E26" s="16"/>
      <c r="F26" s="16">
        <f t="shared" ref="F26:L26" si="11">4.81%*F9</f>
        <v>613.75599999999997</v>
      </c>
      <c r="G26" s="16">
        <f t="shared" si="11"/>
        <v>442.47189999999995</v>
      </c>
      <c r="H26" s="16">
        <f t="shared" si="11"/>
        <v>442.47189999999995</v>
      </c>
      <c r="I26" s="16">
        <f t="shared" si="11"/>
        <v>442.47189999999995</v>
      </c>
      <c r="J26" s="16">
        <f t="shared" si="11"/>
        <v>442.47189999999995</v>
      </c>
      <c r="K26" s="16">
        <f t="shared" si="11"/>
        <v>442.47189999999995</v>
      </c>
      <c r="L26" s="16">
        <f t="shared" si="11"/>
        <v>442.47189999999995</v>
      </c>
      <c r="M26" s="58" t="s">
        <v>66</v>
      </c>
    </row>
    <row r="27" spans="3:13" x14ac:dyDescent="0.3">
      <c r="C27" s="63" t="s">
        <v>40</v>
      </c>
      <c r="D27" s="64"/>
      <c r="E27" s="64"/>
      <c r="F27" s="59" t="e">
        <f t="shared" ref="F27:L27" si="12">5.77%*F12</f>
        <v>#REF!</v>
      </c>
      <c r="G27" s="16" t="e">
        <f t="shared" si="12"/>
        <v>#REF!</v>
      </c>
      <c r="H27" s="16" t="e">
        <f t="shared" si="12"/>
        <v>#REF!</v>
      </c>
      <c r="I27" s="16" t="e">
        <f t="shared" si="12"/>
        <v>#REF!</v>
      </c>
      <c r="J27" s="16" t="e">
        <f t="shared" si="12"/>
        <v>#REF!</v>
      </c>
      <c r="K27" s="16" t="e">
        <f t="shared" si="12"/>
        <v>#REF!</v>
      </c>
      <c r="L27" s="16" t="e">
        <f t="shared" si="12"/>
        <v>#REF!</v>
      </c>
      <c r="M27" s="58" t="s">
        <v>66</v>
      </c>
    </row>
    <row r="28" spans="3:13" ht="15" thickBot="1" x14ac:dyDescent="0.35">
      <c r="C28" s="63" t="s">
        <v>42</v>
      </c>
      <c r="D28" s="64">
        <v>300</v>
      </c>
      <c r="E28" s="64">
        <v>300</v>
      </c>
      <c r="F28" s="60">
        <v>250</v>
      </c>
      <c r="G28" s="40">
        <v>250</v>
      </c>
      <c r="H28" s="40">
        <v>250</v>
      </c>
      <c r="I28" s="40">
        <v>250</v>
      </c>
      <c r="J28" s="40">
        <v>250</v>
      </c>
      <c r="K28" s="40">
        <v>250</v>
      </c>
      <c r="L28" s="40">
        <v>250</v>
      </c>
    </row>
    <row r="29" spans="3:13" ht="15" thickBot="1" x14ac:dyDescent="0.35">
      <c r="C29" s="61" t="s">
        <v>44</v>
      </c>
      <c r="D29" s="62">
        <f t="shared" ref="D29:L29" si="13">SUM(D23:D28)</f>
        <v>2223.0250000000001</v>
      </c>
      <c r="E29" s="62">
        <f t="shared" si="13"/>
        <v>2613.3500000000004</v>
      </c>
      <c r="F29" s="18" t="e">
        <f t="shared" si="13"/>
        <v>#REF!</v>
      </c>
      <c r="G29" s="18" t="e">
        <f t="shared" si="13"/>
        <v>#REF!</v>
      </c>
      <c r="H29" s="18" t="e">
        <f t="shared" si="13"/>
        <v>#REF!</v>
      </c>
      <c r="I29" s="18" t="e">
        <f t="shared" si="13"/>
        <v>#REF!</v>
      </c>
      <c r="J29" s="18" t="e">
        <f t="shared" si="13"/>
        <v>#REF!</v>
      </c>
      <c r="K29" s="18" t="e">
        <f t="shared" si="13"/>
        <v>#REF!</v>
      </c>
      <c r="L29" s="18" t="e">
        <f t="shared" si="13"/>
        <v>#REF!</v>
      </c>
    </row>
    <row r="30" spans="3:13" ht="15.6" x14ac:dyDescent="0.3">
      <c r="C30" s="41" t="s">
        <v>43</v>
      </c>
      <c r="D30" s="42">
        <f t="shared" ref="D30:L30" si="14">D12+D29</f>
        <v>14457.025</v>
      </c>
      <c r="E30" s="42">
        <f t="shared" si="14"/>
        <v>18449.349999999999</v>
      </c>
      <c r="F30" s="42" t="e">
        <f t="shared" si="14"/>
        <v>#REF!</v>
      </c>
      <c r="G30" s="42" t="e">
        <f t="shared" si="14"/>
        <v>#REF!</v>
      </c>
      <c r="H30" s="42" t="e">
        <f t="shared" si="14"/>
        <v>#REF!</v>
      </c>
      <c r="I30" s="42" t="e">
        <f t="shared" si="14"/>
        <v>#REF!</v>
      </c>
      <c r="J30" s="42" t="e">
        <f t="shared" si="14"/>
        <v>#REF!</v>
      </c>
      <c r="K30" s="42" t="e">
        <f t="shared" si="14"/>
        <v>#REF!</v>
      </c>
      <c r="L30" s="42" t="e">
        <f t="shared" si="14"/>
        <v>#REF!</v>
      </c>
    </row>
  </sheetData>
  <mergeCells count="1">
    <mergeCell ref="C4:L4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</vt:lpstr>
      <vt:lpstr>Deployment Structure</vt:lpstr>
      <vt:lpstr>Wage Breakups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2018-06-11T05:35:21Z</dcterms:created>
  <dcterms:modified xsi:type="dcterms:W3CDTF">2021-06-23T09:19:28Z</dcterms:modified>
</cp:coreProperties>
</file>