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c9c0fddfc4ccc7/Desktop/"/>
    </mc:Choice>
  </mc:AlternateContent>
  <xr:revisionPtr revIDLastSave="17" documentId="8_{F559F67B-0FEB-40D9-855D-664D0361F11F}" xr6:coauthVersionLast="47" xr6:coauthVersionMax="47" xr10:uidLastSave="{262BDA1B-CEA1-41DD-9B1A-6BF05CA4F33D}"/>
  <bookViews>
    <workbookView xWindow="-108" yWindow="-108" windowWidth="23256" windowHeight="12576" activeTab="1" xr2:uid="{9A89128A-9052-4894-B0A2-077472C4E9DE}"/>
  </bookViews>
  <sheets>
    <sheet name="Cost Sheet " sheetId="2" r:id="rId1"/>
    <sheet name="Wage Breakup 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4" i="1"/>
  <c r="D32" i="1"/>
  <c r="D21" i="1"/>
  <c r="D23" i="1" s="1"/>
  <c r="D15" i="1"/>
  <c r="D17" i="1" s="1"/>
  <c r="D18" i="1"/>
  <c r="D13" i="1"/>
  <c r="D12" i="1"/>
  <c r="D9" i="1"/>
  <c r="D8" i="1"/>
  <c r="D29" i="1"/>
  <c r="J10" i="2"/>
  <c r="I10" i="2"/>
  <c r="H10" i="2"/>
  <c r="G10" i="2"/>
  <c r="F10" i="2"/>
  <c r="K9" i="2" l="1"/>
  <c r="L15" i="2"/>
  <c r="L14" i="2"/>
  <c r="C13" i="2"/>
  <c r="C14" i="2" s="1"/>
  <c r="C15" i="2" s="1"/>
  <c r="D25" i="1" l="1"/>
  <c r="D26" i="1"/>
  <c r="D27" i="1"/>
  <c r="K10" i="2"/>
  <c r="L16" i="2"/>
  <c r="D33" i="1" l="1"/>
  <c r="E9" i="2" l="1"/>
  <c r="L9" i="2" s="1"/>
  <c r="L10" i="2" s="1"/>
  <c r="L17" i="2" s="1"/>
</calcChain>
</file>

<file path=xl/sharedStrings.xml><?xml version="1.0" encoding="utf-8"?>
<sst xmlns="http://schemas.openxmlformats.org/spreadsheetml/2006/main" count="81" uniqueCount="72">
  <si>
    <t>PARTICULARS</t>
  </si>
  <si>
    <t>HK Staff</t>
  </si>
  <si>
    <t>(A)</t>
  </si>
  <si>
    <t>Unskilled</t>
  </si>
  <si>
    <t>Basic</t>
  </si>
  <si>
    <t>D.A.</t>
  </si>
  <si>
    <t>Basic + D.A.</t>
  </si>
  <si>
    <t>HRA</t>
  </si>
  <si>
    <t>Conveyance</t>
  </si>
  <si>
    <t>Special Allowance</t>
  </si>
  <si>
    <t xml:space="preserve">Ex-Gratia on Basic + DA </t>
  </si>
  <si>
    <t>Leave Cost</t>
  </si>
  <si>
    <t>Reliever Allowance</t>
  </si>
  <si>
    <t>Total Gross Salary</t>
  </si>
  <si>
    <t>(B)</t>
  </si>
  <si>
    <t>PF Contribution on Gross excluding HRA</t>
  </si>
  <si>
    <t>ESIC on Total Gross</t>
  </si>
  <si>
    <t>LWF</t>
  </si>
  <si>
    <t>Professional Tax</t>
  </si>
  <si>
    <t>NA</t>
  </si>
  <si>
    <t>Employees deduction</t>
  </si>
  <si>
    <t>Net Salary (A-B)</t>
  </si>
  <si>
    <t>(C)</t>
  </si>
  <si>
    <t>ESIC on Total Gross/Mediclaim</t>
  </si>
  <si>
    <t>National Holidays</t>
  </si>
  <si>
    <t>Gratuity</t>
  </si>
  <si>
    <t>Admin, Documentation, Background Verification</t>
  </si>
  <si>
    <t>Uniform</t>
  </si>
  <si>
    <t>Net Charges to Company</t>
  </si>
  <si>
    <t>Total Cost</t>
  </si>
  <si>
    <t>As Per Min Wage Schedule - Noida (Jul - Dec 21)</t>
  </si>
  <si>
    <t xml:space="preserve">Site Name - </t>
  </si>
  <si>
    <t>Remarks &amp; Shift Timings</t>
  </si>
  <si>
    <t xml:space="preserve">Proposal Date - </t>
  </si>
  <si>
    <t>City</t>
  </si>
  <si>
    <t>Sr.No.</t>
  </si>
  <si>
    <t>Unit Rate (Rs.)</t>
  </si>
  <si>
    <t>Soft Services</t>
  </si>
  <si>
    <t>I</t>
  </si>
  <si>
    <t>II</t>
  </si>
  <si>
    <t>III</t>
  </si>
  <si>
    <t>Rel</t>
  </si>
  <si>
    <t>Total No.</t>
  </si>
  <si>
    <t>Cost</t>
  </si>
  <si>
    <t>9 hours x 6 Days a Week</t>
  </si>
  <si>
    <t>Sub - Total</t>
  </si>
  <si>
    <t>Consubables &amp; Machinery</t>
  </si>
  <si>
    <t xml:space="preserve">Housekeepnig Consumables &amp; Technical Tools </t>
  </si>
  <si>
    <t>at Actuals</t>
  </si>
  <si>
    <t>Disposable Toiletries &amp; Garbage Bags</t>
  </si>
  <si>
    <t>Wet &amp; Dry Vacuum Cleaner - 24 Ltr</t>
  </si>
  <si>
    <t>Single Disc Machine</t>
  </si>
  <si>
    <t>TOTAL CHARGES</t>
  </si>
  <si>
    <t>Management Fee</t>
  </si>
  <si>
    <t>Terms</t>
  </si>
  <si>
    <t>Taxes as applicable</t>
  </si>
  <si>
    <t>Revision in rates will be approved as per Minimum Wage Notification</t>
  </si>
  <si>
    <t>SILA will provide on statutory documentation each month</t>
  </si>
  <si>
    <t>Cleaning supplies, consumables etc will be supported by delivery challans, usage patterns/documents</t>
  </si>
  <si>
    <t>Uniforms costs are included, however, for customized uniforms - we will bill on actual</t>
  </si>
  <si>
    <t>Office Supplies will be billed on Actual and treated as Petty Cash Expenses, a Petty Cash bill will be submitted with billing</t>
  </si>
  <si>
    <t xml:space="preserve">Payments to be made 15 days from Bill Submission </t>
  </si>
  <si>
    <t xml:space="preserve">Any Covid Protocols (such as regular testing) &amp; PPE will be billed on actuals as per clients requirments </t>
  </si>
  <si>
    <t xml:space="preserve">Working on National Holidays will be billed as per Govt approved Norms </t>
  </si>
  <si>
    <t xml:space="preserve"> HK Staff </t>
  </si>
  <si>
    <t>Noida</t>
  </si>
  <si>
    <t>G</t>
  </si>
  <si>
    <t>-</t>
  </si>
  <si>
    <t>In Client's Scope</t>
  </si>
  <si>
    <t>Nayara Energy</t>
  </si>
  <si>
    <t>02.12.2021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</si>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</sst>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  <numFmt numFmtId="165" formatCode="_(* #,##0_);_(* \(#,##0\);_(* &quot;-&quot;??_);_(@_)"/>
    <numFmt numFmtId="166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i/>
      <u/>
      <sz val="10"/>
      <name val="Calibri"/>
      <family val="2"/>
      <scheme val="minor"/>
    </font>
    <font>
      <i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</font>
    <font>
      <b/>
      <sz val="9"/>
      <name val="Calibri"/>
      <family val="2"/>
      <scheme val="minor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1" fillId="0" borderId="0"/>
    <xf numFmtId="0" fontId="10" fillId="0" borderId="0"/>
  </cellStyleXfs>
  <cellXfs count="148">
    <xf numFmtId="0" fontId="0" fillId="0" borderId="0" xfId="0"/>
    <xf numFmtId="0" fontId="3" fillId="0" borderId="0" xfId="0" applyFont="1" applyAlignment="1">
      <alignment horizontal="center"/>
    </xf>
    <xf numFmtId="165" fontId="3" fillId="0" borderId="0" xfId="3" applyNumberFormat="1" applyFont="1" applyAlignment="1">
      <alignment horizontal="center"/>
    </xf>
    <xf numFmtId="0" fontId="3" fillId="0" borderId="0" xfId="3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41" fontId="5" fillId="0" borderId="0" xfId="1" applyFont="1" applyFill="1" applyBorder="1" applyAlignment="1">
      <alignment vertical="center"/>
    </xf>
    <xf numFmtId="165" fontId="5" fillId="0" borderId="0" xfId="3" applyNumberFormat="1" applyFont="1" applyFill="1" applyBorder="1" applyAlignment="1">
      <alignment horizontal="center" vertical="center"/>
    </xf>
    <xf numFmtId="165" fontId="5" fillId="0" borderId="5" xfId="3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left" vertical="center"/>
    </xf>
    <xf numFmtId="41" fontId="5" fillId="0" borderId="28" xfId="1" applyFont="1" applyFill="1" applyBorder="1" applyAlignment="1">
      <alignment vertical="center"/>
    </xf>
    <xf numFmtId="165" fontId="5" fillId="0" borderId="28" xfId="3" applyNumberFormat="1" applyFont="1" applyFill="1" applyBorder="1" applyAlignment="1">
      <alignment horizontal="center" vertical="center"/>
    </xf>
    <xf numFmtId="165" fontId="5" fillId="0" borderId="29" xfId="3" applyNumberFormat="1" applyFont="1" applyFill="1" applyBorder="1" applyAlignment="1">
      <alignment horizontal="center" vertical="center"/>
    </xf>
    <xf numFmtId="0" fontId="5" fillId="4" borderId="6" xfId="4" applyFont="1" applyFill="1" applyBorder="1" applyAlignment="1">
      <alignment horizontal="left" vertical="center"/>
    </xf>
    <xf numFmtId="41" fontId="5" fillId="4" borderId="6" xfId="1" applyFont="1" applyFill="1" applyBorder="1" applyAlignment="1">
      <alignment horizontal="center" vertical="center"/>
    </xf>
    <xf numFmtId="165" fontId="7" fillId="4" borderId="6" xfId="2" applyNumberFormat="1" applyFont="1" applyFill="1" applyBorder="1" applyAlignment="1">
      <alignment vertical="center"/>
    </xf>
    <xf numFmtId="165" fontId="5" fillId="2" borderId="19" xfId="5" applyNumberFormat="1" applyFont="1" applyFill="1" applyBorder="1" applyAlignment="1">
      <alignment horizontal="center" vertical="top" wrapText="1"/>
    </xf>
    <xf numFmtId="41" fontId="5" fillId="2" borderId="19" xfId="1" applyFont="1" applyFill="1" applyBorder="1" applyAlignment="1">
      <alignment horizontal="center" vertical="center"/>
    </xf>
    <xf numFmtId="165" fontId="5" fillId="2" borderId="19" xfId="3" applyNumberFormat="1" applyFont="1" applyFill="1" applyBorder="1" applyAlignment="1">
      <alignment horizontal="center" vertical="center"/>
    </xf>
    <xf numFmtId="0" fontId="5" fillId="2" borderId="19" xfId="3" applyNumberFormat="1" applyFont="1" applyFill="1" applyBorder="1" applyAlignment="1">
      <alignment horizontal="center" vertical="center"/>
    </xf>
    <xf numFmtId="0" fontId="3" fillId="5" borderId="19" xfId="4" applyFont="1" applyFill="1" applyBorder="1" applyAlignment="1">
      <alignment horizontal="left" vertical="center" wrapText="1"/>
    </xf>
    <xf numFmtId="41" fontId="3" fillId="5" borderId="19" xfId="1" applyFont="1" applyFill="1" applyBorder="1" applyAlignment="1">
      <alignment horizontal="center" vertical="center"/>
    </xf>
    <xf numFmtId="165" fontId="3" fillId="5" borderId="19" xfId="3" applyNumberFormat="1" applyFont="1" applyFill="1" applyBorder="1" applyAlignment="1">
      <alignment horizontal="center" vertical="center"/>
    </xf>
    <xf numFmtId="1" fontId="3" fillId="5" borderId="19" xfId="3" applyNumberFormat="1" applyFont="1" applyFill="1" applyBorder="1" applyAlignment="1">
      <alignment horizontal="center" vertical="center"/>
    </xf>
    <xf numFmtId="41" fontId="5" fillId="4" borderId="19" xfId="1" applyFont="1" applyFill="1" applyBorder="1" applyAlignment="1">
      <alignment horizontal="center"/>
    </xf>
    <xf numFmtId="165" fontId="5" fillId="4" borderId="19" xfId="3" applyNumberFormat="1" applyFont="1" applyFill="1" applyBorder="1" applyAlignment="1">
      <alignment horizontal="center"/>
    </xf>
    <xf numFmtId="165" fontId="5" fillId="2" borderId="19" xfId="5" applyNumberFormat="1" applyFont="1" applyFill="1" applyBorder="1" applyAlignment="1">
      <alignment horizontal="left" vertical="top" wrapText="1"/>
    </xf>
    <xf numFmtId="41" fontId="5" fillId="2" borderId="19" xfId="1" applyFont="1" applyFill="1" applyBorder="1" applyAlignment="1">
      <alignment horizontal="center" vertical="top"/>
    </xf>
    <xf numFmtId="165" fontId="5" fillId="2" borderId="19" xfId="3" applyNumberFormat="1" applyFont="1" applyFill="1" applyBorder="1" applyAlignment="1">
      <alignment horizontal="center" vertical="top"/>
    </xf>
    <xf numFmtId="2" fontId="3" fillId="5" borderId="19" xfId="4" applyNumberFormat="1" applyFont="1" applyFill="1" applyBorder="1" applyAlignment="1">
      <alignment horizontal="left" vertical="center"/>
    </xf>
    <xf numFmtId="41" fontId="3" fillId="0" borderId="19" xfId="1" applyFont="1" applyFill="1" applyBorder="1" applyAlignment="1">
      <alignment horizontal="center" vertical="center"/>
    </xf>
    <xf numFmtId="165" fontId="3" fillId="5" borderId="19" xfId="3" applyNumberFormat="1" applyFont="1" applyFill="1" applyBorder="1" applyAlignment="1">
      <alignment horizontal="center"/>
    </xf>
    <xf numFmtId="43" fontId="4" fillId="0" borderId="0" xfId="0" applyNumberFormat="1" applyFont="1"/>
    <xf numFmtId="0" fontId="3" fillId="0" borderId="19" xfId="6" applyFont="1" applyBorder="1" applyAlignment="1">
      <alignment horizontal="left" vertical="center"/>
    </xf>
    <xf numFmtId="165" fontId="8" fillId="5" borderId="19" xfId="3" applyNumberFormat="1" applyFont="1" applyFill="1" applyBorder="1" applyAlignment="1">
      <alignment horizontal="center"/>
    </xf>
    <xf numFmtId="165" fontId="4" fillId="5" borderId="19" xfId="3" applyNumberFormat="1" applyFont="1" applyFill="1" applyBorder="1" applyAlignment="1">
      <alignment horizontal="center"/>
    </xf>
    <xf numFmtId="165" fontId="5" fillId="2" borderId="21" xfId="3" applyNumberFormat="1" applyFont="1" applyFill="1" applyBorder="1" applyAlignment="1">
      <alignment horizontal="center"/>
    </xf>
    <xf numFmtId="0" fontId="9" fillId="0" borderId="0" xfId="0" applyFont="1"/>
    <xf numFmtId="0" fontId="3" fillId="0" borderId="0" xfId="0" applyFont="1" applyAlignment="1">
      <alignment horizontal="left"/>
    </xf>
    <xf numFmtId="41" fontId="3" fillId="0" borderId="0" xfId="1" applyFont="1" applyAlignment="1">
      <alignment horizontal="center"/>
    </xf>
    <xf numFmtId="9" fontId="3" fillId="0" borderId="0" xfId="2" applyFont="1" applyAlignment="1">
      <alignment horizontal="center"/>
    </xf>
    <xf numFmtId="3" fontId="11" fillId="0" borderId="0" xfId="7" applyNumberFormat="1" applyFont="1" applyAlignment="1">
      <alignment vertical="center"/>
    </xf>
    <xf numFmtId="3" fontId="12" fillId="0" borderId="0" xfId="7" applyNumberFormat="1" applyFont="1" applyAlignment="1">
      <alignment vertical="center"/>
    </xf>
    <xf numFmtId="3" fontId="3" fillId="0" borderId="0" xfId="4" applyNumberFormat="1" applyFont="1" applyAlignment="1">
      <alignment horizontal="left" vertical="center" wrapText="1"/>
    </xf>
    <xf numFmtId="3" fontId="12" fillId="0" borderId="0" xfId="7" applyNumberFormat="1" applyFont="1" applyAlignment="1">
      <alignment horizontal="left" vertical="center"/>
    </xf>
    <xf numFmtId="3" fontId="12" fillId="0" borderId="0" xfId="4" applyNumberFormat="1" applyFont="1" applyAlignment="1">
      <alignment vertical="center"/>
    </xf>
    <xf numFmtId="3" fontId="12" fillId="0" borderId="0" xfId="4" applyNumberFormat="1" applyFont="1" applyAlignment="1">
      <alignment horizontal="left" vertical="center"/>
    </xf>
    <xf numFmtId="0" fontId="3" fillId="0" borderId="0" xfId="0" applyFont="1"/>
    <xf numFmtId="41" fontId="5" fillId="4" borderId="30" xfId="1" applyFont="1" applyFill="1" applyBorder="1" applyAlignment="1">
      <alignment horizontal="center"/>
    </xf>
    <xf numFmtId="41" fontId="5" fillId="2" borderId="26" xfId="1" applyFont="1" applyFill="1" applyBorder="1" applyAlignment="1">
      <alignment horizontal="center"/>
    </xf>
    <xf numFmtId="0" fontId="5" fillId="0" borderId="31" xfId="0" applyFont="1" applyBorder="1" applyAlignment="1">
      <alignment horizontal="left" vertical="center"/>
    </xf>
    <xf numFmtId="41" fontId="5" fillId="0" borderId="32" xfId="1" applyFont="1" applyFill="1" applyBorder="1" applyAlignment="1">
      <alignment vertical="center"/>
    </xf>
    <xf numFmtId="165" fontId="5" fillId="0" borderId="32" xfId="3" applyNumberFormat="1" applyFont="1" applyFill="1" applyBorder="1" applyAlignment="1">
      <alignment vertical="center"/>
    </xf>
    <xf numFmtId="165" fontId="5" fillId="0" borderId="33" xfId="3" applyNumberFormat="1" applyFont="1" applyFill="1" applyBorder="1" applyAlignment="1">
      <alignment vertical="center"/>
    </xf>
    <xf numFmtId="0" fontId="5" fillId="0" borderId="35" xfId="0" applyFont="1" applyBorder="1" applyAlignment="1">
      <alignment horizontal="left" vertical="center"/>
    </xf>
    <xf numFmtId="14" fontId="5" fillId="0" borderId="0" xfId="0" applyNumberFormat="1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5" fillId="4" borderId="38" xfId="4" applyFont="1" applyFill="1" applyBorder="1" applyAlignment="1">
      <alignment horizontal="center" vertical="center"/>
    </xf>
    <xf numFmtId="0" fontId="5" fillId="2" borderId="18" xfId="4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3" fillId="5" borderId="18" xfId="4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165" fontId="5" fillId="2" borderId="18" xfId="5" applyNumberFormat="1" applyFont="1" applyFill="1" applyBorder="1" applyAlignment="1">
      <alignment horizontal="center" vertical="top"/>
    </xf>
    <xf numFmtId="0" fontId="3" fillId="0" borderId="18" xfId="4" applyFont="1" applyBorder="1" applyAlignment="1">
      <alignment horizontal="center" vertical="center"/>
    </xf>
    <xf numFmtId="165" fontId="5" fillId="0" borderId="20" xfId="3" applyNumberFormat="1" applyFont="1" applyFill="1" applyBorder="1" applyAlignment="1">
      <alignment horizontal="center"/>
    </xf>
    <xf numFmtId="165" fontId="3" fillId="5" borderId="19" xfId="3" applyNumberFormat="1" applyFont="1" applyFill="1" applyBorder="1" applyAlignment="1">
      <alignment horizontal="center" vertical="center"/>
    </xf>
    <xf numFmtId="0" fontId="2" fillId="0" borderId="32" xfId="0" applyFont="1" applyBorder="1" applyAlignment="1">
      <alignment horizontal="left" vertical="center"/>
    </xf>
    <xf numFmtId="41" fontId="3" fillId="0" borderId="19" xfId="1" applyFont="1" applyFill="1" applyBorder="1" applyAlignment="1">
      <alignment horizontal="right" vertical="center"/>
    </xf>
    <xf numFmtId="41" fontId="5" fillId="2" borderId="42" xfId="1" applyFont="1" applyFill="1" applyBorder="1" applyAlignment="1">
      <alignment horizontal="center"/>
    </xf>
    <xf numFmtId="165" fontId="5" fillId="0" borderId="34" xfId="2" applyNumberFormat="1" applyFont="1" applyFill="1" applyBorder="1" applyAlignment="1">
      <alignment horizontal="center" vertical="center"/>
    </xf>
    <xf numFmtId="165" fontId="5" fillId="0" borderId="36" xfId="2" applyNumberFormat="1" applyFont="1" applyFill="1" applyBorder="1" applyAlignment="1">
      <alignment horizontal="center" vertical="center"/>
    </xf>
    <xf numFmtId="165" fontId="5" fillId="0" borderId="20" xfId="2" applyNumberFormat="1" applyFont="1" applyFill="1" applyBorder="1" applyAlignment="1">
      <alignment horizontal="center" vertical="center"/>
    </xf>
    <xf numFmtId="165" fontId="5" fillId="4" borderId="6" xfId="3" applyNumberFormat="1" applyFont="1" applyFill="1" applyBorder="1" applyAlignment="1">
      <alignment horizontal="center" vertical="center"/>
    </xf>
    <xf numFmtId="0" fontId="5" fillId="4" borderId="18" xfId="4" applyFont="1" applyFill="1" applyBorder="1" applyAlignment="1">
      <alignment horizontal="center" vertical="center"/>
    </xf>
    <xf numFmtId="0" fontId="5" fillId="4" borderId="19" xfId="4" applyFont="1" applyFill="1" applyBorder="1" applyAlignment="1">
      <alignment horizontal="center" vertical="center"/>
    </xf>
    <xf numFmtId="165" fontId="5" fillId="2" borderId="18" xfId="5" applyNumberFormat="1" applyFont="1" applyFill="1" applyBorder="1" applyAlignment="1">
      <alignment horizontal="center"/>
    </xf>
    <xf numFmtId="165" fontId="5" fillId="2" borderId="19" xfId="5" applyNumberFormat="1" applyFont="1" applyFill="1" applyBorder="1" applyAlignment="1">
      <alignment horizontal="center"/>
    </xf>
    <xf numFmtId="165" fontId="5" fillId="6" borderId="26" xfId="3" applyNumberFormat="1" applyFont="1" applyFill="1" applyBorder="1" applyAlignment="1">
      <alignment horizontal="center"/>
    </xf>
    <xf numFmtId="165" fontId="5" fillId="6" borderId="27" xfId="3" applyNumberFormat="1" applyFont="1" applyFill="1" applyBorder="1" applyAlignment="1">
      <alignment horizontal="center"/>
    </xf>
    <xf numFmtId="165" fontId="5" fillId="4" borderId="18" xfId="5" applyNumberFormat="1" applyFont="1" applyFill="1" applyBorder="1" applyAlignment="1">
      <alignment horizontal="center"/>
    </xf>
    <xf numFmtId="165" fontId="5" fillId="4" borderId="19" xfId="5" applyNumberFormat="1" applyFont="1" applyFill="1" applyBorder="1" applyAlignment="1">
      <alignment horizontal="center"/>
    </xf>
    <xf numFmtId="165" fontId="5" fillId="4" borderId="30" xfId="3" applyNumberFormat="1" applyFont="1" applyFill="1" applyBorder="1" applyAlignment="1">
      <alignment horizontal="center"/>
    </xf>
    <xf numFmtId="0" fontId="4" fillId="5" borderId="39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3" fillId="0" borderId="0" xfId="0" applyFont="1"/>
    <xf numFmtId="165" fontId="3" fillId="5" borderId="19" xfId="3" applyNumberFormat="1" applyFont="1" applyFill="1" applyBorder="1" applyAlignment="1">
      <alignment horizontal="center" vertical="center"/>
    </xf>
    <xf numFmtId="3" fontId="12" fillId="0" borderId="0" xfId="7" applyNumberFormat="1" applyFont="1" applyAlignment="1">
      <alignment horizontal="left" vertical="center"/>
    </xf>
    <xf numFmtId="3" fontId="12" fillId="0" borderId="0" xfId="4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41" fontId="14" fillId="2" borderId="1" xfId="1" applyFont="1" applyFill="1" applyBorder="1" applyAlignment="1" applyProtection="1">
      <alignment horizontal="center" vertical="center" wrapText="1"/>
    </xf>
    <xf numFmtId="41" fontId="14" fillId="2" borderId="2" xfId="1" applyFont="1" applyFill="1" applyBorder="1" applyAlignment="1" applyProtection="1">
      <alignment horizontal="center" vertical="center" wrapText="1"/>
    </xf>
    <xf numFmtId="41" fontId="14" fillId="2" borderId="3" xfId="1" applyFont="1" applyFill="1" applyBorder="1" applyAlignment="1" applyProtection="1">
      <alignment horizontal="center" vertical="center" wrapText="1"/>
    </xf>
    <xf numFmtId="41" fontId="14" fillId="0" borderId="6" xfId="1" applyFont="1" applyBorder="1" applyAlignment="1" applyProtection="1">
      <alignment horizontal="left" vertical="center" wrapText="1"/>
    </xf>
    <xf numFmtId="41" fontId="14" fillId="0" borderId="6" xfId="1" applyFont="1" applyBorder="1" applyAlignment="1" applyProtection="1">
      <alignment horizontal="center" vertical="center" wrapText="1"/>
    </xf>
    <xf numFmtId="0" fontId="15" fillId="0" borderId="6" xfId="0" applyFont="1" applyBorder="1" applyAlignment="1">
      <alignment horizontal="center" wrapText="1"/>
    </xf>
    <xf numFmtId="41" fontId="14" fillId="0" borderId="4" xfId="1" applyFont="1" applyBorder="1" applyAlignment="1" applyProtection="1">
      <alignment horizontal="left" vertical="center" wrapText="1"/>
    </xf>
    <xf numFmtId="41" fontId="14" fillId="0" borderId="5" xfId="1" applyFont="1" applyBorder="1" applyAlignment="1" applyProtection="1">
      <alignment horizontal="center" vertical="center" wrapText="1"/>
    </xf>
    <xf numFmtId="41" fontId="14" fillId="3" borderId="41" xfId="1" applyFont="1" applyFill="1" applyBorder="1" applyAlignment="1" applyProtection="1">
      <alignment horizontal="left" vertical="center" wrapText="1"/>
    </xf>
    <xf numFmtId="41" fontId="14" fillId="3" borderId="33" xfId="1" applyFont="1" applyFill="1" applyBorder="1" applyAlignment="1" applyProtection="1">
      <alignment horizontal="center" vertical="center" wrapText="1"/>
    </xf>
    <xf numFmtId="41" fontId="14" fillId="3" borderId="40" xfId="1" applyFont="1" applyFill="1" applyBorder="1" applyAlignment="1" applyProtection="1">
      <alignment horizontal="center" vertical="center" wrapText="1"/>
    </xf>
    <xf numFmtId="41" fontId="13" fillId="0" borderId="19" xfId="1" applyFont="1" applyBorder="1" applyAlignment="1" applyProtection="1">
      <alignment horizontal="left"/>
    </xf>
    <xf numFmtId="41" fontId="13" fillId="0" borderId="19" xfId="1" applyFont="1" applyBorder="1" applyAlignment="1" applyProtection="1">
      <alignment horizontal="center"/>
    </xf>
    <xf numFmtId="41" fontId="16" fillId="0" borderId="19" xfId="1" applyFont="1" applyBorder="1" applyAlignment="1" applyProtection="1">
      <alignment horizontal="center" vertical="center"/>
    </xf>
    <xf numFmtId="41" fontId="16" fillId="0" borderId="19" xfId="1" applyFont="1" applyFill="1" applyBorder="1" applyAlignment="1" applyProtection="1">
      <alignment horizontal="center" vertical="center"/>
    </xf>
    <xf numFmtId="41" fontId="14" fillId="0" borderId="4" xfId="1" applyFont="1" applyBorder="1" applyAlignment="1" applyProtection="1">
      <alignment horizontal="left"/>
    </xf>
    <xf numFmtId="41" fontId="14" fillId="0" borderId="10" xfId="1" applyFont="1" applyBorder="1" applyAlignment="1" applyProtection="1">
      <alignment horizontal="center"/>
    </xf>
    <xf numFmtId="41" fontId="14" fillId="0" borderId="11" xfId="1" applyFont="1" applyBorder="1" applyAlignment="1" applyProtection="1">
      <alignment horizontal="center" vertical="center"/>
    </xf>
    <xf numFmtId="41" fontId="16" fillId="0" borderId="15" xfId="1" applyFont="1" applyBorder="1" applyAlignment="1" applyProtection="1">
      <alignment horizontal="left" vertical="center" wrapText="1"/>
    </xf>
    <xf numFmtId="41" fontId="16" fillId="0" borderId="16" xfId="1" applyFont="1" applyBorder="1" applyAlignment="1" applyProtection="1">
      <alignment horizontal="center" vertical="center" wrapText="1"/>
    </xf>
    <xf numFmtId="164" fontId="16" fillId="0" borderId="17" xfId="1" applyNumberFormat="1" applyFont="1" applyBorder="1" applyAlignment="1" applyProtection="1">
      <alignment horizontal="center" vertical="center" wrapText="1"/>
    </xf>
    <xf numFmtId="41" fontId="13" fillId="0" borderId="18" xfId="1" applyFont="1" applyBorder="1" applyAlignment="1" applyProtection="1">
      <alignment horizontal="left"/>
    </xf>
    <xf numFmtId="164" fontId="16" fillId="0" borderId="19" xfId="1" applyNumberFormat="1" applyFont="1" applyBorder="1" applyAlignment="1" applyProtection="1">
      <alignment horizontal="center" vertical="center" wrapText="1"/>
    </xf>
    <xf numFmtId="41" fontId="16" fillId="0" borderId="18" xfId="1" applyFont="1" applyBorder="1" applyAlignment="1" applyProtection="1">
      <alignment horizontal="left"/>
    </xf>
    <xf numFmtId="10" fontId="16" fillId="0" borderId="19" xfId="2" applyNumberFormat="1" applyFont="1" applyBorder="1" applyAlignment="1" applyProtection="1">
      <alignment horizontal="center"/>
    </xf>
    <xf numFmtId="10" fontId="16" fillId="0" borderId="21" xfId="2" applyNumberFormat="1" applyFont="1" applyBorder="1" applyAlignment="1" applyProtection="1">
      <alignment horizontal="center"/>
    </xf>
    <xf numFmtId="41" fontId="16" fillId="0" borderId="8" xfId="1" applyFont="1" applyBorder="1" applyAlignment="1" applyProtection="1">
      <alignment horizontal="left"/>
    </xf>
    <xf numFmtId="10" fontId="16" fillId="0" borderId="5" xfId="2" applyNumberFormat="1" applyFont="1" applyBorder="1" applyAlignment="1" applyProtection="1">
      <alignment horizontal="center"/>
    </xf>
    <xf numFmtId="41" fontId="16" fillId="0" borderId="11" xfId="1" applyFont="1" applyBorder="1" applyAlignment="1" applyProtection="1">
      <alignment horizontal="center" vertical="center"/>
    </xf>
    <xf numFmtId="41" fontId="14" fillId="0" borderId="12" xfId="1" applyFont="1" applyBorder="1" applyAlignment="1" applyProtection="1">
      <alignment horizontal="left"/>
    </xf>
    <xf numFmtId="41" fontId="14" fillId="0" borderId="13" xfId="1" applyFont="1" applyBorder="1" applyAlignment="1" applyProtection="1">
      <alignment horizontal="center"/>
    </xf>
    <xf numFmtId="41" fontId="14" fillId="0" borderId="15" xfId="1" applyFont="1" applyBorder="1" applyAlignment="1" applyProtection="1">
      <alignment horizontal="left"/>
    </xf>
    <xf numFmtId="41" fontId="14" fillId="0" borderId="16" xfId="1" applyFont="1" applyBorder="1" applyAlignment="1" applyProtection="1">
      <alignment horizontal="center"/>
    </xf>
    <xf numFmtId="41" fontId="14" fillId="0" borderId="17" xfId="1" applyFont="1" applyBorder="1" applyAlignment="1" applyProtection="1">
      <alignment horizontal="center" vertical="center"/>
    </xf>
    <xf numFmtId="9" fontId="16" fillId="0" borderId="21" xfId="2" applyFont="1" applyBorder="1" applyAlignment="1" applyProtection="1">
      <alignment horizontal="center"/>
    </xf>
    <xf numFmtId="41" fontId="16" fillId="0" borderId="21" xfId="1" applyFont="1" applyBorder="1" applyAlignment="1" applyProtection="1">
      <alignment horizontal="center"/>
    </xf>
    <xf numFmtId="41" fontId="16" fillId="0" borderId="19" xfId="1" applyFont="1" applyBorder="1" applyAlignment="1" applyProtection="1">
      <alignment horizontal="right" vertical="center"/>
    </xf>
    <xf numFmtId="41" fontId="16" fillId="0" borderId="22" xfId="1" applyFont="1" applyBorder="1" applyAlignment="1" applyProtection="1">
      <alignment horizontal="left"/>
    </xf>
    <xf numFmtId="41" fontId="16" fillId="0" borderId="23" xfId="1" applyFont="1" applyBorder="1" applyAlignment="1" applyProtection="1">
      <alignment horizontal="center"/>
    </xf>
    <xf numFmtId="41" fontId="16" fillId="0" borderId="24" xfId="1" applyFont="1" applyBorder="1" applyAlignment="1" applyProtection="1">
      <alignment horizontal="right" vertical="center"/>
    </xf>
    <xf numFmtId="41" fontId="14" fillId="0" borderId="14" xfId="1" applyFont="1" applyBorder="1" applyAlignment="1" applyProtection="1">
      <alignment horizontal="center" vertical="center"/>
    </xf>
    <xf numFmtId="41" fontId="14" fillId="0" borderId="8" xfId="1" applyFont="1" applyBorder="1" applyAlignment="1" applyProtection="1">
      <alignment horizontal="left"/>
    </xf>
    <xf numFmtId="41" fontId="14" fillId="0" borderId="5" xfId="1" applyFont="1" applyBorder="1" applyAlignment="1" applyProtection="1">
      <alignment horizontal="center"/>
    </xf>
    <xf numFmtId="41" fontId="14" fillId="0" borderId="9" xfId="1" applyFont="1" applyBorder="1" applyAlignment="1" applyProtection="1">
      <alignment horizontal="center" vertical="center"/>
    </xf>
    <xf numFmtId="41" fontId="13" fillId="0" borderId="21" xfId="1" applyFont="1" applyBorder="1" applyAlignment="1" applyProtection="1">
      <alignment horizontal="center"/>
    </xf>
    <xf numFmtId="41" fontId="16" fillId="0" borderId="24" xfId="1" applyFont="1" applyBorder="1" applyAlignment="1" applyProtection="1">
      <alignment horizontal="center" vertical="center"/>
    </xf>
    <xf numFmtId="41" fontId="14" fillId="2" borderId="12" xfId="1" applyFont="1" applyFill="1" applyBorder="1" applyAlignment="1" applyProtection="1">
      <alignment horizontal="left"/>
    </xf>
    <xf numFmtId="41" fontId="14" fillId="2" borderId="13" xfId="1" applyFont="1" applyFill="1" applyBorder="1" applyAlignment="1" applyProtection="1">
      <alignment horizontal="center"/>
    </xf>
    <xf numFmtId="41" fontId="14" fillId="2" borderId="14" xfId="1" applyFont="1" applyFill="1" applyBorder="1" applyAlignment="1" applyProtection="1">
      <alignment horizontal="center" vertical="center"/>
    </xf>
    <xf numFmtId="41" fontId="14" fillId="5" borderId="12" xfId="1" applyFont="1" applyFill="1" applyBorder="1" applyAlignment="1" applyProtection="1">
      <alignment horizontal="left"/>
    </xf>
    <xf numFmtId="9" fontId="14" fillId="5" borderId="13" xfId="1" applyNumberFormat="1" applyFont="1" applyFill="1" applyBorder="1" applyAlignment="1" applyProtection="1">
      <alignment horizontal="center"/>
    </xf>
    <xf numFmtId="41" fontId="14" fillId="5" borderId="14" xfId="1" applyFont="1" applyFill="1" applyBorder="1" applyAlignment="1" applyProtection="1">
      <alignment horizontal="center" vertical="center"/>
    </xf>
    <xf numFmtId="0" fontId="13" fillId="0" borderId="0" xfId="0" applyFont="1" applyAlignment="1">
      <alignment horizontal="left"/>
    </xf>
    <xf numFmtId="164" fontId="16" fillId="0" borderId="19" xfId="1" applyNumberFormat="1" applyFont="1" applyBorder="1" applyAlignment="1" applyProtection="1">
      <alignment horizontal="right" vertical="center" wrapText="1"/>
    </xf>
  </cellXfs>
  <cellStyles count="8">
    <cellStyle name="Comma" xfId="3" builtinId="3"/>
    <cellStyle name="Comma [0]" xfId="1" builtinId="6"/>
    <cellStyle name="Comma 2" xfId="5" xr:uid="{9A529B54-0593-4F4A-88B8-FA0BB454D78D}"/>
    <cellStyle name="Normal" xfId="0" builtinId="0"/>
    <cellStyle name="Normal 2 4" xfId="6" xr:uid="{736F8EF1-EC9B-4403-8E3B-840DFD47AD08}"/>
    <cellStyle name="Normal 2 5" xfId="7" xr:uid="{BDFF2244-26A9-4C64-BB47-4635D7AF82AA}"/>
    <cellStyle name="Normal 5" xfId="4" xr:uid="{707BF077-B100-431D-8920-1F9E5ED742FC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173750</xdr:colOff>
      <xdr:row>0</xdr:row>
      <xdr:rowOff>181010</xdr:rowOff>
    </xdr:from>
    <xdr:to>
      <xdr:col>2</xdr:col>
      <xdr:colOff>881743</xdr:colOff>
      <xdr:row>1</xdr:row>
      <xdr:rowOff>283030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C6B6D3-357C-4232-9109-14366011038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4236" y="181010"/>
          <a:ext cx="925707" cy="330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E2F6-2894-420D-BD5E-A98D06BB22F6}">
  <dimension ref="C1:P28"/>
  <sheetViews>
    <sheetView topLeftCell="A4" zoomScale="85" zoomScaleNormal="85" workbookViewId="0">
      <selection activeCell="K24" sqref="K24"/>
    </sheetView>
  </sheetViews>
  <sheetFormatPr defaultColWidth="9.109375" defaultRowHeight="13.8" outlineLevelCol="1" x14ac:dyDescent="0.3"/>
  <cols>
    <col min="1" max="1" width="9.109375" style="5"/>
    <col min="2" max="2" width="3.109375" style="5" customWidth="1"/>
    <col min="3" max="3" width="14.5546875" style="1" bestFit="1" customWidth="1"/>
    <col min="4" max="4" width="48.88671875" style="38" bestFit="1" customWidth="1"/>
    <col min="5" max="5" width="13.6640625" style="39" bestFit="1" customWidth="1"/>
    <col min="6" max="6" width="7.6640625" style="39" customWidth="1"/>
    <col min="7" max="7" width="8" style="2" customWidth="1" outlineLevel="1"/>
    <col min="8" max="8" width="6.5546875" style="2" customWidth="1" outlineLevel="1"/>
    <col min="9" max="9" width="9.44140625" style="2" customWidth="1" outlineLevel="1"/>
    <col min="10" max="10" width="5" style="2" bestFit="1" customWidth="1" outlineLevel="1"/>
    <col min="11" max="11" width="8.33203125" style="3" bestFit="1" customWidth="1"/>
    <col min="12" max="12" width="11.6640625" style="2" bestFit="1" customWidth="1"/>
    <col min="13" max="13" width="37.33203125" style="4" bestFit="1" customWidth="1"/>
    <col min="14" max="15" width="9.109375" style="5"/>
    <col min="16" max="16" width="9.77734375" style="5" bestFit="1" customWidth="1"/>
    <col min="17" max="16384" width="9.109375" style="5"/>
  </cols>
  <sheetData>
    <row r="1" spans="3:16" ht="18" customHeight="1" x14ac:dyDescent="0.3">
      <c r="D1" s="86"/>
      <c r="E1" s="86"/>
      <c r="F1" s="47"/>
    </row>
    <row r="2" spans="3:16" ht="23.25" customHeight="1" x14ac:dyDescent="0.3">
      <c r="D2" s="86"/>
      <c r="E2" s="86"/>
      <c r="F2" s="47"/>
    </row>
    <row r="3" spans="3:16" ht="19.5" customHeight="1" thickBot="1" x14ac:dyDescent="0.35">
      <c r="D3" s="86"/>
      <c r="E3" s="86"/>
      <c r="F3" s="47"/>
    </row>
    <row r="4" spans="3:16" ht="21.75" customHeight="1" x14ac:dyDescent="0.3">
      <c r="C4" s="50" t="s">
        <v>31</v>
      </c>
      <c r="D4" s="67" t="s">
        <v>69</v>
      </c>
      <c r="E4" s="51"/>
      <c r="F4" s="51"/>
      <c r="G4" s="52"/>
      <c r="H4" s="52"/>
      <c r="I4" s="52"/>
      <c r="J4" s="52"/>
      <c r="K4" s="52"/>
      <c r="L4" s="53"/>
      <c r="M4" s="70" t="s">
        <v>32</v>
      </c>
    </row>
    <row r="5" spans="3:16" ht="19.5" customHeight="1" x14ac:dyDescent="0.3">
      <c r="C5" s="54" t="s">
        <v>33</v>
      </c>
      <c r="D5" s="55" t="s">
        <v>70</v>
      </c>
      <c r="E5" s="6"/>
      <c r="F5" s="6"/>
      <c r="G5" s="7"/>
      <c r="H5" s="7"/>
      <c r="I5" s="7"/>
      <c r="J5" s="7"/>
      <c r="K5" s="7"/>
      <c r="L5" s="8"/>
      <c r="M5" s="71"/>
    </row>
    <row r="6" spans="3:16" x14ac:dyDescent="0.3">
      <c r="C6" s="56" t="s">
        <v>34</v>
      </c>
      <c r="D6" s="9" t="s">
        <v>65</v>
      </c>
      <c r="E6" s="10"/>
      <c r="F6" s="10"/>
      <c r="G6" s="11"/>
      <c r="H6" s="11"/>
      <c r="I6" s="11"/>
      <c r="J6" s="11"/>
      <c r="K6" s="11"/>
      <c r="L6" s="12"/>
      <c r="M6" s="71"/>
    </row>
    <row r="7" spans="3:16" ht="15" customHeight="1" x14ac:dyDescent="0.3">
      <c r="C7" s="57" t="s">
        <v>35</v>
      </c>
      <c r="D7" s="13"/>
      <c r="E7" s="14" t="s">
        <v>36</v>
      </c>
      <c r="F7" s="14"/>
      <c r="G7" s="73"/>
      <c r="H7" s="73"/>
      <c r="I7" s="73"/>
      <c r="J7" s="73"/>
      <c r="K7" s="73"/>
      <c r="L7" s="15"/>
      <c r="M7" s="72"/>
    </row>
    <row r="8" spans="3:16" ht="15" customHeight="1" x14ac:dyDescent="0.3">
      <c r="C8" s="58"/>
      <c r="D8" s="16" t="s">
        <v>37</v>
      </c>
      <c r="E8" s="17"/>
      <c r="F8" s="17" t="s">
        <v>66</v>
      </c>
      <c r="G8" s="18" t="s">
        <v>38</v>
      </c>
      <c r="H8" s="18" t="s">
        <v>39</v>
      </c>
      <c r="I8" s="18" t="s">
        <v>40</v>
      </c>
      <c r="J8" s="18" t="s">
        <v>41</v>
      </c>
      <c r="K8" s="19" t="s">
        <v>42</v>
      </c>
      <c r="L8" s="18" t="s">
        <v>43</v>
      </c>
      <c r="M8" s="59"/>
    </row>
    <row r="9" spans="3:16" ht="15" customHeight="1" x14ac:dyDescent="0.3">
      <c r="C9" s="60">
        <v>1</v>
      </c>
      <c r="D9" s="20" t="s">
        <v>64</v>
      </c>
      <c r="E9" s="21">
        <f>'Wage Breakup '!D35</f>
        <v>15680.5</v>
      </c>
      <c r="F9" s="21">
        <v>1</v>
      </c>
      <c r="G9" s="22" t="s">
        <v>67</v>
      </c>
      <c r="H9" s="22" t="s">
        <v>67</v>
      </c>
      <c r="I9" s="22" t="s">
        <v>67</v>
      </c>
      <c r="J9" s="66" t="s">
        <v>67</v>
      </c>
      <c r="K9" s="23">
        <f t="shared" ref="K9" si="0">SUM(F9:J9)</f>
        <v>1</v>
      </c>
      <c r="L9" s="22">
        <f>E9*K9</f>
        <v>15680.5</v>
      </c>
      <c r="M9" s="61" t="s">
        <v>44</v>
      </c>
    </row>
    <row r="10" spans="3:16" ht="15" customHeight="1" x14ac:dyDescent="0.3">
      <c r="C10" s="74" t="s">
        <v>45</v>
      </c>
      <c r="D10" s="75"/>
      <c r="E10" s="24"/>
      <c r="F10" s="24">
        <f>SUM(F9)</f>
        <v>1</v>
      </c>
      <c r="G10" s="24">
        <f t="shared" ref="G10:K10" si="1">SUM(G9)</f>
        <v>0</v>
      </c>
      <c r="H10" s="24">
        <f t="shared" si="1"/>
        <v>0</v>
      </c>
      <c r="I10" s="24">
        <f t="shared" si="1"/>
        <v>0</v>
      </c>
      <c r="J10" s="24">
        <f t="shared" si="1"/>
        <v>0</v>
      </c>
      <c r="K10" s="24">
        <f t="shared" si="1"/>
        <v>1</v>
      </c>
      <c r="L10" s="24">
        <f>SUM(L9:L9)</f>
        <v>15680.5</v>
      </c>
      <c r="M10" s="62"/>
    </row>
    <row r="11" spans="3:16" ht="15" customHeight="1" x14ac:dyDescent="0.3">
      <c r="C11" s="63"/>
      <c r="D11" s="26" t="s">
        <v>46</v>
      </c>
      <c r="E11" s="27"/>
      <c r="F11" s="27"/>
      <c r="G11" s="28"/>
      <c r="H11" s="28"/>
      <c r="I11" s="28"/>
      <c r="J11" s="28"/>
      <c r="K11" s="19" t="s">
        <v>42</v>
      </c>
      <c r="L11" s="18" t="s">
        <v>43</v>
      </c>
      <c r="M11" s="59"/>
    </row>
    <row r="12" spans="3:16" ht="14.4" customHeight="1" x14ac:dyDescent="0.3">
      <c r="C12" s="64">
        <v>1</v>
      </c>
      <c r="D12" s="29" t="s">
        <v>47</v>
      </c>
      <c r="E12" s="68" t="s">
        <v>48</v>
      </c>
      <c r="F12" s="30"/>
      <c r="G12" s="87"/>
      <c r="H12" s="87"/>
      <c r="I12" s="87"/>
      <c r="J12" s="87"/>
      <c r="K12" s="87"/>
      <c r="L12" s="31"/>
      <c r="M12" s="83" t="s">
        <v>68</v>
      </c>
      <c r="P12" s="32"/>
    </row>
    <row r="13" spans="3:16" ht="15" customHeight="1" x14ac:dyDescent="0.3">
      <c r="C13" s="64">
        <f t="shared" ref="C13:C15" si="2">C12+1</f>
        <v>2</v>
      </c>
      <c r="D13" s="29" t="s">
        <v>49</v>
      </c>
      <c r="E13" s="68" t="s">
        <v>48</v>
      </c>
      <c r="F13" s="30"/>
      <c r="G13" s="87"/>
      <c r="H13" s="87"/>
      <c r="I13" s="87"/>
      <c r="J13" s="87"/>
      <c r="K13" s="87"/>
      <c r="L13" s="31"/>
      <c r="M13" s="84"/>
      <c r="P13" s="32"/>
    </row>
    <row r="14" spans="3:16" ht="15" customHeight="1" x14ac:dyDescent="0.3">
      <c r="C14" s="64">
        <f t="shared" si="2"/>
        <v>3</v>
      </c>
      <c r="D14" s="33" t="s">
        <v>50</v>
      </c>
      <c r="E14" s="30">
        <v>2000</v>
      </c>
      <c r="F14" s="30"/>
      <c r="G14" s="34"/>
      <c r="H14" s="34"/>
      <c r="I14" s="34"/>
      <c r="J14" s="34"/>
      <c r="K14" s="35"/>
      <c r="L14" s="22">
        <f>K14*E14</f>
        <v>0</v>
      </c>
      <c r="M14" s="84"/>
    </row>
    <row r="15" spans="3:16" ht="15" customHeight="1" x14ac:dyDescent="0.3">
      <c r="C15" s="64">
        <f t="shared" si="2"/>
        <v>4</v>
      </c>
      <c r="D15" s="33" t="s">
        <v>51</v>
      </c>
      <c r="E15" s="30">
        <v>5000</v>
      </c>
      <c r="F15" s="30"/>
      <c r="G15" s="34"/>
      <c r="H15" s="34"/>
      <c r="I15" s="34"/>
      <c r="J15" s="34"/>
      <c r="K15" s="35"/>
      <c r="L15" s="22">
        <f>K15*E15</f>
        <v>0</v>
      </c>
      <c r="M15" s="85"/>
    </row>
    <row r="16" spans="3:16" ht="15" customHeight="1" x14ac:dyDescent="0.3">
      <c r="C16" s="80" t="s">
        <v>45</v>
      </c>
      <c r="D16" s="81"/>
      <c r="E16" s="24"/>
      <c r="F16" s="48"/>
      <c r="G16" s="82"/>
      <c r="H16" s="82"/>
      <c r="I16" s="82"/>
      <c r="J16" s="82"/>
      <c r="K16" s="82"/>
      <c r="L16" s="25">
        <f>SUM(L12:L15)</f>
        <v>0</v>
      </c>
      <c r="M16" s="62"/>
    </row>
    <row r="17" spans="3:13" s="37" customFormat="1" ht="15.6" x14ac:dyDescent="0.3">
      <c r="C17" s="76" t="s">
        <v>52</v>
      </c>
      <c r="D17" s="77"/>
      <c r="E17" s="69"/>
      <c r="F17" s="49"/>
      <c r="G17" s="78"/>
      <c r="H17" s="78"/>
      <c r="I17" s="78"/>
      <c r="J17" s="78"/>
      <c r="K17" s="79"/>
      <c r="L17" s="36">
        <f>L16+L10</f>
        <v>15680.5</v>
      </c>
      <c r="M17" s="65"/>
    </row>
    <row r="18" spans="3:13" x14ac:dyDescent="0.3">
      <c r="L18" s="40"/>
    </row>
    <row r="19" spans="3:13" x14ac:dyDescent="0.3">
      <c r="C19" s="41" t="s">
        <v>54</v>
      </c>
      <c r="D19" s="42"/>
      <c r="E19" s="43"/>
      <c r="F19" s="43"/>
      <c r="G19" s="43"/>
    </row>
    <row r="20" spans="3:13" x14ac:dyDescent="0.3">
      <c r="C20" s="88" t="s">
        <v>55</v>
      </c>
      <c r="D20" s="88"/>
      <c r="E20" s="88"/>
      <c r="F20" s="88"/>
      <c r="G20" s="88"/>
    </row>
    <row r="21" spans="3:13" x14ac:dyDescent="0.3">
      <c r="C21" s="44" t="s">
        <v>56</v>
      </c>
      <c r="D21" s="44"/>
      <c r="E21" s="44"/>
      <c r="F21" s="44"/>
      <c r="G21" s="44"/>
    </row>
    <row r="22" spans="3:13" x14ac:dyDescent="0.3">
      <c r="C22" s="88" t="s">
        <v>57</v>
      </c>
      <c r="D22" s="88"/>
      <c r="E22" s="88"/>
      <c r="F22" s="88"/>
      <c r="G22" s="88"/>
    </row>
    <row r="23" spans="3:13" x14ac:dyDescent="0.3">
      <c r="C23" s="89" t="s">
        <v>58</v>
      </c>
      <c r="D23" s="89"/>
      <c r="E23" s="89"/>
      <c r="F23" s="89"/>
      <c r="G23" s="89"/>
    </row>
    <row r="24" spans="3:13" x14ac:dyDescent="0.3">
      <c r="C24" s="45" t="s">
        <v>59</v>
      </c>
      <c r="D24" s="45"/>
      <c r="E24" s="45"/>
      <c r="F24" s="45"/>
      <c r="G24" s="45"/>
    </row>
    <row r="25" spans="3:13" x14ac:dyDescent="0.3">
      <c r="C25" s="45" t="s">
        <v>60</v>
      </c>
      <c r="D25" s="45"/>
      <c r="E25" s="45"/>
      <c r="F25" s="45"/>
      <c r="G25" s="45"/>
    </row>
    <row r="26" spans="3:13" x14ac:dyDescent="0.3">
      <c r="C26" s="46" t="s">
        <v>61</v>
      </c>
      <c r="D26" s="46"/>
      <c r="E26" s="46"/>
      <c r="F26" s="46"/>
      <c r="G26" s="46"/>
    </row>
    <row r="27" spans="3:13" x14ac:dyDescent="0.3">
      <c r="C27" s="46" t="s">
        <v>62</v>
      </c>
      <c r="D27" s="46"/>
      <c r="E27" s="46"/>
      <c r="F27" s="46"/>
      <c r="G27" s="46"/>
    </row>
    <row r="28" spans="3:13" x14ac:dyDescent="0.3">
      <c r="C28" s="46" t="s">
        <v>63</v>
      </c>
      <c r="D28" s="46"/>
      <c r="E28" s="46"/>
      <c r="F28" s="46"/>
      <c r="G28" s="46"/>
    </row>
  </sheetData>
  <mergeCells count="16">
    <mergeCell ref="C20:G20"/>
    <mergeCell ref="C22:G22"/>
    <mergeCell ref="C23:G23"/>
    <mergeCell ref="D1:E1"/>
    <mergeCell ref="D2:E2"/>
    <mergeCell ref="D3:E3"/>
    <mergeCell ref="G12:K12"/>
    <mergeCell ref="G13:K13"/>
    <mergeCell ref="M4:M7"/>
    <mergeCell ref="G7:K7"/>
    <mergeCell ref="C10:D10"/>
    <mergeCell ref="C17:D17"/>
    <mergeCell ref="G17:K17"/>
    <mergeCell ref="C16:D16"/>
    <mergeCell ref="G16:K16"/>
    <mergeCell ref="M12:M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E86A-6547-4400-945E-2F0122F26715}">
  <sheetPr>
    <pageSetUpPr fitToPage="1"/>
  </sheetPr>
  <dimension ref="A1:D35"/>
  <sheetViews>
    <sheetView tabSelected="1" topLeftCell="A8" zoomScale="115" zoomScaleNormal="115" workbookViewId="0">
      <selection activeCell="D36" sqref="D36"/>
    </sheetView>
  </sheetViews>
  <sheetFormatPr defaultColWidth="13.21875" defaultRowHeight="12" x14ac:dyDescent="0.25"/>
  <cols>
    <col min="1" max="1" width="3.21875" style="93" customWidth="1"/>
    <col min="2" max="2" width="41.6640625" style="146" bestFit="1" customWidth="1"/>
    <col min="3" max="3" width="7.77734375" style="93" customWidth="1"/>
    <col min="4" max="4" width="11.5546875" style="93" customWidth="1"/>
    <col min="5" max="246" width="13.21875" style="93"/>
    <col min="247" max="247" width="35.5546875" style="93" bestFit="1" customWidth="1"/>
    <col min="248" max="248" width="10.21875" style="93" bestFit="1" customWidth="1"/>
    <col min="249" max="249" width="10.44140625" style="93" bestFit="1" customWidth="1"/>
    <col min="250" max="250" width="13.21875" style="93"/>
    <col min="251" max="251" width="10" style="93" bestFit="1" customWidth="1"/>
    <col min="252" max="502" width="13.21875" style="93"/>
    <col min="503" max="503" width="35.5546875" style="93" bestFit="1" customWidth="1"/>
    <col min="504" max="504" width="10.21875" style="93" bestFit="1" customWidth="1"/>
    <col min="505" max="505" width="10.44140625" style="93" bestFit="1" customWidth="1"/>
    <col min="506" max="506" width="13.21875" style="93"/>
    <col min="507" max="507" width="10" style="93" bestFit="1" customWidth="1"/>
    <col min="508" max="758" width="13.21875" style="93"/>
    <col min="759" max="759" width="35.5546875" style="93" bestFit="1" customWidth="1"/>
    <col min="760" max="760" width="10.21875" style="93" bestFit="1" customWidth="1"/>
    <col min="761" max="761" width="10.44140625" style="93" bestFit="1" customWidth="1"/>
    <col min="762" max="762" width="13.21875" style="93"/>
    <col min="763" max="763" width="10" style="93" bestFit="1" customWidth="1"/>
    <col min="764" max="1014" width="13.21875" style="93"/>
    <col min="1015" max="1015" width="35.5546875" style="93" bestFit="1" customWidth="1"/>
    <col min="1016" max="1016" width="10.21875" style="93" bestFit="1" customWidth="1"/>
    <col min="1017" max="1017" width="10.44140625" style="93" bestFit="1" customWidth="1"/>
    <col min="1018" max="1018" width="13.21875" style="93"/>
    <col min="1019" max="1019" width="10" style="93" bestFit="1" customWidth="1"/>
    <col min="1020" max="1270" width="13.21875" style="93"/>
    <col min="1271" max="1271" width="35.5546875" style="93" bestFit="1" customWidth="1"/>
    <col min="1272" max="1272" width="10.21875" style="93" bestFit="1" customWidth="1"/>
    <col min="1273" max="1273" width="10.44140625" style="93" bestFit="1" customWidth="1"/>
    <col min="1274" max="1274" width="13.21875" style="93"/>
    <col min="1275" max="1275" width="10" style="93" bestFit="1" customWidth="1"/>
    <col min="1276" max="1526" width="13.21875" style="93"/>
    <col min="1527" max="1527" width="35.5546875" style="93" bestFit="1" customWidth="1"/>
    <col min="1528" max="1528" width="10.21875" style="93" bestFit="1" customWidth="1"/>
    <col min="1529" max="1529" width="10.44140625" style="93" bestFit="1" customWidth="1"/>
    <col min="1530" max="1530" width="13.21875" style="93"/>
    <col min="1531" max="1531" width="10" style="93" bestFit="1" customWidth="1"/>
    <col min="1532" max="1782" width="13.21875" style="93"/>
    <col min="1783" max="1783" width="35.5546875" style="93" bestFit="1" customWidth="1"/>
    <col min="1784" max="1784" width="10.21875" style="93" bestFit="1" customWidth="1"/>
    <col min="1785" max="1785" width="10.44140625" style="93" bestFit="1" customWidth="1"/>
    <col min="1786" max="1786" width="13.21875" style="93"/>
    <col min="1787" max="1787" width="10" style="93" bestFit="1" customWidth="1"/>
    <col min="1788" max="2038" width="13.21875" style="93"/>
    <col min="2039" max="2039" width="35.5546875" style="93" bestFit="1" customWidth="1"/>
    <col min="2040" max="2040" width="10.21875" style="93" bestFit="1" customWidth="1"/>
    <col min="2041" max="2041" width="10.44140625" style="93" bestFit="1" customWidth="1"/>
    <col min="2042" max="2042" width="13.21875" style="93"/>
    <col min="2043" max="2043" width="10" style="93" bestFit="1" customWidth="1"/>
    <col min="2044" max="2294" width="13.21875" style="93"/>
    <col min="2295" max="2295" width="35.5546875" style="93" bestFit="1" customWidth="1"/>
    <col min="2296" max="2296" width="10.21875" style="93" bestFit="1" customWidth="1"/>
    <col min="2297" max="2297" width="10.44140625" style="93" bestFit="1" customWidth="1"/>
    <col min="2298" max="2298" width="13.21875" style="93"/>
    <col min="2299" max="2299" width="10" style="93" bestFit="1" customWidth="1"/>
    <col min="2300" max="2550" width="13.21875" style="93"/>
    <col min="2551" max="2551" width="35.5546875" style="93" bestFit="1" customWidth="1"/>
    <col min="2552" max="2552" width="10.21875" style="93" bestFit="1" customWidth="1"/>
    <col min="2553" max="2553" width="10.44140625" style="93" bestFit="1" customWidth="1"/>
    <col min="2554" max="2554" width="13.21875" style="93"/>
    <col min="2555" max="2555" width="10" style="93" bestFit="1" customWidth="1"/>
    <col min="2556" max="2806" width="13.21875" style="93"/>
    <col min="2807" max="2807" width="35.5546875" style="93" bestFit="1" customWidth="1"/>
    <col min="2808" max="2808" width="10.21875" style="93" bestFit="1" customWidth="1"/>
    <col min="2809" max="2809" width="10.44140625" style="93" bestFit="1" customWidth="1"/>
    <col min="2810" max="2810" width="13.21875" style="93"/>
    <col min="2811" max="2811" width="10" style="93" bestFit="1" customWidth="1"/>
    <col min="2812" max="3062" width="13.21875" style="93"/>
    <col min="3063" max="3063" width="35.5546875" style="93" bestFit="1" customWidth="1"/>
    <col min="3064" max="3064" width="10.21875" style="93" bestFit="1" customWidth="1"/>
    <col min="3065" max="3065" width="10.44140625" style="93" bestFit="1" customWidth="1"/>
    <col min="3066" max="3066" width="13.21875" style="93"/>
    <col min="3067" max="3067" width="10" style="93" bestFit="1" customWidth="1"/>
    <col min="3068" max="3318" width="13.21875" style="93"/>
    <col min="3319" max="3319" width="35.5546875" style="93" bestFit="1" customWidth="1"/>
    <col min="3320" max="3320" width="10.21875" style="93" bestFit="1" customWidth="1"/>
    <col min="3321" max="3321" width="10.44140625" style="93" bestFit="1" customWidth="1"/>
    <col min="3322" max="3322" width="13.21875" style="93"/>
    <col min="3323" max="3323" width="10" style="93" bestFit="1" customWidth="1"/>
    <col min="3324" max="3574" width="13.21875" style="93"/>
    <col min="3575" max="3575" width="35.5546875" style="93" bestFit="1" customWidth="1"/>
    <col min="3576" max="3576" width="10.21875" style="93" bestFit="1" customWidth="1"/>
    <col min="3577" max="3577" width="10.44140625" style="93" bestFit="1" customWidth="1"/>
    <col min="3578" max="3578" width="13.21875" style="93"/>
    <col min="3579" max="3579" width="10" style="93" bestFit="1" customWidth="1"/>
    <col min="3580" max="3830" width="13.21875" style="93"/>
    <col min="3831" max="3831" width="35.5546875" style="93" bestFit="1" customWidth="1"/>
    <col min="3832" max="3832" width="10.21875" style="93" bestFit="1" customWidth="1"/>
    <col min="3833" max="3833" width="10.44140625" style="93" bestFit="1" customWidth="1"/>
    <col min="3834" max="3834" width="13.21875" style="93"/>
    <col min="3835" max="3835" width="10" style="93" bestFit="1" customWidth="1"/>
    <col min="3836" max="4086" width="13.21875" style="93"/>
    <col min="4087" max="4087" width="35.5546875" style="93" bestFit="1" customWidth="1"/>
    <col min="4088" max="4088" width="10.21875" style="93" bestFit="1" customWidth="1"/>
    <col min="4089" max="4089" width="10.44140625" style="93" bestFit="1" customWidth="1"/>
    <col min="4090" max="4090" width="13.21875" style="93"/>
    <col min="4091" max="4091" width="10" style="93" bestFit="1" customWidth="1"/>
    <col min="4092" max="4342" width="13.21875" style="93"/>
    <col min="4343" max="4343" width="35.5546875" style="93" bestFit="1" customWidth="1"/>
    <col min="4344" max="4344" width="10.21875" style="93" bestFit="1" customWidth="1"/>
    <col min="4345" max="4345" width="10.44140625" style="93" bestFit="1" customWidth="1"/>
    <col min="4346" max="4346" width="13.21875" style="93"/>
    <col min="4347" max="4347" width="10" style="93" bestFit="1" customWidth="1"/>
    <col min="4348" max="4598" width="13.21875" style="93"/>
    <col min="4599" max="4599" width="35.5546875" style="93" bestFit="1" customWidth="1"/>
    <col min="4600" max="4600" width="10.21875" style="93" bestFit="1" customWidth="1"/>
    <col min="4601" max="4601" width="10.44140625" style="93" bestFit="1" customWidth="1"/>
    <col min="4602" max="4602" width="13.21875" style="93"/>
    <col min="4603" max="4603" width="10" style="93" bestFit="1" customWidth="1"/>
    <col min="4604" max="4854" width="13.21875" style="93"/>
    <col min="4855" max="4855" width="35.5546875" style="93" bestFit="1" customWidth="1"/>
    <col min="4856" max="4856" width="10.21875" style="93" bestFit="1" customWidth="1"/>
    <col min="4857" max="4857" width="10.44140625" style="93" bestFit="1" customWidth="1"/>
    <col min="4858" max="4858" width="13.21875" style="93"/>
    <col min="4859" max="4859" width="10" style="93" bestFit="1" customWidth="1"/>
    <col min="4860" max="5110" width="13.21875" style="93"/>
    <col min="5111" max="5111" width="35.5546875" style="93" bestFit="1" customWidth="1"/>
    <col min="5112" max="5112" width="10.21875" style="93" bestFit="1" customWidth="1"/>
    <col min="5113" max="5113" width="10.44140625" style="93" bestFit="1" customWidth="1"/>
    <col min="5114" max="5114" width="13.21875" style="93"/>
    <col min="5115" max="5115" width="10" style="93" bestFit="1" customWidth="1"/>
    <col min="5116" max="5366" width="13.21875" style="93"/>
    <col min="5367" max="5367" width="35.5546875" style="93" bestFit="1" customWidth="1"/>
    <col min="5368" max="5368" width="10.21875" style="93" bestFit="1" customWidth="1"/>
    <col min="5369" max="5369" width="10.44140625" style="93" bestFit="1" customWidth="1"/>
    <col min="5370" max="5370" width="13.21875" style="93"/>
    <col min="5371" max="5371" width="10" style="93" bestFit="1" customWidth="1"/>
    <col min="5372" max="5622" width="13.21875" style="93"/>
    <col min="5623" max="5623" width="35.5546875" style="93" bestFit="1" customWidth="1"/>
    <col min="5624" max="5624" width="10.21875" style="93" bestFit="1" customWidth="1"/>
    <col min="5625" max="5625" width="10.44140625" style="93" bestFit="1" customWidth="1"/>
    <col min="5626" max="5626" width="13.21875" style="93"/>
    <col min="5627" max="5627" width="10" style="93" bestFit="1" customWidth="1"/>
    <col min="5628" max="5878" width="13.21875" style="93"/>
    <col min="5879" max="5879" width="35.5546875" style="93" bestFit="1" customWidth="1"/>
    <col min="5880" max="5880" width="10.21875" style="93" bestFit="1" customWidth="1"/>
    <col min="5881" max="5881" width="10.44140625" style="93" bestFit="1" customWidth="1"/>
    <col min="5882" max="5882" width="13.21875" style="93"/>
    <col min="5883" max="5883" width="10" style="93" bestFit="1" customWidth="1"/>
    <col min="5884" max="6134" width="13.21875" style="93"/>
    <col min="6135" max="6135" width="35.5546875" style="93" bestFit="1" customWidth="1"/>
    <col min="6136" max="6136" width="10.21875" style="93" bestFit="1" customWidth="1"/>
    <col min="6137" max="6137" width="10.44140625" style="93" bestFit="1" customWidth="1"/>
    <col min="6138" max="6138" width="13.21875" style="93"/>
    <col min="6139" max="6139" width="10" style="93" bestFit="1" customWidth="1"/>
    <col min="6140" max="6390" width="13.21875" style="93"/>
    <col min="6391" max="6391" width="35.5546875" style="93" bestFit="1" customWidth="1"/>
    <col min="6392" max="6392" width="10.21875" style="93" bestFit="1" customWidth="1"/>
    <col min="6393" max="6393" width="10.44140625" style="93" bestFit="1" customWidth="1"/>
    <col min="6394" max="6394" width="13.21875" style="93"/>
    <col min="6395" max="6395" width="10" style="93" bestFit="1" customWidth="1"/>
    <col min="6396" max="6646" width="13.21875" style="93"/>
    <col min="6647" max="6647" width="35.5546875" style="93" bestFit="1" customWidth="1"/>
    <col min="6648" max="6648" width="10.21875" style="93" bestFit="1" customWidth="1"/>
    <col min="6649" max="6649" width="10.44140625" style="93" bestFit="1" customWidth="1"/>
    <col min="6650" max="6650" width="13.21875" style="93"/>
    <col min="6651" max="6651" width="10" style="93" bestFit="1" customWidth="1"/>
    <col min="6652" max="6902" width="13.21875" style="93"/>
    <col min="6903" max="6903" width="35.5546875" style="93" bestFit="1" customWidth="1"/>
    <col min="6904" max="6904" width="10.21875" style="93" bestFit="1" customWidth="1"/>
    <col min="6905" max="6905" width="10.44140625" style="93" bestFit="1" customWidth="1"/>
    <col min="6906" max="6906" width="13.21875" style="93"/>
    <col min="6907" max="6907" width="10" style="93" bestFit="1" customWidth="1"/>
    <col min="6908" max="7158" width="13.21875" style="93"/>
    <col min="7159" max="7159" width="35.5546875" style="93" bestFit="1" customWidth="1"/>
    <col min="7160" max="7160" width="10.21875" style="93" bestFit="1" customWidth="1"/>
    <col min="7161" max="7161" width="10.44140625" style="93" bestFit="1" customWidth="1"/>
    <col min="7162" max="7162" width="13.21875" style="93"/>
    <col min="7163" max="7163" width="10" style="93" bestFit="1" customWidth="1"/>
    <col min="7164" max="7414" width="13.21875" style="93"/>
    <col min="7415" max="7415" width="35.5546875" style="93" bestFit="1" customWidth="1"/>
    <col min="7416" max="7416" width="10.21875" style="93" bestFit="1" customWidth="1"/>
    <col min="7417" max="7417" width="10.44140625" style="93" bestFit="1" customWidth="1"/>
    <col min="7418" max="7418" width="13.21875" style="93"/>
    <col min="7419" max="7419" width="10" style="93" bestFit="1" customWidth="1"/>
    <col min="7420" max="7670" width="13.21875" style="93"/>
    <col min="7671" max="7671" width="35.5546875" style="93" bestFit="1" customWidth="1"/>
    <col min="7672" max="7672" width="10.21875" style="93" bestFit="1" customWidth="1"/>
    <col min="7673" max="7673" width="10.44140625" style="93" bestFit="1" customWidth="1"/>
    <col min="7674" max="7674" width="13.21875" style="93"/>
    <col min="7675" max="7675" width="10" style="93" bestFit="1" customWidth="1"/>
    <col min="7676" max="7926" width="13.21875" style="93"/>
    <col min="7927" max="7927" width="35.5546875" style="93" bestFit="1" customWidth="1"/>
    <col min="7928" max="7928" width="10.21875" style="93" bestFit="1" customWidth="1"/>
    <col min="7929" max="7929" width="10.44140625" style="93" bestFit="1" customWidth="1"/>
    <col min="7930" max="7930" width="13.21875" style="93"/>
    <col min="7931" max="7931" width="10" style="93" bestFit="1" customWidth="1"/>
    <col min="7932" max="8182" width="13.21875" style="93"/>
    <col min="8183" max="8183" width="35.5546875" style="93" bestFit="1" customWidth="1"/>
    <col min="8184" max="8184" width="10.21875" style="93" bestFit="1" customWidth="1"/>
    <col min="8185" max="8185" width="10.44140625" style="93" bestFit="1" customWidth="1"/>
    <col min="8186" max="8186" width="13.21875" style="93"/>
    <col min="8187" max="8187" width="10" style="93" bestFit="1" customWidth="1"/>
    <col min="8188" max="8438" width="13.21875" style="93"/>
    <col min="8439" max="8439" width="35.5546875" style="93" bestFit="1" customWidth="1"/>
    <col min="8440" max="8440" width="10.21875" style="93" bestFit="1" customWidth="1"/>
    <col min="8441" max="8441" width="10.44140625" style="93" bestFit="1" customWidth="1"/>
    <col min="8442" max="8442" width="13.21875" style="93"/>
    <col min="8443" max="8443" width="10" style="93" bestFit="1" customWidth="1"/>
    <col min="8444" max="8694" width="13.21875" style="93"/>
    <col min="8695" max="8695" width="35.5546875" style="93" bestFit="1" customWidth="1"/>
    <col min="8696" max="8696" width="10.21875" style="93" bestFit="1" customWidth="1"/>
    <col min="8697" max="8697" width="10.44140625" style="93" bestFit="1" customWidth="1"/>
    <col min="8698" max="8698" width="13.21875" style="93"/>
    <col min="8699" max="8699" width="10" style="93" bestFit="1" customWidth="1"/>
    <col min="8700" max="8950" width="13.21875" style="93"/>
    <col min="8951" max="8951" width="35.5546875" style="93" bestFit="1" customWidth="1"/>
    <col min="8952" max="8952" width="10.21875" style="93" bestFit="1" customWidth="1"/>
    <col min="8953" max="8953" width="10.44140625" style="93" bestFit="1" customWidth="1"/>
    <col min="8954" max="8954" width="13.21875" style="93"/>
    <col min="8955" max="8955" width="10" style="93" bestFit="1" customWidth="1"/>
    <col min="8956" max="9206" width="13.21875" style="93"/>
    <col min="9207" max="9207" width="35.5546875" style="93" bestFit="1" customWidth="1"/>
    <col min="9208" max="9208" width="10.21875" style="93" bestFit="1" customWidth="1"/>
    <col min="9209" max="9209" width="10.44140625" style="93" bestFit="1" customWidth="1"/>
    <col min="9210" max="9210" width="13.21875" style="93"/>
    <col min="9211" max="9211" width="10" style="93" bestFit="1" customWidth="1"/>
    <col min="9212" max="9462" width="13.21875" style="93"/>
    <col min="9463" max="9463" width="35.5546875" style="93" bestFit="1" customWidth="1"/>
    <col min="9464" max="9464" width="10.21875" style="93" bestFit="1" customWidth="1"/>
    <col min="9465" max="9465" width="10.44140625" style="93" bestFit="1" customWidth="1"/>
    <col min="9466" max="9466" width="13.21875" style="93"/>
    <col min="9467" max="9467" width="10" style="93" bestFit="1" customWidth="1"/>
    <col min="9468" max="9718" width="13.21875" style="93"/>
    <col min="9719" max="9719" width="35.5546875" style="93" bestFit="1" customWidth="1"/>
    <col min="9720" max="9720" width="10.21875" style="93" bestFit="1" customWidth="1"/>
    <col min="9721" max="9721" width="10.44140625" style="93" bestFit="1" customWidth="1"/>
    <col min="9722" max="9722" width="13.21875" style="93"/>
    <col min="9723" max="9723" width="10" style="93" bestFit="1" customWidth="1"/>
    <col min="9724" max="9974" width="13.21875" style="93"/>
    <col min="9975" max="9975" width="35.5546875" style="93" bestFit="1" customWidth="1"/>
    <col min="9976" max="9976" width="10.21875" style="93" bestFit="1" customWidth="1"/>
    <col min="9977" max="9977" width="10.44140625" style="93" bestFit="1" customWidth="1"/>
    <col min="9978" max="9978" width="13.21875" style="93"/>
    <col min="9979" max="9979" width="10" style="93" bestFit="1" customWidth="1"/>
    <col min="9980" max="10230" width="13.21875" style="93"/>
    <col min="10231" max="10231" width="35.5546875" style="93" bestFit="1" customWidth="1"/>
    <col min="10232" max="10232" width="10.21875" style="93" bestFit="1" customWidth="1"/>
    <col min="10233" max="10233" width="10.44140625" style="93" bestFit="1" customWidth="1"/>
    <col min="10234" max="10234" width="13.21875" style="93"/>
    <col min="10235" max="10235" width="10" style="93" bestFit="1" customWidth="1"/>
    <col min="10236" max="10486" width="13.21875" style="93"/>
    <col min="10487" max="10487" width="35.5546875" style="93" bestFit="1" customWidth="1"/>
    <col min="10488" max="10488" width="10.21875" style="93" bestFit="1" customWidth="1"/>
    <col min="10489" max="10489" width="10.44140625" style="93" bestFit="1" customWidth="1"/>
    <col min="10490" max="10490" width="13.21875" style="93"/>
    <col min="10491" max="10491" width="10" style="93" bestFit="1" customWidth="1"/>
    <col min="10492" max="10742" width="13.21875" style="93"/>
    <col min="10743" max="10743" width="35.5546875" style="93" bestFit="1" customWidth="1"/>
    <col min="10744" max="10744" width="10.21875" style="93" bestFit="1" customWidth="1"/>
    <col min="10745" max="10745" width="10.44140625" style="93" bestFit="1" customWidth="1"/>
    <col min="10746" max="10746" width="13.21875" style="93"/>
    <col min="10747" max="10747" width="10" style="93" bestFit="1" customWidth="1"/>
    <col min="10748" max="10998" width="13.21875" style="93"/>
    <col min="10999" max="10999" width="35.5546875" style="93" bestFit="1" customWidth="1"/>
    <col min="11000" max="11000" width="10.21875" style="93" bestFit="1" customWidth="1"/>
    <col min="11001" max="11001" width="10.44140625" style="93" bestFit="1" customWidth="1"/>
    <col min="11002" max="11002" width="13.21875" style="93"/>
    <col min="11003" max="11003" width="10" style="93" bestFit="1" customWidth="1"/>
    <col min="11004" max="11254" width="13.21875" style="93"/>
    <col min="11255" max="11255" width="35.5546875" style="93" bestFit="1" customWidth="1"/>
    <col min="11256" max="11256" width="10.21875" style="93" bestFit="1" customWidth="1"/>
    <col min="11257" max="11257" width="10.44140625" style="93" bestFit="1" customWidth="1"/>
    <col min="11258" max="11258" width="13.21875" style="93"/>
    <col min="11259" max="11259" width="10" style="93" bestFit="1" customWidth="1"/>
    <col min="11260" max="11510" width="13.21875" style="93"/>
    <col min="11511" max="11511" width="35.5546875" style="93" bestFit="1" customWidth="1"/>
    <col min="11512" max="11512" width="10.21875" style="93" bestFit="1" customWidth="1"/>
    <col min="11513" max="11513" width="10.44140625" style="93" bestFit="1" customWidth="1"/>
    <col min="11514" max="11514" width="13.21875" style="93"/>
    <col min="11515" max="11515" width="10" style="93" bestFit="1" customWidth="1"/>
    <col min="11516" max="11766" width="13.21875" style="93"/>
    <col min="11767" max="11767" width="35.5546875" style="93" bestFit="1" customWidth="1"/>
    <col min="11768" max="11768" width="10.21875" style="93" bestFit="1" customWidth="1"/>
    <col min="11769" max="11769" width="10.44140625" style="93" bestFit="1" customWidth="1"/>
    <col min="11770" max="11770" width="13.21875" style="93"/>
    <col min="11771" max="11771" width="10" style="93" bestFit="1" customWidth="1"/>
    <col min="11772" max="12022" width="13.21875" style="93"/>
    <col min="12023" max="12023" width="35.5546875" style="93" bestFit="1" customWidth="1"/>
    <col min="12024" max="12024" width="10.21875" style="93" bestFit="1" customWidth="1"/>
    <col min="12025" max="12025" width="10.44140625" style="93" bestFit="1" customWidth="1"/>
    <col min="12026" max="12026" width="13.21875" style="93"/>
    <col min="12027" max="12027" width="10" style="93" bestFit="1" customWidth="1"/>
    <col min="12028" max="12278" width="13.21875" style="93"/>
    <col min="12279" max="12279" width="35.5546875" style="93" bestFit="1" customWidth="1"/>
    <col min="12280" max="12280" width="10.21875" style="93" bestFit="1" customWidth="1"/>
    <col min="12281" max="12281" width="10.44140625" style="93" bestFit="1" customWidth="1"/>
    <col min="12282" max="12282" width="13.21875" style="93"/>
    <col min="12283" max="12283" width="10" style="93" bestFit="1" customWidth="1"/>
    <col min="12284" max="12534" width="13.21875" style="93"/>
    <col min="12535" max="12535" width="35.5546875" style="93" bestFit="1" customWidth="1"/>
    <col min="12536" max="12536" width="10.21875" style="93" bestFit="1" customWidth="1"/>
    <col min="12537" max="12537" width="10.44140625" style="93" bestFit="1" customWidth="1"/>
    <col min="12538" max="12538" width="13.21875" style="93"/>
    <col min="12539" max="12539" width="10" style="93" bestFit="1" customWidth="1"/>
    <col min="12540" max="12790" width="13.21875" style="93"/>
    <col min="12791" max="12791" width="35.5546875" style="93" bestFit="1" customWidth="1"/>
    <col min="12792" max="12792" width="10.21875" style="93" bestFit="1" customWidth="1"/>
    <col min="12793" max="12793" width="10.44140625" style="93" bestFit="1" customWidth="1"/>
    <col min="12794" max="12794" width="13.21875" style="93"/>
    <col min="12795" max="12795" width="10" style="93" bestFit="1" customWidth="1"/>
    <col min="12796" max="13046" width="13.21875" style="93"/>
    <col min="13047" max="13047" width="35.5546875" style="93" bestFit="1" customWidth="1"/>
    <col min="13048" max="13048" width="10.21875" style="93" bestFit="1" customWidth="1"/>
    <col min="13049" max="13049" width="10.44140625" style="93" bestFit="1" customWidth="1"/>
    <col min="13050" max="13050" width="13.21875" style="93"/>
    <col min="13051" max="13051" width="10" style="93" bestFit="1" customWidth="1"/>
    <col min="13052" max="13302" width="13.21875" style="93"/>
    <col min="13303" max="13303" width="35.5546875" style="93" bestFit="1" customWidth="1"/>
    <col min="13304" max="13304" width="10.21875" style="93" bestFit="1" customWidth="1"/>
    <col min="13305" max="13305" width="10.44140625" style="93" bestFit="1" customWidth="1"/>
    <col min="13306" max="13306" width="13.21875" style="93"/>
    <col min="13307" max="13307" width="10" style="93" bestFit="1" customWidth="1"/>
    <col min="13308" max="13558" width="13.21875" style="93"/>
    <col min="13559" max="13559" width="35.5546875" style="93" bestFit="1" customWidth="1"/>
    <col min="13560" max="13560" width="10.21875" style="93" bestFit="1" customWidth="1"/>
    <col min="13561" max="13561" width="10.44140625" style="93" bestFit="1" customWidth="1"/>
    <col min="13562" max="13562" width="13.21875" style="93"/>
    <col min="13563" max="13563" width="10" style="93" bestFit="1" customWidth="1"/>
    <col min="13564" max="13814" width="13.21875" style="93"/>
    <col min="13815" max="13815" width="35.5546875" style="93" bestFit="1" customWidth="1"/>
    <col min="13816" max="13816" width="10.21875" style="93" bestFit="1" customWidth="1"/>
    <col min="13817" max="13817" width="10.44140625" style="93" bestFit="1" customWidth="1"/>
    <col min="13818" max="13818" width="13.21875" style="93"/>
    <col min="13819" max="13819" width="10" style="93" bestFit="1" customWidth="1"/>
    <col min="13820" max="14070" width="13.21875" style="93"/>
    <col min="14071" max="14071" width="35.5546875" style="93" bestFit="1" customWidth="1"/>
    <col min="14072" max="14072" width="10.21875" style="93" bestFit="1" customWidth="1"/>
    <col min="14073" max="14073" width="10.44140625" style="93" bestFit="1" customWidth="1"/>
    <col min="14074" max="14074" width="13.21875" style="93"/>
    <col min="14075" max="14075" width="10" style="93" bestFit="1" customWidth="1"/>
    <col min="14076" max="14326" width="13.21875" style="93"/>
    <col min="14327" max="14327" width="35.5546875" style="93" bestFit="1" customWidth="1"/>
    <col min="14328" max="14328" width="10.21875" style="93" bestFit="1" customWidth="1"/>
    <col min="14329" max="14329" width="10.44140625" style="93" bestFit="1" customWidth="1"/>
    <col min="14330" max="14330" width="13.21875" style="93"/>
    <col min="14331" max="14331" width="10" style="93" bestFit="1" customWidth="1"/>
    <col min="14332" max="14582" width="13.21875" style="93"/>
    <col min="14583" max="14583" width="35.5546875" style="93" bestFit="1" customWidth="1"/>
    <col min="14584" max="14584" width="10.21875" style="93" bestFit="1" customWidth="1"/>
    <col min="14585" max="14585" width="10.44140625" style="93" bestFit="1" customWidth="1"/>
    <col min="14586" max="14586" width="13.21875" style="93"/>
    <col min="14587" max="14587" width="10" style="93" bestFit="1" customWidth="1"/>
    <col min="14588" max="14838" width="13.21875" style="93"/>
    <col min="14839" max="14839" width="35.5546875" style="93" bestFit="1" customWidth="1"/>
    <col min="14840" max="14840" width="10.21875" style="93" bestFit="1" customWidth="1"/>
    <col min="14841" max="14841" width="10.44140625" style="93" bestFit="1" customWidth="1"/>
    <col min="14842" max="14842" width="13.21875" style="93"/>
    <col min="14843" max="14843" width="10" style="93" bestFit="1" customWidth="1"/>
    <col min="14844" max="15094" width="13.21875" style="93"/>
    <col min="15095" max="15095" width="35.5546875" style="93" bestFit="1" customWidth="1"/>
    <col min="15096" max="15096" width="10.21875" style="93" bestFit="1" customWidth="1"/>
    <col min="15097" max="15097" width="10.44140625" style="93" bestFit="1" customWidth="1"/>
    <col min="15098" max="15098" width="13.21875" style="93"/>
    <col min="15099" max="15099" width="10" style="93" bestFit="1" customWidth="1"/>
    <col min="15100" max="15350" width="13.21875" style="93"/>
    <col min="15351" max="15351" width="35.5546875" style="93" bestFit="1" customWidth="1"/>
    <col min="15352" max="15352" width="10.21875" style="93" bestFit="1" customWidth="1"/>
    <col min="15353" max="15353" width="10.44140625" style="93" bestFit="1" customWidth="1"/>
    <col min="15354" max="15354" width="13.21875" style="93"/>
    <col min="15355" max="15355" width="10" style="93" bestFit="1" customWidth="1"/>
    <col min="15356" max="15606" width="13.21875" style="93"/>
    <col min="15607" max="15607" width="35.5546875" style="93" bestFit="1" customWidth="1"/>
    <col min="15608" max="15608" width="10.21875" style="93" bestFit="1" customWidth="1"/>
    <col min="15609" max="15609" width="10.44140625" style="93" bestFit="1" customWidth="1"/>
    <col min="15610" max="15610" width="13.21875" style="93"/>
    <col min="15611" max="15611" width="10" style="93" bestFit="1" customWidth="1"/>
    <col min="15612" max="15862" width="13.21875" style="93"/>
    <col min="15863" max="15863" width="35.5546875" style="93" bestFit="1" customWidth="1"/>
    <col min="15864" max="15864" width="10.21875" style="93" bestFit="1" customWidth="1"/>
    <col min="15865" max="15865" width="10.44140625" style="93" bestFit="1" customWidth="1"/>
    <col min="15866" max="15866" width="13.21875" style="93"/>
    <col min="15867" max="15867" width="10" style="93" bestFit="1" customWidth="1"/>
    <col min="15868" max="16118" width="13.21875" style="93"/>
    <col min="16119" max="16119" width="35.5546875" style="93" bestFit="1" customWidth="1"/>
    <col min="16120" max="16120" width="10.21875" style="93" bestFit="1" customWidth="1"/>
    <col min="16121" max="16121" width="10.44140625" style="93" bestFit="1" customWidth="1"/>
    <col min="16122" max="16122" width="13.21875" style="93"/>
    <col min="16123" max="16123" width="10" style="93" bestFit="1" customWidth="1"/>
    <col min="16124" max="16384" width="13.21875" style="93"/>
  </cols>
  <sheetData>
    <row r="1" spans="1:4" ht="12.6" thickBot="1" x14ac:dyDescent="0.3">
      <c r="A1" s="90"/>
      <c r="B1" s="91"/>
      <c r="C1" s="92"/>
      <c r="D1" s="92"/>
    </row>
    <row r="2" spans="1:4" ht="22.2" customHeight="1" thickBot="1" x14ac:dyDescent="0.3">
      <c r="A2" s="90"/>
      <c r="B2" s="94" t="s">
        <v>30</v>
      </c>
      <c r="C2" s="95"/>
      <c r="D2" s="96"/>
    </row>
    <row r="3" spans="1:4" x14ac:dyDescent="0.25">
      <c r="A3" s="90"/>
      <c r="B3" s="97"/>
      <c r="C3" s="98"/>
      <c r="D3" s="99"/>
    </row>
    <row r="4" spans="1:4" ht="12.6" thickBot="1" x14ac:dyDescent="0.3">
      <c r="A4" s="90"/>
      <c r="B4" s="100" t="s">
        <v>0</v>
      </c>
      <c r="C4" s="101"/>
      <c r="D4" s="99" t="s">
        <v>1</v>
      </c>
    </row>
    <row r="5" spans="1:4" ht="24.6" customHeight="1" x14ac:dyDescent="0.25">
      <c r="A5" s="90"/>
      <c r="B5" s="102" t="s">
        <v>2</v>
      </c>
      <c r="C5" s="103"/>
      <c r="D5" s="104" t="s">
        <v>3</v>
      </c>
    </row>
    <row r="6" spans="1:4" x14ac:dyDescent="0.25">
      <c r="A6" s="90"/>
      <c r="B6" s="105" t="s">
        <v>4</v>
      </c>
      <c r="C6" s="106"/>
      <c r="D6" s="107">
        <v>5750</v>
      </c>
    </row>
    <row r="7" spans="1:4" x14ac:dyDescent="0.25">
      <c r="A7" s="90"/>
      <c r="B7" s="105" t="s">
        <v>5</v>
      </c>
      <c r="C7" s="106"/>
      <c r="D7" s="108">
        <v>3434</v>
      </c>
    </row>
    <row r="8" spans="1:4" ht="12.6" thickBot="1" x14ac:dyDescent="0.3">
      <c r="A8" s="90"/>
      <c r="B8" s="109" t="s">
        <v>6</v>
      </c>
      <c r="C8" s="110"/>
      <c r="D8" s="111">
        <f>SUM(D6:D7)</f>
        <v>9184</v>
      </c>
    </row>
    <row r="9" spans="1:4" x14ac:dyDescent="0.25">
      <c r="A9" s="90"/>
      <c r="B9" s="112" t="s">
        <v>7</v>
      </c>
      <c r="C9" s="113"/>
      <c r="D9" s="114">
        <f>5%*D8</f>
        <v>459.20000000000005</v>
      </c>
    </row>
    <row r="10" spans="1:4" x14ac:dyDescent="0.25">
      <c r="A10" s="90"/>
      <c r="B10" s="115" t="s">
        <v>8</v>
      </c>
      <c r="C10" s="106"/>
      <c r="D10" s="116"/>
    </row>
    <row r="11" spans="1:4" x14ac:dyDescent="0.25">
      <c r="A11" s="90"/>
      <c r="B11" s="115" t="s">
        <v>9</v>
      </c>
      <c r="C11" s="106"/>
      <c r="D11" s="116"/>
    </row>
    <row r="12" spans="1:4" x14ac:dyDescent="0.25">
      <c r="A12" s="90"/>
      <c r="B12" s="117" t="s">
        <v>10</v>
      </c>
      <c r="C12" s="118">
        <v>8.3299999999999999E-2</v>
      </c>
      <c r="D12" s="116">
        <f>$C$12*D8</f>
        <v>765.02719999999999</v>
      </c>
    </row>
    <row r="13" spans="1:4" x14ac:dyDescent="0.25">
      <c r="A13" s="90"/>
      <c r="B13" s="117" t="s">
        <v>11</v>
      </c>
      <c r="C13" s="119">
        <v>8.77E-2</v>
      </c>
      <c r="D13" s="116">
        <f>$C$13*D8</f>
        <v>805.43679999999995</v>
      </c>
    </row>
    <row r="14" spans="1:4" ht="12.6" thickBot="1" x14ac:dyDescent="0.3">
      <c r="A14" s="90"/>
      <c r="B14" s="120" t="s">
        <v>12</v>
      </c>
      <c r="C14" s="121"/>
      <c r="D14" s="122"/>
    </row>
    <row r="15" spans="1:4" ht="12.6" thickBot="1" x14ac:dyDescent="0.3">
      <c r="A15" s="90"/>
      <c r="B15" s="123" t="s">
        <v>13</v>
      </c>
      <c r="C15" s="124"/>
      <c r="D15" s="134">
        <f>SUM(D8:D13)</f>
        <v>11213.664000000001</v>
      </c>
    </row>
    <row r="16" spans="1:4" x14ac:dyDescent="0.25">
      <c r="A16" s="90"/>
      <c r="B16" s="125" t="s">
        <v>14</v>
      </c>
      <c r="C16" s="126"/>
      <c r="D16" s="127"/>
    </row>
    <row r="17" spans="1:4" x14ac:dyDescent="0.25">
      <c r="A17" s="90"/>
      <c r="B17" s="117" t="s">
        <v>15</v>
      </c>
      <c r="C17" s="128">
        <v>0.12</v>
      </c>
      <c r="D17" s="107">
        <f>IF(SUM(D15-D9)&gt;15000,(15000*$C$17),IF(SUM(D15-D9)=15000,15000*$C$17,IF(SUM(D15-D9)&lt;15000,SUM(D15-D9)*$C$17,0)))</f>
        <v>1290.53568</v>
      </c>
    </row>
    <row r="18" spans="1:4" x14ac:dyDescent="0.25">
      <c r="A18" s="90"/>
      <c r="B18" s="117" t="s">
        <v>16</v>
      </c>
      <c r="C18" s="119">
        <v>7.4999999999999997E-3</v>
      </c>
      <c r="D18" s="107">
        <f>IF(D15&gt;21000,0,IF(D15&lt;21000,D15*$C$18))</f>
        <v>84.10248</v>
      </c>
    </row>
    <row r="19" spans="1:4" x14ac:dyDescent="0.25">
      <c r="A19" s="90"/>
      <c r="B19" s="117" t="s">
        <v>17</v>
      </c>
      <c r="C19" s="129"/>
      <c r="D19" s="130">
        <v>25</v>
      </c>
    </row>
    <row r="20" spans="1:4" ht="12.6" thickBot="1" x14ac:dyDescent="0.3">
      <c r="A20" s="90"/>
      <c r="B20" s="131" t="s">
        <v>18</v>
      </c>
      <c r="C20" s="132"/>
      <c r="D20" s="133" t="s">
        <v>19</v>
      </c>
    </row>
    <row r="21" spans="1:4" ht="12.6" thickBot="1" x14ac:dyDescent="0.3">
      <c r="A21" s="90"/>
      <c r="B21" s="123" t="s">
        <v>20</v>
      </c>
      <c r="C21" s="124"/>
      <c r="D21" s="134">
        <f>SUM(D17:D20)</f>
        <v>1399.63816</v>
      </c>
    </row>
    <row r="22" spans="1:4" ht="12.6" thickBot="1" x14ac:dyDescent="0.3">
      <c r="A22" s="90"/>
      <c r="B22" s="135"/>
      <c r="C22" s="136"/>
      <c r="D22" s="137"/>
    </row>
    <row r="23" spans="1:4" ht="12.6" thickBot="1" x14ac:dyDescent="0.3">
      <c r="A23" s="90"/>
      <c r="B23" s="123" t="s">
        <v>21</v>
      </c>
      <c r="C23" s="124"/>
      <c r="D23" s="134">
        <f>D15-D21</f>
        <v>9814.0258400000002</v>
      </c>
    </row>
    <row r="24" spans="1:4" x14ac:dyDescent="0.25">
      <c r="A24" s="90"/>
      <c r="B24" s="125" t="s">
        <v>22</v>
      </c>
      <c r="C24" s="126"/>
      <c r="D24" s="127"/>
    </row>
    <row r="25" spans="1:4" x14ac:dyDescent="0.25">
      <c r="A25" s="90"/>
      <c r="B25" s="117" t="s">
        <v>15</v>
      </c>
      <c r="C25" s="128">
        <v>0.13</v>
      </c>
      <c r="D25" s="107">
        <f>IF(SUM(D15-D9)&gt;15000,(15000*$C$25),IF(SUM(D15-D9)=15000,15000*$C$25,IF(SUM(D15-D9)&lt;15000,SUM(D15-D9)*$C$25,0)))</f>
        <v>1398.08032</v>
      </c>
    </row>
    <row r="26" spans="1:4" x14ac:dyDescent="0.25">
      <c r="A26" s="90"/>
      <c r="B26" s="117" t="s">
        <v>23</v>
      </c>
      <c r="C26" s="119">
        <v>3.2500000000000001E-2</v>
      </c>
      <c r="D26" s="107">
        <f>IF(D15&gt;21000,350,IF(D15&lt;21000,D15*$C$26))</f>
        <v>364.44408000000004</v>
      </c>
    </row>
    <row r="27" spans="1:4" x14ac:dyDescent="0.25">
      <c r="A27" s="90"/>
      <c r="B27" s="117" t="s">
        <v>24</v>
      </c>
      <c r="C27" s="119">
        <v>2.5600000000000001E-2</v>
      </c>
      <c r="D27" s="107">
        <f>$C$27*SUM(D8:D14)</f>
        <v>287.06979840000002</v>
      </c>
    </row>
    <row r="28" spans="1:4" x14ac:dyDescent="0.25">
      <c r="A28" s="90"/>
      <c r="B28" s="115" t="s">
        <v>17</v>
      </c>
      <c r="C28" s="138"/>
      <c r="D28" s="130">
        <v>50</v>
      </c>
    </row>
    <row r="29" spans="1:4" x14ac:dyDescent="0.25">
      <c r="A29" s="90"/>
      <c r="B29" s="117" t="s">
        <v>25</v>
      </c>
      <c r="C29" s="119">
        <v>4.8099999999999997E-2</v>
      </c>
      <c r="D29" s="147">
        <f>D8*C29</f>
        <v>441.75039999999996</v>
      </c>
    </row>
    <row r="30" spans="1:4" x14ac:dyDescent="0.25">
      <c r="A30" s="90"/>
      <c r="B30" s="115" t="s">
        <v>26</v>
      </c>
      <c r="C30" s="138"/>
      <c r="D30" s="107">
        <v>200</v>
      </c>
    </row>
    <row r="31" spans="1:4" ht="12.6" thickBot="1" x14ac:dyDescent="0.3">
      <c r="A31" s="90"/>
      <c r="B31" s="131" t="s">
        <v>27</v>
      </c>
      <c r="C31" s="132"/>
      <c r="D31" s="139">
        <v>300</v>
      </c>
    </row>
    <row r="32" spans="1:4" ht="12.6" thickBot="1" x14ac:dyDescent="0.3">
      <c r="A32" s="90"/>
      <c r="B32" s="123" t="s">
        <v>28</v>
      </c>
      <c r="C32" s="124"/>
      <c r="D32" s="134">
        <f>SUM(D25:D31)</f>
        <v>3041.3445984</v>
      </c>
    </row>
    <row r="33" spans="1:4" ht="12.6" thickBot="1" x14ac:dyDescent="0.3">
      <c r="A33" s="90"/>
      <c r="B33" s="140" t="s">
        <v>71</v>
      </c>
      <c r="C33" s="141"/>
      <c r="D33" s="142">
        <f>INT(D15+D32)</f>
        <v>14255</v>
      </c>
    </row>
    <row r="34" spans="1:4" ht="12.6" thickBot="1" x14ac:dyDescent="0.3">
      <c r="A34" s="90"/>
      <c r="B34" s="143" t="s">
        <v>53</v>
      </c>
      <c r="C34" s="144">
        <v>0.1</v>
      </c>
      <c r="D34" s="145">
        <f>D33*C34</f>
        <v>1425.5</v>
      </c>
    </row>
    <row r="35" spans="1:4" ht="12.6" thickBot="1" x14ac:dyDescent="0.3">
      <c r="A35" s="90"/>
      <c r="B35" s="140" t="s">
        <v>29</v>
      </c>
      <c r="C35" s="141"/>
      <c r="D35" s="142">
        <f>SUM(D33:D34)</f>
        <v>15680.5</v>
      </c>
    </row>
  </sheetData>
  <mergeCells count="1">
    <mergeCell ref="B2:D2"/>
  </mergeCells>
  <pageMargins left="0.7" right="0.7" top="0.75" bottom="0.75" header="0.3" footer="0.3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Sheet </vt:lpstr>
      <vt:lpstr>Wage Breakup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</dc:creator>
  <cp:lastModifiedBy>Ketatki</cp:lastModifiedBy>
  <cp:lastPrinted>2021-11-09T10:38:12Z</cp:lastPrinted>
  <dcterms:created xsi:type="dcterms:W3CDTF">2021-11-09T10:26:11Z</dcterms:created>
  <dcterms:modified xsi:type="dcterms:W3CDTF">2021-12-02T10:57:05Z</dcterms:modified>
</cp:coreProperties>
</file>