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isino\Desktop\hoff\"/>
    </mc:Choice>
  </mc:AlternateContent>
  <xr:revisionPtr revIDLastSave="0" documentId="13_ncr:1_{B2CDF8DE-0CC4-4660-862E-246E97BF5D6B}" xr6:coauthVersionLast="46" xr6:coauthVersionMax="46" xr10:uidLastSave="{00000000-0000-0000-0000-000000000000}"/>
  <bookViews>
    <workbookView xWindow="-90" yWindow="-90" windowWidth="19380" windowHeight="10380" tabRatio="860" xr2:uid="{00000000-000D-0000-FFFF-FFFF00000000}"/>
  </bookViews>
  <sheets>
    <sheet name="1 задание " sheetId="14" r:id="rId1"/>
    <sheet name="2 задание" sheetId="2" r:id="rId2"/>
    <sheet name="3 задание" sheetId="8" r:id="rId3"/>
    <sheet name="4 задание " sheetId="13" r:id="rId4"/>
    <sheet name="5 задание " sheetId="6" r:id="rId5"/>
    <sheet name="6 задание" sheetId="16" r:id="rId6"/>
    <sheet name="task7" sheetId="25" r:id="rId7"/>
    <sheet name="7 задание" sheetId="12" r:id="rId8"/>
    <sheet name="8 задание" sheetId="20" r:id="rId9"/>
    <sheet name="9 задание" sheetId="18" r:id="rId10"/>
    <sheet name="10 задание" sheetId="19" r:id="rId11"/>
    <sheet name="Задание SQL и DAX" sheetId="21" r:id="rId12"/>
    <sheet name="таблица 1" sheetId="22" r:id="rId13"/>
    <sheet name="таблица 2" sheetId="23" r:id="rId14"/>
  </sheets>
  <externalReferences>
    <externalReference r:id="rId15"/>
  </externalReferences>
  <definedNames>
    <definedName name="_xlnm._FilterDatabase" localSheetId="7" hidden="1">'7 задание'!$A$10:$Q$10</definedName>
    <definedName name="_xlnm._FilterDatabase" localSheetId="8" hidden="1">'8 задание'!$A$5:$D$30</definedName>
    <definedName name="_xlnm._FilterDatabase" localSheetId="12" hidden="1">'таблица 1'!$A$1:$N$1</definedName>
    <definedName name="_xlnm._FilterDatabase" localSheetId="13" hidden="1">'таблица 2'!$A$1:$C$1</definedName>
    <definedName name="Поставки">[1]Лист1!$C$1:$C$5</definedName>
    <definedName name="РЦ">[1]Лист1!$B$1:$B$11</definedName>
  </definedNames>
  <calcPr calcId="191029"/>
  <pivotCaches>
    <pivotCache cacheId="0" r:id="rId16"/>
  </pivotCaches>
</workbook>
</file>

<file path=xl/calcChain.xml><?xml version="1.0" encoding="utf-8"?>
<calcChain xmlns="http://schemas.openxmlformats.org/spreadsheetml/2006/main">
  <c r="H11" i="8" l="1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10" i="8"/>
  <c r="G14" i="6"/>
  <c r="G15" i="6"/>
  <c r="G16" i="6"/>
  <c r="G17" i="6"/>
  <c r="G18" i="6"/>
  <c r="G19" i="6"/>
  <c r="G13" i="6"/>
  <c r="F14" i="6"/>
  <c r="F15" i="6"/>
  <c r="F16" i="6"/>
  <c r="F17" i="6"/>
  <c r="F18" i="6"/>
  <c r="F19" i="6"/>
  <c r="F13" i="6"/>
  <c r="G16" i="20"/>
  <c r="G18" i="20"/>
  <c r="G12" i="20"/>
  <c r="G10" i="20"/>
  <c r="G14" i="20"/>
  <c r="B12" i="18"/>
  <c r="B11" i="18"/>
  <c r="B10" i="18"/>
  <c r="B9" i="18"/>
  <c r="B7" i="18"/>
  <c r="G8" i="20"/>
  <c r="G6" i="20"/>
  <c r="E24" i="13"/>
  <c r="E17" i="13"/>
  <c r="E18" i="13"/>
  <c r="E19" i="13"/>
  <c r="E20" i="13"/>
  <c r="E21" i="13"/>
  <c r="E22" i="13"/>
  <c r="E9" i="13"/>
  <c r="E10" i="13"/>
  <c r="E11" i="13"/>
  <c r="E12" i="13"/>
  <c r="E13" i="13"/>
  <c r="E14" i="13"/>
  <c r="E15" i="13"/>
  <c r="E8" i="13"/>
  <c r="D8" i="2"/>
  <c r="D9" i="2"/>
  <c r="D7" i="2"/>
  <c r="C8" i="2"/>
  <c r="C9" i="2"/>
  <c r="C7" i="2"/>
  <c r="E19" i="14"/>
  <c r="E9" i="14"/>
  <c r="E10" i="14"/>
  <c r="E11" i="14"/>
  <c r="E12" i="14"/>
  <c r="E13" i="14"/>
  <c r="E14" i="14"/>
  <c r="E15" i="14"/>
  <c r="E16" i="14"/>
  <c r="E17" i="14"/>
  <c r="E18" i="14"/>
  <c r="E8" i="14"/>
  <c r="D2" i="16"/>
  <c r="C2" i="16"/>
  <c r="B2" i="16"/>
  <c r="C47" i="23"/>
  <c r="G10" i="8" l="1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</calcChain>
</file>

<file path=xl/sharedStrings.xml><?xml version="1.0" encoding="utf-8"?>
<sst xmlns="http://schemas.openxmlformats.org/spreadsheetml/2006/main" count="3086" uniqueCount="462">
  <si>
    <t>Петров</t>
  </si>
  <si>
    <t>Васильев</t>
  </si>
  <si>
    <t>Иванов</t>
  </si>
  <si>
    <t>Список</t>
  </si>
  <si>
    <t>Мат-ка</t>
  </si>
  <si>
    <t>Физ</t>
  </si>
  <si>
    <t>Общий</t>
  </si>
  <si>
    <t>балл</t>
  </si>
  <si>
    <t>Сидоров</t>
  </si>
  <si>
    <t>Савельев</t>
  </si>
  <si>
    <t>Смирнова</t>
  </si>
  <si>
    <t>Степанова</t>
  </si>
  <si>
    <t>Васина</t>
  </si>
  <si>
    <t>Деточкин</t>
  </si>
  <si>
    <t>Ленский</t>
  </si>
  <si>
    <t>Шемуранов</t>
  </si>
  <si>
    <t>Невзоров</t>
  </si>
  <si>
    <t>Ципинов</t>
  </si>
  <si>
    <t>Носов</t>
  </si>
  <si>
    <t>Солнцев</t>
  </si>
  <si>
    <t>Котов</t>
  </si>
  <si>
    <t>Котовский</t>
  </si>
  <si>
    <t>Астрономия</t>
  </si>
  <si>
    <t>студентов</t>
  </si>
  <si>
    <t>теория</t>
  </si>
  <si>
    <t>практика</t>
  </si>
  <si>
    <t>Регион</t>
  </si>
  <si>
    <t>ESR</t>
  </si>
  <si>
    <t>код Региона</t>
  </si>
  <si>
    <t>Код площадки</t>
  </si>
  <si>
    <t>Площадка</t>
  </si>
  <si>
    <t>RSM</t>
  </si>
  <si>
    <t>DSM</t>
  </si>
  <si>
    <t>TSM</t>
  </si>
  <si>
    <t>код ESRа</t>
  </si>
  <si>
    <t>категория</t>
  </si>
  <si>
    <t>группа</t>
  </si>
  <si>
    <t>подгруппа</t>
  </si>
  <si>
    <t>Сумма продаж (руб.)</t>
  </si>
  <si>
    <t>Количество (шт.)</t>
  </si>
  <si>
    <t>Количество (уп.)</t>
  </si>
  <si>
    <t>Количество (кор.)</t>
  </si>
  <si>
    <t>Вес (кг.)</t>
  </si>
  <si>
    <t>Nestle - IRK</t>
  </si>
  <si>
    <t>IRK-Слата (Иркутск)</t>
  </si>
  <si>
    <t>Гнатенко Игорь Иванович</t>
  </si>
  <si>
    <t>Дадаев Владимир Сергеевич</t>
  </si>
  <si>
    <t>Айрян Елена</t>
  </si>
  <si>
    <t>Креков Владимир Владимирович</t>
  </si>
  <si>
    <t>050 Плиточный шоколад</t>
  </si>
  <si>
    <t>05010 Плиточный шоколад</t>
  </si>
  <si>
    <t>Плиточный шоколад</t>
  </si>
  <si>
    <t>060 Батончики</t>
  </si>
  <si>
    <t>06010 Батончики</t>
  </si>
  <si>
    <t>Батончики</t>
  </si>
  <si>
    <t>070 Шоколадные наборы</t>
  </si>
  <si>
    <t>07010 Нестле Шоколадные наборы</t>
  </si>
  <si>
    <t>Нестле Шоколадные наборы</t>
  </si>
  <si>
    <t>080 Сахаристые</t>
  </si>
  <si>
    <t>08010 Сахаристые</t>
  </si>
  <si>
    <t>Сахаристые</t>
  </si>
  <si>
    <t>090 Печенье</t>
  </si>
  <si>
    <t>09010 Печенье</t>
  </si>
  <si>
    <t>Печенье</t>
  </si>
  <si>
    <t>Зеленин Артём Юрьевич</t>
  </si>
  <si>
    <t>07020 Рузанна Шоколадные наборы</t>
  </si>
  <si>
    <t>Рузанна Шоколадные наборы</t>
  </si>
  <si>
    <t>Штыкин Евгений Викторович</t>
  </si>
  <si>
    <t>Ведюшкин Евгений Сергеевич</t>
  </si>
  <si>
    <t>Воронин Дмитрий</t>
  </si>
  <si>
    <t>Макаров Павел Александрович</t>
  </si>
  <si>
    <t>010 Растворимый кофе</t>
  </si>
  <si>
    <t>01010 Нескафе Классик</t>
  </si>
  <si>
    <t>Нескафе Классик</t>
  </si>
  <si>
    <t>01020 Элитный Кофе</t>
  </si>
  <si>
    <t>Элитный Кофе</t>
  </si>
  <si>
    <t>01030 Кофейные Напитки</t>
  </si>
  <si>
    <t>Кофейные Напитки</t>
  </si>
  <si>
    <t>030 Какао Несквик</t>
  </si>
  <si>
    <t>03010 Какао Несквик</t>
  </si>
  <si>
    <t>Какао Несквик</t>
  </si>
  <si>
    <t>110 Кулинария</t>
  </si>
  <si>
    <t>11010 Бульоны</t>
  </si>
  <si>
    <t>Бульоны</t>
  </si>
  <si>
    <t>11020 Горячая Кружка и снэки</t>
  </si>
  <si>
    <t>Горячая Кружка и снэки</t>
  </si>
  <si>
    <t>11030 Приправы Магги</t>
  </si>
  <si>
    <t>Приправы Магги</t>
  </si>
  <si>
    <t>11045 Основы для супов</t>
  </si>
  <si>
    <t>Основы для супов</t>
  </si>
  <si>
    <t>11050 Готовые Рецепты</t>
  </si>
  <si>
    <t>Готовые Рецепты</t>
  </si>
  <si>
    <t>11060 Супы</t>
  </si>
  <si>
    <t>Супы</t>
  </si>
  <si>
    <t>11080 Соусы Магги</t>
  </si>
  <si>
    <t>Соусы Магги</t>
  </si>
  <si>
    <t>120 Каши для всей семьи</t>
  </si>
  <si>
    <t>12010 Быстров Каши для всей семьи</t>
  </si>
  <si>
    <t>Быстров Каши для всей семьи</t>
  </si>
  <si>
    <t>130 Готовые Завтраки</t>
  </si>
  <si>
    <t>13010 Готовые Завтраки</t>
  </si>
  <si>
    <t>Готовые Завтраки</t>
  </si>
  <si>
    <t>140 Заменитель Грудного Молока</t>
  </si>
  <si>
    <t>14010 Заменитель Грудного Молока</t>
  </si>
  <si>
    <t>Заменитель Грудного Молока</t>
  </si>
  <si>
    <t>150 Детское питание</t>
  </si>
  <si>
    <t>15010 Каши</t>
  </si>
  <si>
    <t>Каши</t>
  </si>
  <si>
    <t>15020 Нестле Детское питание и соки</t>
  </si>
  <si>
    <t>Нестле Детское питание и соки</t>
  </si>
  <si>
    <t>15030 Гербер Детское питание и соки</t>
  </si>
  <si>
    <t>Гербер Детское питание и соки</t>
  </si>
  <si>
    <t>15040 Молочные напитки со злаками</t>
  </si>
  <si>
    <t>Молочные напитки со злаками</t>
  </si>
  <si>
    <t>Самойленко Анастасия Владимировна</t>
  </si>
  <si>
    <t>Летохов Станислав Александрович</t>
  </si>
  <si>
    <t>Волошина Елена Николаевна</t>
  </si>
  <si>
    <t>Лалетин Максим Борисович</t>
  </si>
  <si>
    <t>12020 Быстренок Каши для всей семьи</t>
  </si>
  <si>
    <t>Быстренок Каши для всей семьи</t>
  </si>
  <si>
    <t>Челбаев Игорь Александрович</t>
  </si>
  <si>
    <t>Хликов Владимир Александрович</t>
  </si>
  <si>
    <t>Щеглов Фёдор Жоржевич</t>
  </si>
  <si>
    <t>Наумов Игорь</t>
  </si>
  <si>
    <t>Глушков Владимир Сергеевич</t>
  </si>
  <si>
    <t>Белоношко Константин Владимирович</t>
  </si>
  <si>
    <t>Мазунов Сергей Александрович</t>
  </si>
  <si>
    <t>Василькова Екатерина Олеговна</t>
  </si>
  <si>
    <t>Тураев Григорий Вячеславович</t>
  </si>
  <si>
    <t>Ярушин Антон Сергеевич</t>
  </si>
  <si>
    <t>Булдина Светлана Викторовна</t>
  </si>
  <si>
    <t>Гребенев Александр Васильевич</t>
  </si>
  <si>
    <t>Чумаков Вадим Борисович</t>
  </si>
  <si>
    <t>Акимов Дмитрий Владимирович</t>
  </si>
  <si>
    <t>Поливцев Александр Борисович</t>
  </si>
  <si>
    <t>Онишко Юлия Семёновна</t>
  </si>
  <si>
    <t>Еликов Иван Александрович</t>
  </si>
  <si>
    <t>ФИО Торгового</t>
  </si>
  <si>
    <t>план по кол-ву торговых точек в которых должен быть стандарт акции</t>
  </si>
  <si>
    <t xml:space="preserve">итого кол-во торговых точек которые соответствуют стандарту акции </t>
  </si>
  <si>
    <t>план по продажам (месяц)</t>
  </si>
  <si>
    <t>итого выполнение плана по продажам</t>
  </si>
  <si>
    <t>Якубовская Н.</t>
  </si>
  <si>
    <t>Подарвинцкос Стас</t>
  </si>
  <si>
    <t>Жеребятьева М.</t>
  </si>
  <si>
    <t>Федина Ольга</t>
  </si>
  <si>
    <t>Иванов Антон</t>
  </si>
  <si>
    <t>Давыдова Ирина</t>
  </si>
  <si>
    <t>Дю Елена</t>
  </si>
  <si>
    <t>Type</t>
  </si>
  <si>
    <t>Product Group</t>
  </si>
  <si>
    <t>Прогноз</t>
  </si>
  <si>
    <t>GROCERY</t>
  </si>
  <si>
    <t>INFANT NUTRITION</t>
  </si>
  <si>
    <t>COFFEE</t>
  </si>
  <si>
    <t>OTHER DRINKS</t>
  </si>
  <si>
    <t>COFFEE-MATE</t>
  </si>
  <si>
    <t>BISTROFF</t>
  </si>
  <si>
    <t>CULINARY</t>
  </si>
  <si>
    <t>ADULT NUTRITION</t>
  </si>
  <si>
    <t>GROCERY Итог</t>
  </si>
  <si>
    <t>CONFECTIONERY</t>
  </si>
  <si>
    <t>TABLETS</t>
  </si>
  <si>
    <t>BOXES</t>
  </si>
  <si>
    <t>COUNTLINES</t>
  </si>
  <si>
    <t>SUGAR</t>
  </si>
  <si>
    <t>BISCUITS</t>
  </si>
  <si>
    <t>CONFECTIONERY Итог</t>
  </si>
  <si>
    <t>Общий итог</t>
  </si>
  <si>
    <t>Категория</t>
  </si>
  <si>
    <t>% прироста</t>
  </si>
  <si>
    <t>Детское питание</t>
  </si>
  <si>
    <t>Кофе</t>
  </si>
  <si>
    <t>Какао</t>
  </si>
  <si>
    <t>Быстроф</t>
  </si>
  <si>
    <t>Кулинария</t>
  </si>
  <si>
    <t>Готовые завтраки</t>
  </si>
  <si>
    <t>Плита</t>
  </si>
  <si>
    <t>Конфеты</t>
  </si>
  <si>
    <t>Батоны</t>
  </si>
  <si>
    <t>Бисквиты</t>
  </si>
  <si>
    <t>Факт на 20 марта 2015 г.</t>
  </si>
  <si>
    <t>DBC0000001 ГЕРБЕР Яблоко Шиповник Пюре 130г</t>
  </si>
  <si>
    <t>DBC0000004 Золотая Марка133/121</t>
  </si>
  <si>
    <t>DBC00013 БП Суфле ТуттиФрутти90</t>
  </si>
  <si>
    <t>№ п/п</t>
  </si>
  <si>
    <t>Наименование</t>
  </si>
  <si>
    <t>Расчет стоимости аренды автомобиля</t>
  </si>
  <si>
    <t>Выберите автомобиль</t>
  </si>
  <si>
    <t>Rover 75 1.8 Charme</t>
  </si>
  <si>
    <t>Класс авто</t>
  </si>
  <si>
    <t>Прокат с</t>
  </si>
  <si>
    <t>по</t>
  </si>
  <si>
    <t>Итого дней</t>
  </si>
  <si>
    <t>Тип тарифа</t>
  </si>
  <si>
    <t>Стоимость проката в день</t>
  </si>
  <si>
    <t>Общая стоимость проката</t>
  </si>
  <si>
    <t>Классификация автомобилей</t>
  </si>
  <si>
    <t>Стоимость дня проката, $</t>
  </si>
  <si>
    <t>Класс</t>
  </si>
  <si>
    <t>Дней 
свыше</t>
  </si>
  <si>
    <t>Тип
тарифа</t>
  </si>
  <si>
    <t>Класс автомобиля</t>
  </si>
  <si>
    <t>Hyundai Getz</t>
  </si>
  <si>
    <t>Peugeot 206 1.1 MT 3 дв.</t>
  </si>
  <si>
    <t>a</t>
  </si>
  <si>
    <t>VW Pointer 1.0</t>
  </si>
  <si>
    <t>b</t>
  </si>
  <si>
    <t>Skoda Fabia</t>
  </si>
  <si>
    <t>c</t>
  </si>
  <si>
    <t>Hyundai Getz AT</t>
  </si>
  <si>
    <t>d</t>
  </si>
  <si>
    <t>Peugeot 206 1.1 MT 5 дв.</t>
  </si>
  <si>
    <t>e</t>
  </si>
  <si>
    <t>Peugeot 206 1.4 MT 3 дв.</t>
  </si>
  <si>
    <t>g</t>
  </si>
  <si>
    <t>Peugeot 206 1.4 AT 5 дв.</t>
  </si>
  <si>
    <t>Ford Focus 1.6 HB Comfort</t>
  </si>
  <si>
    <t>Ford Focus SW</t>
  </si>
  <si>
    <t>Skoda Octavia</t>
  </si>
  <si>
    <t>Mitsubishi Carisma 1.6</t>
  </si>
  <si>
    <t>Rover 45 1.8 Celeste</t>
  </si>
  <si>
    <t>Skoda Octavia SW</t>
  </si>
  <si>
    <t>Ford Focus АТ</t>
  </si>
  <si>
    <t>Ford Mondeo 1.8 Core</t>
  </si>
  <si>
    <t>Skoda Octavia AT</t>
  </si>
  <si>
    <t>Ford Focus C-Max</t>
  </si>
  <si>
    <t>Ford Explorer 2.0</t>
  </si>
  <si>
    <t>Skoda Superb 1.8 T</t>
  </si>
  <si>
    <t>Peugeot 807</t>
  </si>
  <si>
    <t>Ford Maverick</t>
  </si>
  <si>
    <t>Медиа рекламные бюджеты, млн.долл.</t>
  </si>
  <si>
    <t>Телевидение</t>
  </si>
  <si>
    <t>Пресса</t>
  </si>
  <si>
    <t>Наружная реклама</t>
  </si>
  <si>
    <t>Рост рынка</t>
  </si>
  <si>
    <t>Рост сегмента радио</t>
  </si>
  <si>
    <t>Какой % скидки нужно дать, чтобы получилась цена 80.55 (c учетом НДС и наценки)</t>
  </si>
  <si>
    <t>Объем продаж</t>
  </si>
  <si>
    <t>дата
продажи</t>
  </si>
  <si>
    <t>BenQ E72</t>
  </si>
  <si>
    <t>Количество сделок по продаже LG KM385</t>
  </si>
  <si>
    <t>Samsung Impact sf</t>
  </si>
  <si>
    <t>Nokia 8800 Sirocco Silver</t>
  </si>
  <si>
    <t>Количество крупных сделок (&gt;4000$)</t>
  </si>
  <si>
    <t>Sitronics SMD-103</t>
  </si>
  <si>
    <t>LG KM385</t>
  </si>
  <si>
    <t>Количество сделок по продаже Samsung</t>
  </si>
  <si>
    <t>Nokia 7610 Supernova</t>
  </si>
  <si>
    <t>SonyEricsson G700 Business Edition</t>
  </si>
  <si>
    <t>Количество сделок по продаже Samsung после 08.10.2011</t>
  </si>
  <si>
    <t>BenQ C30</t>
  </si>
  <si>
    <t>Samsung Impact b</t>
  </si>
  <si>
    <t>Суммарный объем продаж LG</t>
  </si>
  <si>
    <t>Nokia 8800 Sapphire Arte Black</t>
  </si>
  <si>
    <t>Sitronics SSP-101</t>
  </si>
  <si>
    <t>Суммарный объем продаж после 12.10.2011</t>
  </si>
  <si>
    <t>LG KM380</t>
  </si>
  <si>
    <t>Nokia 7510 Supernova</t>
  </si>
  <si>
    <t>Суммарный объем продаж LG KM385 после 12.10.2011</t>
  </si>
  <si>
    <t>LG KM386</t>
  </si>
  <si>
    <t>Samsung Impact</t>
  </si>
  <si>
    <t>Alcatel OT-S210</t>
  </si>
  <si>
    <t>Nokia 7310 Supernova</t>
  </si>
  <si>
    <t>Alcatel OT-S120</t>
  </si>
  <si>
    <t>Базовая цена</t>
  </si>
  <si>
    <t>Цена со скидкой 23%  и НДС</t>
  </si>
  <si>
    <t>Цена с наценкой 15% и НДС</t>
  </si>
  <si>
    <t>Добавьте НДС (20%)</t>
  </si>
  <si>
    <t>Доля, %</t>
  </si>
  <si>
    <t>выполнение плана по торговым точкам, %</t>
  </si>
  <si>
    <t>В таблице 1 представлена информация по SKU.</t>
  </si>
  <si>
    <t>В таблице 2 представлена информация по поставщикам</t>
  </si>
  <si>
    <t>Задание SQL</t>
  </si>
  <si>
    <t>1. В таблице 1 с помощью запроса выведите среднюю цену по товарам с признаком ТДД(столбец direction_name);</t>
  </si>
  <si>
    <t>2. Добавьте в таблицу 1 c помощью запроса название поставщиков и телефоны из таблицы 2;</t>
  </si>
  <si>
    <t>3. В таблице 1 с помощью запроса посчитайте остаток в шт.(столбец quantity) по stock_group_cod. Результат отсортируйте по убыванию в шт.;</t>
  </si>
  <si>
    <t>4. С помощью запроса посчитайте в таблице 2 кол-во поставщиков с признаком Мебель (столбец direction_name из таблицы 1) у которых в столбце "phone" указано "НЕ ОПРЕДЕЛЕНО".</t>
  </si>
  <si>
    <t>Задание DAX</t>
  </si>
  <si>
    <t>1. С помощью функции добавьте в таблицу 1 название поставщика из таблицы 2;</t>
  </si>
  <si>
    <t>2. В таблице 1 создайте меру, которая будет считать кол-во строк с типом ТДД (столбец direction_name);</t>
  </si>
  <si>
    <t>3. Посчитайте в контексте строки сумму остатков (столбец quantity) по группе (столбец stock_group_cod);</t>
  </si>
  <si>
    <t>good_id</t>
  </si>
  <si>
    <t>good_cod</t>
  </si>
  <si>
    <t>name</t>
  </si>
  <si>
    <t>price</t>
  </si>
  <si>
    <t>type_name</t>
  </si>
  <si>
    <t>good_group_cod</t>
  </si>
  <si>
    <t>good_group_name</t>
  </si>
  <si>
    <t>stock_group_cod</t>
  </si>
  <si>
    <t>vendor_type</t>
  </si>
  <si>
    <t>stock_group_name</t>
  </si>
  <si>
    <t>vendor_cod</t>
  </si>
  <si>
    <t>direction_name</t>
  </si>
  <si>
    <t>quantity</t>
  </si>
  <si>
    <t>Date</t>
  </si>
  <si>
    <t>SK KANIZSA Madonna</t>
  </si>
  <si>
    <t>Товар</t>
  </si>
  <si>
    <t>SK Диван</t>
  </si>
  <si>
    <t>Локал</t>
  </si>
  <si>
    <t>Мягкая мебель</t>
  </si>
  <si>
    <t>Мебель</t>
  </si>
  <si>
    <t>SK Kanizsa Chair</t>
  </si>
  <si>
    <t>Название</t>
  </si>
  <si>
    <t>[RetailAnalytics].[dm].[v_dct_goods]</t>
  </si>
  <si>
    <t>WD night&amp;day</t>
  </si>
  <si>
    <t>Аксессуары отдельные предметы</t>
  </si>
  <si>
    <t>Аксессуары для ванной</t>
  </si>
  <si>
    <t>ТДД</t>
  </si>
  <si>
    <t>0015.60.7 Scala</t>
  </si>
  <si>
    <t>Бра</t>
  </si>
  <si>
    <t>освещение</t>
  </si>
  <si>
    <t>85448 medici</t>
  </si>
  <si>
    <t>A46.62*MAYA</t>
  </si>
  <si>
    <t>Speed 90x200</t>
  </si>
  <si>
    <t>Деревянная кровать</t>
  </si>
  <si>
    <t>Спальни</t>
  </si>
  <si>
    <t>Rasant 180 x 200</t>
  </si>
  <si>
    <t>Express 140x200</t>
  </si>
  <si>
    <t>Jet 351066</t>
  </si>
  <si>
    <t>Доп. элемент</t>
  </si>
  <si>
    <t>Детские</t>
  </si>
  <si>
    <t>Rasant</t>
  </si>
  <si>
    <t>KB cutting board</t>
  </si>
  <si>
    <t>доски</t>
  </si>
  <si>
    <t>Посуда</t>
  </si>
  <si>
    <t>Trendi TDK01-287</t>
  </si>
  <si>
    <t>Комод</t>
  </si>
  <si>
    <t>Малая мебель</t>
  </si>
  <si>
    <t>Trendi TDK01-226</t>
  </si>
  <si>
    <t>Trendi TDK14-287</t>
  </si>
  <si>
    <t>Trendi TDK14-226</t>
  </si>
  <si>
    <t>Invito</t>
  </si>
  <si>
    <t>Кресло</t>
  </si>
  <si>
    <t>SK Joop Swing Down</t>
  </si>
  <si>
    <t>Мягкая кровать</t>
  </si>
  <si>
    <t>Joop Boudoir</t>
  </si>
  <si>
    <t>85449 medici</t>
  </si>
  <si>
    <t>Наст.Лампы - декоративные</t>
  </si>
  <si>
    <t>347.71 tiffany</t>
  </si>
  <si>
    <t>0015.85.7 Scala</t>
  </si>
  <si>
    <t>Подвесные люстры</t>
  </si>
  <si>
    <t>85445 medici</t>
  </si>
  <si>
    <t>85446 medici</t>
  </si>
  <si>
    <t>85447 medici</t>
  </si>
  <si>
    <t>86905 Figaro</t>
  </si>
  <si>
    <t>347.32 tiffany</t>
  </si>
  <si>
    <t>347.33 tiffany</t>
  </si>
  <si>
    <t>034.13 Acapulco</t>
  </si>
  <si>
    <t>Потолочные люстры</t>
  </si>
  <si>
    <t>034.14 Acapulco</t>
  </si>
  <si>
    <t>Penelope</t>
  </si>
  <si>
    <t>Прямой диван кожа</t>
  </si>
  <si>
    <t>Whine box wood</t>
  </si>
  <si>
    <t>сервировка стола</t>
  </si>
  <si>
    <t>Wine box wood</t>
  </si>
  <si>
    <t>86276 Toronto 1</t>
  </si>
  <si>
    <t>Споты</t>
  </si>
  <si>
    <t>Danube</t>
  </si>
  <si>
    <t>Стол</t>
  </si>
  <si>
    <t>Обеденные группы</t>
  </si>
  <si>
    <t>KINDER*SET*3TLG.</t>
  </si>
  <si>
    <t>столовая посуда</t>
  </si>
  <si>
    <t>Children set 3pcs</t>
  </si>
  <si>
    <t>Children set 2 pcs</t>
  </si>
  <si>
    <t>Children set 3 pcs</t>
  </si>
  <si>
    <t>KA Aronda 72149</t>
  </si>
  <si>
    <t>KA Aronda 72670</t>
  </si>
  <si>
    <t>KA Aronda 70079</t>
  </si>
  <si>
    <t>Spoon ice</t>
  </si>
  <si>
    <t>столовые приборы</t>
  </si>
  <si>
    <t>Kolibri Assortment</t>
  </si>
  <si>
    <t>сушилка для белья</t>
  </si>
  <si>
    <t>Товары для дома</t>
  </si>
  <si>
    <t>A46.45 maya</t>
  </si>
  <si>
    <t>Тарелки (свет)</t>
  </si>
  <si>
    <t>A55.30 dama</t>
  </si>
  <si>
    <t>8502 standard 2</t>
  </si>
  <si>
    <t>Торшеры</t>
  </si>
  <si>
    <t>8503 standard 2</t>
  </si>
  <si>
    <t>phone</t>
  </si>
  <si>
    <t>Шингарева Вера</t>
  </si>
  <si>
    <t>НЕ ОПРЕДЕЛЕНО</t>
  </si>
  <si>
    <t>[RetailAnalytics].[dm].[v_dct_vendors]</t>
  </si>
  <si>
    <t>Чащина Ксения</t>
  </si>
  <si>
    <t>Ус Ольга</t>
  </si>
  <si>
    <t>Тополенко Светлана Андрее</t>
  </si>
  <si>
    <t>Теплова Дарья Олеговна</t>
  </si>
  <si>
    <t>Столбов Владимир</t>
  </si>
  <si>
    <t>Садковский Евгений</t>
  </si>
  <si>
    <t>Рогова Мария Николаевна</t>
  </si>
  <si>
    <t>Попова Татьяна</t>
  </si>
  <si>
    <t>Попова Анна</t>
  </si>
  <si>
    <t>Пискун Полина</t>
  </si>
  <si>
    <t>Павлова Анна</t>
  </si>
  <si>
    <t>ООО ТД "Полная Чаша"</t>
  </si>
  <si>
    <t>ООО "Элис"</t>
  </si>
  <si>
    <t>+7(812)449-66-40</t>
  </si>
  <si>
    <t>ООО "ЦДК"</t>
  </si>
  <si>
    <t>ООО "Торговая Компания Мерцана"</t>
  </si>
  <si>
    <t>+7(4932)41-15-69</t>
  </si>
  <si>
    <t>ООО "ТД "Балимена"</t>
  </si>
  <si>
    <t>+7(812)324-60-93</t>
  </si>
  <si>
    <t>ООО "СТА Карго"</t>
  </si>
  <si>
    <t>ООО "СитиЛайн"</t>
  </si>
  <si>
    <t>ООО "НЛК"</t>
  </si>
  <si>
    <t>ООО "МАЙАМОДА"</t>
  </si>
  <si>
    <t>+7(495)621-33-60</t>
  </si>
  <si>
    <t>ООО "Деко Регион"</t>
  </si>
  <si>
    <t>ООО "ДЕЙЛАЙТ"</t>
  </si>
  <si>
    <t>+7(495)781-78-95</t>
  </si>
  <si>
    <t>ООО "Глобалсистем"</t>
  </si>
  <si>
    <t>+7(499)481-67-15,</t>
  </si>
  <si>
    <t>ООО "Гарда Декор"</t>
  </si>
  <si>
    <t>+7(495)231-10-42</t>
  </si>
  <si>
    <t>ООО "ВитаМ"</t>
  </si>
  <si>
    <t>+7(495) 574-96-61</t>
  </si>
  <si>
    <t>ООО "Арт мебель"</t>
  </si>
  <si>
    <t>+7(343)69-37-322</t>
  </si>
  <si>
    <t>ООО "Аполена"</t>
  </si>
  <si>
    <t>+7(499)705-66-90</t>
  </si>
  <si>
    <t>ООО "Авалон Лоджистикс"</t>
  </si>
  <si>
    <t>Носкова Наталья</t>
  </si>
  <si>
    <t>Модель Татьяна</t>
  </si>
  <si>
    <t>Максутов Андрей</t>
  </si>
  <si>
    <t>Луговская Ольга</t>
  </si>
  <si>
    <t>Куренкова Наталья Геннадь</t>
  </si>
  <si>
    <t>8-908-143-37-12</t>
  </si>
  <si>
    <t>Касаткина Наталья</t>
  </si>
  <si>
    <t>Ифутина Е.А</t>
  </si>
  <si>
    <t>Закалюжная Анна</t>
  </si>
  <si>
    <t>Дуравина Ксения</t>
  </si>
  <si>
    <t>Долгопят Юлия</t>
  </si>
  <si>
    <t>Голосной Глеб Иванович</t>
  </si>
  <si>
    <t>Гарбажа Кристина Ивановна</t>
  </si>
  <si>
    <t>Бутенко Иван Викторович</t>
  </si>
  <si>
    <t>АО "ОРМАТЕК"</t>
  </si>
  <si>
    <t>+7(4932)35-34-29</t>
  </si>
  <si>
    <t>WRZEŚNIAK</t>
  </si>
  <si>
    <t>(+48 14) 674 57 52</t>
  </si>
  <si>
    <t>VASILAS CHRISTOS &amp; Co Ltd</t>
  </si>
  <si>
    <t>0030-2421083627</t>
  </si>
  <si>
    <t>Jitona a.s.</t>
  </si>
  <si>
    <t>HUTA SZKŁA I KRYSZTAŁÓW „ALICJA” „WATRA” SP Z O.O.</t>
  </si>
  <si>
    <t>+48 14 626 60 01</t>
  </si>
  <si>
    <t>Cal-Scan Trading Pte Ltd</t>
  </si>
  <si>
    <t>ART DECORATION INTERNATIONAL (PVT) LTD</t>
  </si>
  <si>
    <t>+94 38 22 90093</t>
  </si>
  <si>
    <t>AMP CEYLON (PVT) LIMITED.</t>
  </si>
  <si>
    <t>+94 11 225 1026</t>
  </si>
  <si>
    <t>Row Labels</t>
  </si>
  <si>
    <t>Grand Total</t>
  </si>
  <si>
    <t>Sum of Сумма продаж (руб.)</t>
  </si>
  <si>
    <t>Sum of Количество (шт.)</t>
  </si>
  <si>
    <t>Нужная дата</t>
  </si>
  <si>
    <r>
      <rPr>
        <b/>
        <sz val="11"/>
        <color theme="1"/>
        <rFont val="Calibri"/>
        <family val="2"/>
        <scheme val="minor"/>
      </rPr>
      <t>4.</t>
    </r>
    <r>
      <rPr>
        <sz val="11"/>
        <color theme="3" tint="0.39997558519241921"/>
        <rFont val="Calibri"/>
        <family val="2"/>
        <scheme val="minor"/>
      </rPr>
      <t>SELECT COUNT</t>
    </r>
    <r>
      <rPr>
        <sz val="11"/>
        <color theme="1"/>
        <rFont val="Calibri"/>
        <family val="2"/>
        <scheme val="minor"/>
      </rPr>
      <t xml:space="preserve">(vendor_cod)
</t>
    </r>
    <r>
      <rPr>
        <sz val="11"/>
        <color theme="3" tint="0.3999755851924192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data1 </t>
    </r>
    <r>
      <rPr>
        <sz val="11"/>
        <color theme="3" tint="0.39997558519241921"/>
        <rFont val="Calibri"/>
        <family val="2"/>
        <scheme val="minor"/>
      </rPr>
      <t>INNER JOIN</t>
    </r>
    <r>
      <rPr>
        <sz val="11"/>
        <color theme="1"/>
        <rFont val="Calibri"/>
        <family val="2"/>
        <scheme val="minor"/>
      </rPr>
      <t xml:space="preserve"> data2 </t>
    </r>
    <r>
      <rPr>
        <sz val="11"/>
        <color theme="3" tint="0.39997558519241921"/>
        <rFont val="Calibri"/>
        <family val="2"/>
        <scheme val="minor"/>
      </rPr>
      <t>USING</t>
    </r>
    <r>
      <rPr>
        <sz val="11"/>
        <color theme="1"/>
        <rFont val="Calibri"/>
        <family val="2"/>
        <scheme val="minor"/>
      </rPr>
      <t xml:space="preserve">(vendor_cod)
</t>
    </r>
    <r>
      <rPr>
        <sz val="11"/>
        <color theme="3" tint="0.3999755851924192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 data1.direction_name = 'Мебель' 
</t>
    </r>
    <r>
      <rPr>
        <sz val="11"/>
        <color theme="3" tint="0.3999755851924192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data2.phone = 'НЕ ОПРЕДЕЛЕНО'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</si>
  <si>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3" tint="0.3999755851924192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stock_group_cod, </t>
    </r>
    <r>
      <rPr>
        <sz val="11"/>
        <color theme="3" tint="0.3999755851924192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(quantity) </t>
    </r>
    <r>
      <rPr>
        <sz val="11"/>
        <color theme="3" tint="0.39997558519241921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sub
</t>
    </r>
    <r>
      <rPr>
        <sz val="11"/>
        <color theme="3" tint="0.3999755851924192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data1
</t>
    </r>
    <r>
      <rPr>
        <sz val="11"/>
        <color theme="3" tint="0.39997558519241921"/>
        <rFont val="Calibri"/>
        <family val="2"/>
        <scheme val="minor"/>
      </rPr>
      <t>GROUP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3" tint="0.39997558519241921"/>
        <rFont val="Calibri"/>
        <family val="2"/>
        <scheme val="minor"/>
      </rPr>
      <t>BY</t>
    </r>
    <r>
      <rPr>
        <sz val="11"/>
        <color theme="1"/>
        <rFont val="Calibri"/>
        <family val="2"/>
        <scheme val="minor"/>
      </rPr>
      <t xml:space="preserve"> stock_group_cod
</t>
    </r>
    <r>
      <rPr>
        <sz val="11"/>
        <color theme="3" tint="0.39997558519241921"/>
        <rFont val="Calibri"/>
        <family val="2"/>
        <scheme val="minor"/>
      </rPr>
      <t>ORDER BY</t>
    </r>
    <r>
      <rPr>
        <sz val="11"/>
        <color theme="1"/>
        <rFont val="Calibri"/>
        <family val="2"/>
        <scheme val="minor"/>
      </rPr>
      <t xml:space="preserve"> sub </t>
    </r>
    <r>
      <rPr>
        <sz val="11"/>
        <color theme="3" tint="0.39997558519241921"/>
        <rFont val="Calibri"/>
        <family val="2"/>
        <scheme val="minor"/>
      </rPr>
      <t>DESC</t>
    </r>
    <r>
      <rPr>
        <sz val="11"/>
        <color theme="1"/>
        <rFont val="Calibri"/>
        <family val="2"/>
        <scheme val="minor"/>
      </rPr>
      <t>;</t>
    </r>
  </si>
  <si>
    <r>
      <rPr>
        <b/>
        <sz val="11"/>
        <rFont val="Calibri"/>
        <family val="2"/>
        <scheme val="minor"/>
      </rPr>
      <t>2.</t>
    </r>
    <r>
      <rPr>
        <sz val="11"/>
        <color theme="3" tint="0.3999755851924192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*
</t>
    </r>
    <r>
      <rPr>
        <sz val="11"/>
        <color theme="3" tint="0.3999755851924192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data1 </t>
    </r>
    <r>
      <rPr>
        <sz val="11"/>
        <color theme="3" tint="0.39997558519241921"/>
        <rFont val="Calibri"/>
        <family val="2"/>
        <scheme val="minor"/>
      </rPr>
      <t>LEFT JOIN</t>
    </r>
    <r>
      <rPr>
        <sz val="11"/>
        <color theme="1"/>
        <rFont val="Calibri"/>
        <family val="2"/>
        <scheme val="minor"/>
      </rPr>
      <t xml:space="preserve"> data2
</t>
    </r>
    <r>
      <rPr>
        <sz val="11"/>
        <color theme="3" tint="0.39997558519241921"/>
        <rFont val="Calibri"/>
        <family val="2"/>
        <scheme val="minor"/>
      </rPr>
      <t>USING</t>
    </r>
    <r>
      <rPr>
        <sz val="11"/>
        <color theme="1"/>
        <rFont val="Calibri"/>
        <family val="2"/>
        <scheme val="minor"/>
      </rPr>
      <t>(vendor_cod);</t>
    </r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</si>
  <si>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3" tint="0.3999755851924192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good_id, avg(price)
</t>
    </r>
    <r>
      <rPr>
        <sz val="11"/>
        <color theme="3" tint="0.3999755851924192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data1
</t>
    </r>
    <r>
      <rPr>
        <sz val="11"/>
        <color theme="3" tint="0.3999755851924192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direction_name = "ТДД"
</t>
    </r>
    <r>
      <rPr>
        <sz val="11"/>
        <color theme="3" tint="0.39997558519241921"/>
        <rFont val="Calibri"/>
        <family val="2"/>
        <scheme val="minor"/>
      </rPr>
      <t>GROUP BY</t>
    </r>
    <r>
      <rPr>
        <sz val="11"/>
        <color theme="1"/>
        <rFont val="Calibri"/>
        <family val="2"/>
        <scheme val="minor"/>
      </rPr>
      <t xml:space="preserve"> good_id;</t>
    </r>
  </si>
  <si>
    <r>
      <rPr>
        <b/>
        <sz val="11"/>
        <color theme="1"/>
        <rFont val="Calibri"/>
        <family val="2"/>
        <scheme val="minor"/>
      </rPr>
      <t>task_3</t>
    </r>
    <r>
      <rPr>
        <sz val="11"/>
        <color theme="1"/>
        <rFont val="Calibri"/>
        <family val="2"/>
        <scheme val="minor"/>
      </rPr>
      <t xml:space="preserve"> = GROUPBY(data,data[stock_group_cod],
"sum", SUMX(CURRENTGROUP(), data[quantity]))</t>
    </r>
  </si>
  <si>
    <r>
      <rPr>
        <b/>
        <sz val="11"/>
        <color theme="1"/>
        <rFont val="Calibri"/>
        <family val="2"/>
        <scheme val="minor"/>
      </rPr>
      <t>task_2</t>
    </r>
    <r>
      <rPr>
        <sz val="11"/>
        <color theme="1"/>
        <rFont val="Calibri"/>
        <family val="2"/>
        <scheme val="minor"/>
      </rPr>
      <t xml:space="preserve"> = 
CALCULATE(COUNTROWS(data),data[direction_name] = "ТДД")</t>
    </r>
  </si>
  <si>
    <r>
      <rPr>
        <b/>
        <sz val="11"/>
        <color theme="1"/>
        <rFont val="Calibri"/>
        <family val="2"/>
        <scheme val="minor"/>
      </rPr>
      <t>task_1</t>
    </r>
    <r>
      <rPr>
        <sz val="11"/>
        <color theme="1"/>
        <rFont val="Calibri"/>
        <family val="2"/>
        <scheme val="minor"/>
      </rPr>
      <t xml:space="preserve"> = RELATED(data2[name])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</si>
</sst>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.00\ &quot;р.&quot;_-;\-* #,##0.00\ &quot;р.&quot;_-;_-* &quot;-&quot;??\ &quot;р.&quot;_-;_-@_-"/>
    <numFmt numFmtId="167" formatCode="0.0"/>
    <numFmt numFmtId="168" formatCode="#,##0_р_."/>
    <numFmt numFmtId="169" formatCode="[$$-C09]#,##0.00"/>
    <numFmt numFmtId="170" formatCode="0.0000"/>
    <numFmt numFmtId="171" formatCode="_-[$$-1409]* #,##0_-;\-[$$-1409]* #,##0_-;_-[$$-1409]* &quot;-&quot;_-;_-@_-"/>
    <numFmt numFmtId="172" formatCode="#,##0.00_ ;\-#,##0.00\ "/>
  </numFmts>
  <fonts count="61">
    <font>
      <sz val="10"/>
      <name val="Arial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1"/>
      <name val="Arial Cyr"/>
      <family val="2"/>
      <charset val="204"/>
    </font>
    <font>
      <b/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Helv"/>
      <charset val="204"/>
    </font>
    <font>
      <sz val="10"/>
      <color indexed="8"/>
      <name val="Arial"/>
      <family val="2"/>
      <charset val="204"/>
    </font>
    <font>
      <b/>
      <i/>
      <sz val="10"/>
      <color indexed="9"/>
      <name val="Arial"/>
      <family val="2"/>
      <charset val="204"/>
    </font>
    <font>
      <b/>
      <i/>
      <sz val="11"/>
      <color indexed="9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62"/>
      <name val="Arial"/>
      <family val="2"/>
      <charset val="204"/>
    </font>
    <font>
      <b/>
      <sz val="11"/>
      <color indexed="54"/>
      <name val="Arial"/>
      <family val="2"/>
      <charset val="204"/>
    </font>
    <font>
      <b/>
      <sz val="11"/>
      <color indexed="9"/>
      <name val="Arial"/>
      <family val="2"/>
      <charset val="204"/>
    </font>
    <font>
      <b/>
      <sz val="10"/>
      <color indexed="54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Calibri"/>
      <family val="2"/>
      <charset val="204"/>
    </font>
    <font>
      <sz val="10"/>
      <color indexed="16"/>
      <name val="Calibri"/>
      <family val="2"/>
      <charset val="204"/>
    </font>
    <font>
      <sz val="12"/>
      <color indexed="12"/>
      <name val="Times New Roman CYR"/>
    </font>
    <font>
      <sz val="10"/>
      <name val="Arial"/>
      <family val="2"/>
      <charset val="177"/>
    </font>
    <font>
      <sz val="12"/>
      <color indexed="12"/>
      <name val="Arial"/>
      <family val="2"/>
      <charset val="204"/>
    </font>
    <font>
      <sz val="20"/>
      <color indexed="16"/>
      <name val="Arial"/>
      <family val="2"/>
      <charset val="204"/>
    </font>
    <font>
      <sz val="12"/>
      <name val="Arial"/>
      <family val="2"/>
      <charset val="204"/>
    </font>
    <font>
      <b/>
      <i/>
      <sz val="10"/>
      <name val="Arial"/>
      <family val="2"/>
      <charset val="204"/>
    </font>
    <font>
      <sz val="14"/>
      <name val="Arial"/>
      <family val="2"/>
      <charset val="204"/>
    </font>
    <font>
      <sz val="12"/>
      <color indexed="10"/>
      <name val="Arial"/>
      <family val="2"/>
      <charset val="204"/>
    </font>
    <font>
      <sz val="12"/>
      <color indexed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theme="1"/>
      <name val="Tahoma"/>
      <family val="2"/>
      <charset val="204"/>
    </font>
    <font>
      <sz val="10"/>
      <color rgb="FFFF0000"/>
      <name val="Arial"/>
      <family val="2"/>
      <charset val="204"/>
    </font>
    <font>
      <sz val="10"/>
      <color rgb="FFFF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202124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Gray">
        <fgColor indexed="9"/>
        <bgColor indexed="13"/>
      </patternFill>
    </fill>
    <fill>
      <patternFill patternType="solid">
        <fgColor indexed="16"/>
        <bgColor indexed="24"/>
      </patternFill>
    </fill>
    <fill>
      <patternFill patternType="solid">
        <fgColor indexed="22"/>
        <b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41" fillId="0" borderId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1" fillId="2" borderId="0" applyNumberFormat="0" applyBorder="0" applyAlignment="0" applyProtection="0"/>
    <xf numFmtId="0" fontId="12" fillId="11" borderId="1" applyNumberFormat="0" applyAlignment="0" applyProtection="0"/>
    <xf numFmtId="0" fontId="13" fillId="12" borderId="2" applyNumberFormat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1" applyNumberFormat="0" applyAlignment="0" applyProtection="0"/>
    <xf numFmtId="0" fontId="20" fillId="0" borderId="6" applyNumberFormat="0" applyFill="0" applyAlignment="0" applyProtection="0"/>
    <xf numFmtId="0" fontId="21" fillId="13" borderId="0" applyNumberFormat="0" applyBorder="0" applyAlignment="0" applyProtection="0"/>
    <xf numFmtId="0" fontId="9" fillId="14" borderId="7" applyNumberFormat="0" applyFont="0" applyAlignment="0" applyProtection="0"/>
    <xf numFmtId="0" fontId="22" fillId="11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1" fillId="0" borderId="0"/>
    <xf numFmtId="0" fontId="5" fillId="0" borderId="0"/>
    <xf numFmtId="0" fontId="5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49" fillId="26" borderId="0" applyNumberFormat="0" applyBorder="0" applyAlignment="0" applyProtection="0"/>
    <xf numFmtId="0" fontId="49" fillId="32" borderId="0" applyNumberFormat="0" applyBorder="0" applyAlignment="0" applyProtection="0"/>
    <xf numFmtId="0" fontId="50" fillId="38" borderId="0" applyNumberFormat="0" applyBorder="0" applyAlignment="0" applyProtection="0"/>
    <xf numFmtId="0" fontId="49" fillId="27" borderId="0" applyNumberFormat="0" applyBorder="0" applyAlignment="0" applyProtection="0"/>
    <xf numFmtId="0" fontId="49" fillId="33" borderId="0" applyNumberFormat="0" applyBorder="0" applyAlignment="0" applyProtection="0"/>
    <xf numFmtId="0" fontId="50" fillId="39" borderId="0" applyNumberFormat="0" applyBorder="0" applyAlignment="0" applyProtection="0"/>
    <xf numFmtId="0" fontId="49" fillId="28" borderId="0" applyNumberFormat="0" applyBorder="0" applyAlignment="0" applyProtection="0"/>
    <xf numFmtId="0" fontId="49" fillId="34" borderId="0" applyNumberFormat="0" applyBorder="0" applyAlignment="0" applyProtection="0"/>
    <xf numFmtId="0" fontId="50" fillId="40" borderId="0" applyNumberFormat="0" applyBorder="0" applyAlignment="0" applyProtection="0"/>
    <xf numFmtId="0" fontId="49" fillId="29" borderId="0" applyNumberFormat="0" applyBorder="0" applyAlignment="0" applyProtection="0"/>
    <xf numFmtId="0" fontId="49" fillId="35" borderId="0" applyNumberFormat="0" applyBorder="0" applyAlignment="0" applyProtection="0"/>
    <xf numFmtId="0" fontId="50" fillId="41" borderId="0" applyNumberFormat="0" applyBorder="0" applyAlignment="0" applyProtection="0"/>
    <xf numFmtId="0" fontId="49" fillId="30" borderId="0" applyNumberFormat="0" applyBorder="0" applyAlignment="0" applyProtection="0"/>
    <xf numFmtId="0" fontId="49" fillId="36" borderId="0" applyNumberFormat="0" applyBorder="0" applyAlignment="0" applyProtection="0"/>
    <xf numFmtId="0" fontId="50" fillId="42" borderId="0" applyNumberFormat="0" applyBorder="0" applyAlignment="0" applyProtection="0"/>
    <xf numFmtId="0" fontId="49" fillId="31" borderId="0" applyNumberFormat="0" applyBorder="0" applyAlignment="0" applyProtection="0"/>
    <xf numFmtId="0" fontId="49" fillId="37" borderId="0" applyNumberFormat="0" applyBorder="0" applyAlignment="0" applyProtection="0"/>
    <xf numFmtId="0" fontId="50" fillId="43" borderId="0" applyNumberFormat="0" applyBorder="0" applyAlignment="0" applyProtection="0"/>
    <xf numFmtId="0" fontId="55" fillId="0" borderId="0"/>
  </cellStyleXfs>
  <cellXfs count="133">
    <xf numFmtId="0" fontId="0" fillId="0" borderId="0" xfId="0"/>
    <xf numFmtId="172" fontId="36" fillId="0" borderId="12" xfId="31" applyNumberFormat="1" applyFont="1" applyFill="1" applyBorder="1" applyAlignment="1">
      <alignment horizontal="left"/>
    </xf>
    <xf numFmtId="0" fontId="5" fillId="0" borderId="0" xfId="28"/>
    <xf numFmtId="0" fontId="7" fillId="0" borderId="0" xfId="28" applyFont="1" applyFill="1"/>
    <xf numFmtId="0" fontId="8" fillId="0" borderId="0" xfId="28" applyFont="1" applyFill="1"/>
    <xf numFmtId="0" fontId="5" fillId="0" borderId="0" xfId="28" applyFill="1"/>
    <xf numFmtId="0" fontId="26" fillId="0" borderId="0" xfId="0" applyFont="1"/>
    <xf numFmtId="0" fontId="27" fillId="15" borderId="0" xfId="0" applyFont="1" applyFill="1" applyBorder="1" applyAlignment="1"/>
    <xf numFmtId="167" fontId="27" fillId="15" borderId="0" xfId="28" applyNumberFormat="1" applyFont="1" applyFill="1" applyBorder="1" applyAlignment="1"/>
    <xf numFmtId="167" fontId="27" fillId="15" borderId="0" xfId="26" applyNumberFormat="1" applyFont="1" applyFill="1" applyBorder="1" applyAlignment="1"/>
    <xf numFmtId="0" fontId="29" fillId="16" borderId="10" xfId="28" applyFont="1" applyFill="1" applyBorder="1" applyAlignment="1">
      <alignment horizontal="left"/>
    </xf>
    <xf numFmtId="0" fontId="29" fillId="16" borderId="0" xfId="28" applyFont="1" applyFill="1" applyBorder="1" applyAlignment="1">
      <alignment horizontal="left"/>
    </xf>
    <xf numFmtId="0" fontId="30" fillId="15" borderId="0" xfId="28" applyFont="1" applyFill="1" applyBorder="1" applyAlignment="1">
      <alignment horizontal="left"/>
    </xf>
    <xf numFmtId="0" fontId="28" fillId="16" borderId="0" xfId="28" applyFont="1" applyFill="1" applyBorder="1" applyAlignment="1">
      <alignment horizontal="right"/>
    </xf>
    <xf numFmtId="0" fontId="28" fillId="16" borderId="10" xfId="28" applyFont="1" applyFill="1" applyBorder="1" applyAlignment="1">
      <alignment horizontal="right" vertical="center"/>
    </xf>
    <xf numFmtId="167" fontId="27" fillId="17" borderId="0" xfId="28" applyNumberFormat="1" applyFont="1" applyFill="1" applyBorder="1" applyAlignment="1"/>
    <xf numFmtId="0" fontId="27" fillId="17" borderId="0" xfId="28" applyFont="1" applyFill="1" applyBorder="1" applyAlignment="1"/>
    <xf numFmtId="0" fontId="28" fillId="16" borderId="10" xfId="28" applyFont="1" applyFill="1" applyBorder="1" applyAlignment="1">
      <alignment horizontal="right"/>
    </xf>
    <xf numFmtId="0" fontId="5" fillId="0" borderId="0" xfId="0" applyFont="1"/>
    <xf numFmtId="0" fontId="27" fillId="15" borderId="0" xfId="29" applyFont="1" applyFill="1" applyBorder="1" applyAlignment="1"/>
    <xf numFmtId="0" fontId="28" fillId="16" borderId="10" xfId="29" applyFont="1" applyFill="1" applyBorder="1" applyAlignment="1">
      <alignment horizontal="right"/>
    </xf>
    <xf numFmtId="1" fontId="27" fillId="15" borderId="0" xfId="0" applyNumberFormat="1" applyFont="1" applyFill="1" applyBorder="1" applyAlignment="1"/>
    <xf numFmtId="1" fontId="27" fillId="15" borderId="0" xfId="25" applyNumberFormat="1" applyFont="1" applyFill="1" applyBorder="1" applyAlignment="1" applyProtection="1">
      <protection locked="0"/>
    </xf>
    <xf numFmtId="1" fontId="27" fillId="15" borderId="0" xfId="31" applyNumberFormat="1" applyFont="1" applyFill="1" applyBorder="1" applyAlignment="1" applyProtection="1">
      <protection locked="0"/>
    </xf>
    <xf numFmtId="1" fontId="27" fillId="15" borderId="0" xfId="31" applyNumberFormat="1" applyFont="1" applyFill="1" applyBorder="1" applyAlignment="1"/>
    <xf numFmtId="0" fontId="28" fillId="16" borderId="10" xfId="0" applyNumberFormat="1" applyFont="1" applyFill="1" applyBorder="1" applyAlignment="1">
      <alignment horizontal="right" vertical="center" wrapText="1"/>
    </xf>
    <xf numFmtId="1" fontId="28" fillId="16" borderId="10" xfId="0" applyNumberFormat="1" applyFont="1" applyFill="1" applyBorder="1" applyAlignment="1">
      <alignment horizontal="right" vertical="center" wrapText="1"/>
    </xf>
    <xf numFmtId="0" fontId="31" fillId="0" borderId="11" xfId="0" applyFont="1" applyBorder="1"/>
    <xf numFmtId="0" fontId="32" fillId="18" borderId="12" xfId="0" applyFont="1" applyFill="1" applyBorder="1" applyAlignment="1">
      <alignment wrapText="1"/>
    </xf>
    <xf numFmtId="0" fontId="33" fillId="18" borderId="13" xfId="0" applyFont="1" applyFill="1" applyBorder="1"/>
    <xf numFmtId="0" fontId="26" fillId="0" borderId="14" xfId="0" applyFont="1" applyBorder="1" applyAlignment="1">
      <alignment horizontal="right"/>
    </xf>
    <xf numFmtId="168" fontId="26" fillId="0" borderId="14" xfId="0" applyNumberFormat="1" applyFont="1" applyBorder="1" applyAlignment="1">
      <alignment horizontal="right" wrapText="1"/>
    </xf>
    <xf numFmtId="0" fontId="26" fillId="0" borderId="15" xfId="0" applyFont="1" applyBorder="1"/>
    <xf numFmtId="0" fontId="26" fillId="0" borderId="0" xfId="0" applyFont="1" applyBorder="1" applyAlignment="1">
      <alignment horizontal="right"/>
    </xf>
    <xf numFmtId="168" fontId="26" fillId="0" borderId="0" xfId="0" applyNumberFormat="1" applyFont="1" applyBorder="1" applyAlignment="1">
      <alignment horizontal="right" wrapText="1"/>
    </xf>
    <xf numFmtId="0" fontId="34" fillId="19" borderId="16" xfId="0" applyFont="1" applyFill="1" applyBorder="1"/>
    <xf numFmtId="0" fontId="34" fillId="19" borderId="17" xfId="0" applyFont="1" applyFill="1" applyBorder="1"/>
    <xf numFmtId="168" fontId="34" fillId="19" borderId="17" xfId="0" applyNumberFormat="1" applyFont="1" applyFill="1" applyBorder="1" applyAlignment="1">
      <alignment wrapText="1"/>
    </xf>
    <xf numFmtId="0" fontId="26" fillId="0" borderId="11" xfId="0" applyFont="1" applyBorder="1"/>
    <xf numFmtId="0" fontId="26" fillId="0" borderId="18" xfId="0" applyFont="1" applyBorder="1"/>
    <xf numFmtId="168" fontId="26" fillId="0" borderId="18" xfId="0" applyNumberFormat="1" applyFont="1" applyBorder="1" applyAlignment="1">
      <alignment wrapText="1"/>
    </xf>
    <xf numFmtId="0" fontId="35" fillId="18" borderId="16" xfId="0" applyFont="1" applyFill="1" applyBorder="1"/>
    <xf numFmtId="0" fontId="35" fillId="18" borderId="17" xfId="0" applyFont="1" applyFill="1" applyBorder="1"/>
    <xf numFmtId="168" fontId="35" fillId="18" borderId="17" xfId="0" applyNumberFormat="1" applyFont="1" applyFill="1" applyBorder="1" applyAlignment="1">
      <alignment wrapText="1"/>
    </xf>
    <xf numFmtId="0" fontId="0" fillId="0" borderId="0" xfId="0" applyAlignment="1">
      <alignment horizontal="left"/>
    </xf>
    <xf numFmtId="0" fontId="37" fillId="44" borderId="0" xfId="0" applyFont="1" applyFill="1"/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8" fillId="0" borderId="0" xfId="0" applyFont="1"/>
    <xf numFmtId="0" fontId="39" fillId="20" borderId="0" xfId="0" applyFont="1" applyFill="1"/>
    <xf numFmtId="0" fontId="39" fillId="20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170" fontId="38" fillId="0" borderId="0" xfId="0" applyNumberFormat="1" applyFont="1" applyAlignment="1">
      <alignment horizontal="center" vertical="center"/>
    </xf>
    <xf numFmtId="0" fontId="40" fillId="21" borderId="0" xfId="0" applyFont="1" applyFill="1" applyBorder="1" applyAlignment="1"/>
    <xf numFmtId="0" fontId="38" fillId="22" borderId="0" xfId="0" applyFont="1" applyFill="1"/>
    <xf numFmtId="171" fontId="38" fillId="22" borderId="0" xfId="0" applyNumberFormat="1" applyFont="1" applyFill="1"/>
    <xf numFmtId="0" fontId="42" fillId="21" borderId="0" xfId="0" applyFont="1" applyFill="1" applyBorder="1" applyAlignment="1"/>
    <xf numFmtId="0" fontId="37" fillId="0" borderId="12" xfId="0" applyFont="1" applyFill="1" applyBorder="1" applyAlignment="1">
      <alignment horizontal="center"/>
    </xf>
    <xf numFmtId="0" fontId="36" fillId="0" borderId="12" xfId="0" applyFont="1" applyFill="1" applyBorder="1" applyAlignment="1">
      <alignment horizontal="right"/>
    </xf>
    <xf numFmtId="0" fontId="37" fillId="0" borderId="12" xfId="0" applyFont="1" applyFill="1" applyBorder="1" applyAlignment="1">
      <alignment horizontal="right"/>
    </xf>
    <xf numFmtId="0" fontId="36" fillId="0" borderId="12" xfId="0" applyFont="1" applyBorder="1" applyAlignment="1">
      <alignment horizontal="left"/>
    </xf>
    <xf numFmtId="0" fontId="36" fillId="0" borderId="12" xfId="0" applyFont="1" applyBorder="1" applyAlignment="1">
      <alignment horizontal="center"/>
    </xf>
    <xf numFmtId="0" fontId="36" fillId="0" borderId="0" xfId="0" applyFont="1"/>
    <xf numFmtId="0" fontId="37" fillId="20" borderId="12" xfId="0" applyFont="1" applyFill="1" applyBorder="1" applyAlignment="1">
      <alignment horizontal="center" vertical="center"/>
    </xf>
    <xf numFmtId="0" fontId="37" fillId="20" borderId="12" xfId="0" applyFont="1" applyFill="1" applyBorder="1" applyAlignment="1">
      <alignment horizontal="center" vertical="center" wrapText="1"/>
    </xf>
    <xf numFmtId="0" fontId="36" fillId="0" borderId="12" xfId="0" applyFont="1" applyBorder="1"/>
    <xf numFmtId="171" fontId="36" fillId="0" borderId="12" xfId="0" applyNumberFormat="1" applyFont="1" applyBorder="1" applyAlignment="1">
      <alignment horizontal="center"/>
    </xf>
    <xf numFmtId="14" fontId="36" fillId="0" borderId="12" xfId="0" applyNumberFormat="1" applyFont="1" applyBorder="1"/>
    <xf numFmtId="0" fontId="43" fillId="20" borderId="0" xfId="0" applyFont="1" applyFill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14" fontId="36" fillId="0" borderId="0" xfId="0" applyNumberFormat="1" applyFont="1"/>
    <xf numFmtId="0" fontId="45" fillId="23" borderId="12" xfId="0" applyFont="1" applyFill="1" applyBorder="1" applyAlignment="1">
      <alignment horizontal="center" vertical="center"/>
    </xf>
    <xf numFmtId="0" fontId="45" fillId="24" borderId="12" xfId="0" applyFont="1" applyFill="1" applyBorder="1" applyAlignment="1">
      <alignment horizontal="center" vertical="center"/>
    </xf>
    <xf numFmtId="0" fontId="45" fillId="25" borderId="12" xfId="0" applyFont="1" applyFill="1" applyBorder="1" applyAlignment="1">
      <alignment horizontal="center"/>
    </xf>
    <xf numFmtId="0" fontId="45" fillId="25" borderId="12" xfId="0" applyFont="1" applyFill="1" applyBorder="1" applyAlignment="1">
      <alignment horizontal="right"/>
    </xf>
    <xf numFmtId="0" fontId="36" fillId="0" borderId="12" xfId="0" applyFont="1" applyBorder="1" applyAlignment="1">
      <alignment horizontal="center" vertical="center"/>
    </xf>
    <xf numFmtId="0" fontId="47" fillId="21" borderId="0" xfId="0" applyFont="1" applyFill="1" applyBorder="1" applyAlignment="1">
      <alignment horizontal="left"/>
    </xf>
    <xf numFmtId="0" fontId="44" fillId="21" borderId="0" xfId="0" applyFont="1" applyFill="1" applyBorder="1" applyAlignment="1">
      <alignment horizontal="left"/>
    </xf>
    <xf numFmtId="0" fontId="48" fillId="21" borderId="0" xfId="0" applyFont="1" applyFill="1" applyBorder="1" applyAlignment="1">
      <alignment horizontal="left" wrapText="1"/>
    </xf>
    <xf numFmtId="9" fontId="48" fillId="21" borderId="0" xfId="30" applyFont="1" applyFill="1" applyBorder="1" applyAlignment="1">
      <alignment horizontal="left" vertical="top" wrapText="1"/>
    </xf>
    <xf numFmtId="4" fontId="37" fillId="0" borderId="12" xfId="0" applyNumberFormat="1" applyFont="1" applyFill="1" applyBorder="1" applyAlignment="1">
      <alignment horizontal="left"/>
    </xf>
    <xf numFmtId="1" fontId="36" fillId="0" borderId="12" xfId="0" applyNumberFormat="1" applyFont="1" applyFill="1" applyBorder="1" applyAlignment="1">
      <alignment horizontal="center"/>
    </xf>
    <xf numFmtId="1" fontId="37" fillId="0" borderId="12" xfId="0" applyNumberFormat="1" applyFont="1" applyFill="1" applyBorder="1" applyAlignment="1">
      <alignment horizontal="center"/>
    </xf>
    <xf numFmtId="9" fontId="36" fillId="0" borderId="12" xfId="30" applyFont="1" applyFill="1" applyBorder="1" applyAlignment="1">
      <alignment horizontal="center"/>
    </xf>
    <xf numFmtId="0" fontId="28" fillId="16" borderId="10" xfId="0" applyNumberFormat="1" applyFont="1" applyFill="1" applyBorder="1" applyAlignment="1">
      <alignment horizontal="center" vertical="center" wrapText="1"/>
    </xf>
    <xf numFmtId="0" fontId="36" fillId="0" borderId="0" xfId="28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6" fillId="45" borderId="0" xfId="0" applyFont="1" applyFill="1" applyAlignment="1">
      <alignment horizontal="center"/>
    </xf>
    <xf numFmtId="0" fontId="36" fillId="0" borderId="0" xfId="0" applyNumberFormat="1" applyFont="1" applyAlignment="1">
      <alignment horizontal="center"/>
    </xf>
    <xf numFmtId="169" fontId="36" fillId="45" borderId="0" xfId="0" applyNumberFormat="1" applyFont="1" applyFill="1" applyAlignment="1">
      <alignment horizontal="center"/>
    </xf>
    <xf numFmtId="0" fontId="52" fillId="0" borderId="0" xfId="0" applyFont="1"/>
    <xf numFmtId="0" fontId="53" fillId="0" borderId="0" xfId="28" applyFont="1"/>
    <xf numFmtId="9" fontId="0" fillId="0" borderId="0" xfId="30" applyNumberFormat="1" applyFont="1" applyAlignment="1">
      <alignment horizontal="center"/>
    </xf>
    <xf numFmtId="0" fontId="55" fillId="0" borderId="0" xfId="51"/>
    <xf numFmtId="0" fontId="54" fillId="44" borderId="0" xfId="51" applyFont="1" applyFill="1"/>
    <xf numFmtId="14" fontId="55" fillId="0" borderId="0" xfId="51" applyNumberFormat="1"/>
    <xf numFmtId="0" fontId="55" fillId="44" borderId="0" xfId="51" applyFill="1"/>
    <xf numFmtId="0" fontId="57" fillId="0" borderId="0" xfId="0" applyFont="1"/>
    <xf numFmtId="0" fontId="56" fillId="0" borderId="0" xfId="0" applyFon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4" fontId="0" fillId="0" borderId="0" xfId="0" applyNumberFormat="1"/>
    <xf numFmtId="9" fontId="36" fillId="46" borderId="0" xfId="30" applyNumberFormat="1" applyFont="1" applyFill="1" applyAlignment="1">
      <alignment horizontal="center"/>
    </xf>
    <xf numFmtId="9" fontId="36" fillId="46" borderId="0" xfId="30" applyFont="1" applyFill="1" applyAlignment="1">
      <alignment horizontal="center"/>
    </xf>
    <xf numFmtId="0" fontId="44" fillId="20" borderId="20" xfId="0" applyFont="1" applyFill="1" applyBorder="1" applyAlignment="1">
      <alignment horizontal="center"/>
    </xf>
    <xf numFmtId="0" fontId="44" fillId="0" borderId="21" xfId="0" applyFont="1" applyBorder="1"/>
    <xf numFmtId="0" fontId="46" fillId="18" borderId="12" xfId="0" applyFont="1" applyFill="1" applyBorder="1" applyAlignment="1">
      <alignment horizontal="center"/>
    </xf>
    <xf numFmtId="0" fontId="45" fillId="25" borderId="22" xfId="0" applyFont="1" applyFill="1" applyBorder="1" applyAlignment="1">
      <alignment horizontal="center" vertical="center" wrapText="1"/>
    </xf>
    <xf numFmtId="0" fontId="45" fillId="25" borderId="23" xfId="0" applyFont="1" applyFill="1" applyBorder="1" applyAlignment="1">
      <alignment horizontal="center" vertical="center"/>
    </xf>
    <xf numFmtId="0" fontId="45" fillId="24" borderId="12" xfId="0" applyFont="1" applyFill="1" applyBorder="1" applyAlignment="1">
      <alignment horizontal="center" vertical="center"/>
    </xf>
    <xf numFmtId="0" fontId="2" fillId="0" borderId="0" xfId="51" applyFont="1" applyBorder="1" applyAlignment="1">
      <alignment horizontal="left" vertical="top" wrapText="1"/>
    </xf>
    <xf numFmtId="0" fontId="2" fillId="0" borderId="25" xfId="51" applyFont="1" applyBorder="1" applyAlignment="1">
      <alignment horizontal="left" vertical="top" wrapText="1"/>
    </xf>
    <xf numFmtId="0" fontId="2" fillId="0" borderId="29" xfId="51" applyFont="1" applyBorder="1" applyAlignment="1">
      <alignment horizontal="left" vertical="top" wrapText="1"/>
    </xf>
    <xf numFmtId="0" fontId="2" fillId="0" borderId="30" xfId="51" applyFont="1" applyBorder="1" applyAlignment="1">
      <alignment horizontal="left" vertical="top" wrapText="1"/>
    </xf>
    <xf numFmtId="0" fontId="2" fillId="0" borderId="27" xfId="51" applyFont="1" applyBorder="1" applyAlignment="1">
      <alignment horizontal="left" vertical="top" wrapText="1"/>
    </xf>
    <xf numFmtId="0" fontId="2" fillId="0" borderId="28" xfId="51" applyFont="1" applyBorder="1" applyAlignment="1">
      <alignment horizontal="left" vertical="top" wrapText="1"/>
    </xf>
    <xf numFmtId="0" fontId="54" fillId="44" borderId="0" xfId="51" applyFont="1" applyFill="1" applyAlignment="1">
      <alignment horizontal="center"/>
    </xf>
    <xf numFmtId="0" fontId="54" fillId="44" borderId="26" xfId="51" applyFont="1" applyFill="1" applyBorder="1" applyAlignment="1">
      <alignment horizontal="center"/>
    </xf>
    <xf numFmtId="0" fontId="54" fillId="44" borderId="19" xfId="51" applyFont="1" applyFill="1" applyBorder="1" applyAlignment="1">
      <alignment horizontal="center"/>
    </xf>
    <xf numFmtId="0" fontId="54" fillId="44" borderId="24" xfId="51" applyFont="1" applyFill="1" applyBorder="1" applyAlignment="1">
      <alignment horizontal="center"/>
    </xf>
    <xf numFmtId="0" fontId="1" fillId="0" borderId="27" xfId="51" applyFont="1" applyBorder="1" applyAlignment="1">
      <alignment horizontal="left"/>
    </xf>
    <xf numFmtId="0" fontId="1" fillId="0" borderId="0" xfId="51" applyFont="1" applyAlignment="1">
      <alignment horizontal="left"/>
    </xf>
    <xf numFmtId="0" fontId="1" fillId="0" borderId="27" xfId="51" applyFont="1" applyBorder="1" applyAlignment="1">
      <alignment horizontal="left" vertical="top"/>
    </xf>
    <xf numFmtId="0" fontId="1" fillId="0" borderId="0" xfId="51" applyFont="1" applyAlignment="1">
      <alignment horizontal="left" vertical="top"/>
    </xf>
    <xf numFmtId="0" fontId="1" fillId="0" borderId="27" xfId="51" applyFont="1" applyBorder="1" applyAlignment="1">
      <alignment horizontal="left" vertical="top" wrapText="1"/>
    </xf>
    <xf numFmtId="0" fontId="1" fillId="0" borderId="0" xfId="51" applyFont="1" applyBorder="1" applyAlignment="1">
      <alignment horizontal="left" vertical="top" wrapText="1"/>
    </xf>
    <xf numFmtId="0" fontId="55" fillId="0" borderId="0" xfId="51" applyAlignment="1">
      <alignment horizontal="left" vertical="top"/>
    </xf>
    <xf numFmtId="0" fontId="55" fillId="0" borderId="27" xfId="51" applyBorder="1" applyAlignment="1">
      <alignment horizontal="left" vertical="top"/>
    </xf>
    <xf numFmtId="168" fontId="26" fillId="47" borderId="12" xfId="0" applyNumberFormat="1" applyFont="1" applyFill="1" applyBorder="1" applyAlignment="1">
      <alignment horizontal="right" wrapText="1"/>
    </xf>
  </cellXfs>
  <cellStyles count="52">
    <cellStyle name="0,0_x000d__x000a_NA_x000d__x000a_ 14" xfId="1" xr:uid="{00000000-0005-0000-0000-000000000000}"/>
    <cellStyle name="20% - Accent1" xfId="33" hidden="1" xr:uid="{00000000-0005-0000-0000-000001000000}"/>
    <cellStyle name="20% - Accent2" xfId="36" hidden="1" xr:uid="{00000000-0005-0000-0000-000002000000}"/>
    <cellStyle name="20% - Accent3" xfId="39" hidden="1" xr:uid="{00000000-0005-0000-0000-000003000000}"/>
    <cellStyle name="20% - Accent4" xfId="42" hidden="1" xr:uid="{00000000-0005-0000-0000-000004000000}"/>
    <cellStyle name="20% - Accent5" xfId="45" hidden="1" xr:uid="{00000000-0005-0000-0000-000005000000}"/>
    <cellStyle name="20% - Accent6" xfId="48" hidden="1" xr:uid="{00000000-0005-0000-0000-000006000000}"/>
    <cellStyle name="40% - Accent1" xfId="34" hidden="1" xr:uid="{00000000-0005-0000-0000-000007000000}"/>
    <cellStyle name="40% - Accent2" xfId="37" hidden="1" xr:uid="{00000000-0005-0000-0000-000008000000}"/>
    <cellStyle name="40% - Accent3" xfId="40" hidden="1" xr:uid="{00000000-0005-0000-0000-000009000000}"/>
    <cellStyle name="40% - Accent4" xfId="43" hidden="1" xr:uid="{00000000-0005-0000-0000-00000A000000}"/>
    <cellStyle name="40% - Accent5" xfId="46" hidden="1" xr:uid="{00000000-0005-0000-0000-00000B000000}"/>
    <cellStyle name="40% - Accent6" xfId="49" hidden="1" xr:uid="{00000000-0005-0000-0000-00000C000000}"/>
    <cellStyle name="60% - Accent1" xfId="35" hidden="1" xr:uid="{00000000-0005-0000-0000-00000D000000}"/>
    <cellStyle name="60% - Accent2" xfId="38" hidden="1" xr:uid="{00000000-0005-0000-0000-00000E000000}"/>
    <cellStyle name="60% - Accent3" xfId="41" hidden="1" xr:uid="{00000000-0005-0000-0000-00000F000000}"/>
    <cellStyle name="60% - Accent4" xfId="44" hidden="1" xr:uid="{00000000-0005-0000-0000-000010000000}"/>
    <cellStyle name="60% - Accent5" xfId="47" hidden="1" xr:uid="{00000000-0005-0000-0000-000011000000}"/>
    <cellStyle name="60% - Accent6" xfId="50" hidden="1" xr:uid="{00000000-0005-0000-0000-000012000000}"/>
    <cellStyle name="Accent1" xfId="2" xr:uid="{00000000-0005-0000-0000-000013000000}"/>
    <cellStyle name="Accent2" xfId="3" xr:uid="{00000000-0005-0000-0000-000014000000}"/>
    <cellStyle name="Accent3" xfId="4" xr:uid="{00000000-0005-0000-0000-000015000000}"/>
    <cellStyle name="Accent4" xfId="5" xr:uid="{00000000-0005-0000-0000-000016000000}"/>
    <cellStyle name="Accent5" xfId="6" xr:uid="{00000000-0005-0000-0000-000017000000}"/>
    <cellStyle name="Accent6" xfId="7" xr:uid="{00000000-0005-0000-0000-000018000000}"/>
    <cellStyle name="Bad" xfId="8" xr:uid="{00000000-0005-0000-0000-000019000000}"/>
    <cellStyle name="Calculation" xfId="9" xr:uid="{00000000-0005-0000-0000-00001A000000}"/>
    <cellStyle name="Check Cell" xfId="10" xr:uid="{00000000-0005-0000-0000-00001B000000}"/>
    <cellStyle name="Comma" xfId="31" builtinId="3"/>
    <cellStyle name="Currency" xfId="25" builtinId="4"/>
    <cellStyle name="Explanatory Text" xfId="11" xr:uid="{00000000-0005-0000-0000-00001C000000}"/>
    <cellStyle name="Good" xfId="12" xr:uid="{00000000-0005-0000-0000-00001D000000}"/>
    <cellStyle name="Heading 1" xfId="13" xr:uid="{00000000-0005-0000-0000-00001E000000}"/>
    <cellStyle name="Heading 2" xfId="14" xr:uid="{00000000-0005-0000-0000-00001F000000}"/>
    <cellStyle name="Heading 3" xfId="15" xr:uid="{00000000-0005-0000-0000-000020000000}"/>
    <cellStyle name="Heading 4" xfId="16" xr:uid="{00000000-0005-0000-0000-000021000000}"/>
    <cellStyle name="Input" xfId="17" xr:uid="{00000000-0005-0000-0000-000022000000}"/>
    <cellStyle name="Linked Cell" xfId="18" xr:uid="{00000000-0005-0000-0000-000023000000}"/>
    <cellStyle name="Neutral" xfId="19" xr:uid="{00000000-0005-0000-0000-000024000000}"/>
    <cellStyle name="Normal" xfId="0" builtinId="0"/>
    <cellStyle name="Note" xfId="20" xr:uid="{00000000-0005-0000-0000-000025000000}"/>
    <cellStyle name="Output" xfId="21" xr:uid="{00000000-0005-0000-0000-000026000000}"/>
    <cellStyle name="Percent" xfId="30" builtinId="5"/>
    <cellStyle name="Title" xfId="22" xr:uid="{00000000-0005-0000-0000-000027000000}"/>
    <cellStyle name="Total" xfId="23" xr:uid="{00000000-0005-0000-0000-000028000000}"/>
    <cellStyle name="Warning Text" xfId="24" xr:uid="{00000000-0005-0000-0000-000029000000}"/>
    <cellStyle name="Денежный_Задание № 2 к первому занятию по Excel" xfId="26" xr:uid="{00000000-0005-0000-0000-00002B000000}"/>
    <cellStyle name="Обычный 2" xfId="51" xr:uid="{00000000-0005-0000-0000-00002D000000}"/>
    <cellStyle name="Обычный 6 20" xfId="27" xr:uid="{00000000-0005-0000-0000-00002E000000}"/>
    <cellStyle name="Обычный_Задание № 2 к первому занятию по Excel" xfId="28" xr:uid="{00000000-0005-0000-0000-00002F000000}"/>
    <cellStyle name="Обычный_Лист2" xfId="29" xr:uid="{00000000-0005-0000-0000-000030000000}"/>
    <cellStyle name="Финансовый 2 33" xfId="32" xr:uid="{00000000-0005-0000-0000-000033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Выполнение плана по торговым точкам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306519757400157E-2"/>
          <c:y val="0.14125244618395305"/>
          <c:w val="0.8787692418333769"/>
          <c:h val="0.50920319891520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 задание '!$B$12</c:f>
              <c:strCache>
                <c:ptCount val="1"/>
                <c:pt idx="0">
                  <c:v>план по кол-ву торговых точек в которых должен быть стандарт акции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 задание '!$A$13:$A$19</c:f>
              <c:strCache>
                <c:ptCount val="7"/>
                <c:pt idx="0">
                  <c:v>Якубовская Н.</c:v>
                </c:pt>
                <c:pt idx="1">
                  <c:v>Подарвинцкос Стас</c:v>
                </c:pt>
                <c:pt idx="2">
                  <c:v>Жеребятьева М.</c:v>
                </c:pt>
                <c:pt idx="3">
                  <c:v>Федина Ольга</c:v>
                </c:pt>
                <c:pt idx="4">
                  <c:v>Иванов Антон</c:v>
                </c:pt>
                <c:pt idx="5">
                  <c:v>Давыдова Ирина</c:v>
                </c:pt>
                <c:pt idx="6">
                  <c:v>Дю Елена</c:v>
                </c:pt>
              </c:strCache>
            </c:strRef>
          </c:cat>
          <c:val>
            <c:numRef>
              <c:f>'5 задание '!$B$13:$B$19</c:f>
              <c:numCache>
                <c:formatCode>0</c:formatCode>
                <c:ptCount val="7"/>
                <c:pt idx="0" formatCode="General">
                  <c:v>25</c:v>
                </c:pt>
                <c:pt idx="1">
                  <c:v>29</c:v>
                </c:pt>
                <c:pt idx="2">
                  <c:v>22</c:v>
                </c:pt>
                <c:pt idx="3">
                  <c:v>38</c:v>
                </c:pt>
                <c:pt idx="4">
                  <c:v>28</c:v>
                </c:pt>
                <c:pt idx="5">
                  <c:v>55</c:v>
                </c:pt>
                <c:pt idx="6" formatCode="General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E-43B7-81DB-D010F55D8E3D}"/>
            </c:ext>
          </c:extLst>
        </c:ser>
        <c:ser>
          <c:idx val="1"/>
          <c:order val="1"/>
          <c:tx>
            <c:strRef>
              <c:f>'5 задание '!$C$12</c:f>
              <c:strCache>
                <c:ptCount val="1"/>
                <c:pt idx="0">
                  <c:v>итого кол-во торговых точек которые соответствуют стандарту акции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 задание '!$A$13:$A$19</c:f>
              <c:strCache>
                <c:ptCount val="7"/>
                <c:pt idx="0">
                  <c:v>Якубовская Н.</c:v>
                </c:pt>
                <c:pt idx="1">
                  <c:v>Подарвинцкос Стас</c:v>
                </c:pt>
                <c:pt idx="2">
                  <c:v>Жеребятьева М.</c:v>
                </c:pt>
                <c:pt idx="3">
                  <c:v>Федина Ольга</c:v>
                </c:pt>
                <c:pt idx="4">
                  <c:v>Иванов Антон</c:v>
                </c:pt>
                <c:pt idx="5">
                  <c:v>Давыдова Ирина</c:v>
                </c:pt>
                <c:pt idx="6">
                  <c:v>Дю Елена</c:v>
                </c:pt>
              </c:strCache>
            </c:strRef>
          </c:cat>
          <c:val>
            <c:numRef>
              <c:f>'5 задание '!$C$13:$C$19</c:f>
              <c:numCache>
                <c:formatCode>0</c:formatCode>
                <c:ptCount val="7"/>
                <c:pt idx="0" formatCode="General">
                  <c:v>40</c:v>
                </c:pt>
                <c:pt idx="1">
                  <c:v>12</c:v>
                </c:pt>
                <c:pt idx="2">
                  <c:v>30</c:v>
                </c:pt>
                <c:pt idx="3">
                  <c:v>65</c:v>
                </c:pt>
                <c:pt idx="4">
                  <c:v>49</c:v>
                </c:pt>
                <c:pt idx="5">
                  <c:v>82</c:v>
                </c:pt>
                <c:pt idx="6" formatCode="General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E-43B7-81DB-D010F55D8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284112"/>
        <c:axId val="2282828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'5 задание '!$D$12</c15:sqref>
                        </c15:formulaRef>
                      </c:ext>
                    </c:extLst>
                    <c:strCache>
                      <c:ptCount val="1"/>
                      <c:pt idx="0">
                        <c:v>план по продажам (месяц)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'5 задание '!$A$13:$A$19</c15:sqref>
                        </c15:formulaRef>
                      </c:ext>
                    </c:extLst>
                    <c:strCache>
                      <c:ptCount val="7"/>
                      <c:pt idx="0">
                        <c:v>Якубовская Н.</c:v>
                      </c:pt>
                      <c:pt idx="1">
                        <c:v>Подарвинцкос Стас</c:v>
                      </c:pt>
                      <c:pt idx="2">
                        <c:v>Жеребятьева М.</c:v>
                      </c:pt>
                      <c:pt idx="3">
                        <c:v>Федина Ольга</c:v>
                      </c:pt>
                      <c:pt idx="4">
                        <c:v>Иванов Антон</c:v>
                      </c:pt>
                      <c:pt idx="5">
                        <c:v>Давыдова Ирина</c:v>
                      </c:pt>
                      <c:pt idx="6">
                        <c:v>Дю Елена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'5 задание '!$D$13:$D$19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 formatCode="General">
                        <c:v>1095000</c:v>
                      </c:pt>
                      <c:pt idx="1">
                        <c:v>1200000</c:v>
                      </c:pt>
                      <c:pt idx="2">
                        <c:v>620000</c:v>
                      </c:pt>
                      <c:pt idx="3">
                        <c:v>891685</c:v>
                      </c:pt>
                      <c:pt idx="4">
                        <c:v>2636000</c:v>
                      </c:pt>
                      <c:pt idx="5">
                        <c:v>835000</c:v>
                      </c:pt>
                      <c:pt idx="6">
                        <c:v>1376045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16E-43B7-81DB-D010F55D8E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задание '!$E$12</c15:sqref>
                        </c15:formulaRef>
                      </c:ext>
                    </c:extLst>
                    <c:strCache>
                      <c:ptCount val="1"/>
                      <c:pt idx="0">
                        <c:v>итого выполнение плана по продажам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задание '!$A$13:$A$19</c15:sqref>
                        </c15:formulaRef>
                      </c:ext>
                    </c:extLst>
                    <c:strCache>
                      <c:ptCount val="7"/>
                      <c:pt idx="0">
                        <c:v>Якубовская Н.</c:v>
                      </c:pt>
                      <c:pt idx="1">
                        <c:v>Подарвинцкос Стас</c:v>
                      </c:pt>
                      <c:pt idx="2">
                        <c:v>Жеребятьева М.</c:v>
                      </c:pt>
                      <c:pt idx="3">
                        <c:v>Федина Ольга</c:v>
                      </c:pt>
                      <c:pt idx="4">
                        <c:v>Иванов Антон</c:v>
                      </c:pt>
                      <c:pt idx="5">
                        <c:v>Давыдова Ирина</c:v>
                      </c:pt>
                      <c:pt idx="6">
                        <c:v>Дю Елена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задание '!$E$13:$E$19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 formatCode="General">
                        <c:v>1086447</c:v>
                      </c:pt>
                      <c:pt idx="1">
                        <c:v>1830422</c:v>
                      </c:pt>
                      <c:pt idx="2">
                        <c:v>893480</c:v>
                      </c:pt>
                      <c:pt idx="3">
                        <c:v>1082320</c:v>
                      </c:pt>
                      <c:pt idx="4">
                        <c:v>2974145</c:v>
                      </c:pt>
                      <c:pt idx="5">
                        <c:v>1041221</c:v>
                      </c:pt>
                      <c:pt idx="6">
                        <c:v>1148048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6E-43B7-81DB-D010F55D8E3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'5 задание '!$F$12</c:f>
              <c:strCache>
                <c:ptCount val="1"/>
                <c:pt idx="0">
                  <c:v>выполнение плана по торговым точкам,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6E-43B7-81DB-D010F55D8E3D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6E-43B7-81DB-D010F55D8E3D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6E-43B7-81DB-D010F55D8E3D}"/>
                </c:ext>
              </c:extLst>
            </c:dLbl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 задание '!$A$13:$A$19</c:f>
              <c:strCache>
                <c:ptCount val="7"/>
                <c:pt idx="0">
                  <c:v>Якубовская Н.</c:v>
                </c:pt>
                <c:pt idx="1">
                  <c:v>Подарвинцкос Стас</c:v>
                </c:pt>
                <c:pt idx="2">
                  <c:v>Жеребятьева М.</c:v>
                </c:pt>
                <c:pt idx="3">
                  <c:v>Федина Ольга</c:v>
                </c:pt>
                <c:pt idx="4">
                  <c:v>Иванов Антон</c:v>
                </c:pt>
                <c:pt idx="5">
                  <c:v>Давыдова Ирина</c:v>
                </c:pt>
                <c:pt idx="6">
                  <c:v>Дю Елена</c:v>
                </c:pt>
              </c:strCache>
            </c:strRef>
          </c:cat>
          <c:val>
            <c:numRef>
              <c:f>'5 задание '!$F$13:$F$19</c:f>
              <c:numCache>
                <c:formatCode>0%</c:formatCode>
                <c:ptCount val="7"/>
                <c:pt idx="0">
                  <c:v>1.6</c:v>
                </c:pt>
                <c:pt idx="1">
                  <c:v>0.41379310344827586</c:v>
                </c:pt>
                <c:pt idx="2">
                  <c:v>1.3636363636363635</c:v>
                </c:pt>
                <c:pt idx="3">
                  <c:v>1.7105263157894737</c:v>
                </c:pt>
                <c:pt idx="4">
                  <c:v>1.75</c:v>
                </c:pt>
                <c:pt idx="5">
                  <c:v>1.490909090909091</c:v>
                </c:pt>
                <c:pt idx="6">
                  <c:v>1.2727272727272727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6E-43B7-81DB-D010F55D8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84528"/>
        <c:axId val="228283280"/>
      </c:lineChart>
      <c:catAx>
        <c:axId val="2282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82864"/>
        <c:crosses val="autoZero"/>
        <c:auto val="1"/>
        <c:lblAlgn val="ctr"/>
        <c:lblOffset val="100"/>
        <c:noMultiLvlLbl val="0"/>
      </c:catAx>
      <c:valAx>
        <c:axId val="22828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84112"/>
        <c:crosses val="autoZero"/>
        <c:crossBetween val="between"/>
      </c:valAx>
      <c:valAx>
        <c:axId val="2282832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84528"/>
        <c:crosses val="max"/>
        <c:crossBetween val="between"/>
      </c:valAx>
      <c:catAx>
        <c:axId val="22828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828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'5 задание '!$G$12</c:f>
              <c:strCache>
                <c:ptCount val="1"/>
                <c:pt idx="0">
                  <c:v>Доля,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16-4147-A528-B83B629562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16-4147-A528-B83B629562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16-4147-A528-B83B629562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16-4147-A528-B83B629562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16-4147-A528-B83B629562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16-4147-A528-B83B629562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E16-4147-A528-B83B629562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 задание '!$A$13:$A$19</c:f>
              <c:strCache>
                <c:ptCount val="7"/>
                <c:pt idx="0">
                  <c:v>Якубовская Н.</c:v>
                </c:pt>
                <c:pt idx="1">
                  <c:v>Подарвинцкос Стас</c:v>
                </c:pt>
                <c:pt idx="2">
                  <c:v>Жеребятьева М.</c:v>
                </c:pt>
                <c:pt idx="3">
                  <c:v>Федина Ольга</c:v>
                </c:pt>
                <c:pt idx="4">
                  <c:v>Иванов Антон</c:v>
                </c:pt>
                <c:pt idx="5">
                  <c:v>Давыдова Ирина</c:v>
                </c:pt>
                <c:pt idx="6">
                  <c:v>Дю Елена</c:v>
                </c:pt>
              </c:strCache>
            </c:strRef>
          </c:cat>
          <c:val>
            <c:numRef>
              <c:f>'5 задание '!$G$13:$G$19</c:f>
              <c:numCache>
                <c:formatCode>0%</c:formatCode>
                <c:ptCount val="7"/>
                <c:pt idx="0">
                  <c:v>0.10803878607604969</c:v>
                </c:pt>
                <c:pt idx="1">
                  <c:v>0.18202136955313516</c:v>
                </c:pt>
                <c:pt idx="2">
                  <c:v>8.8849704203913193E-2</c:v>
                </c:pt>
                <c:pt idx="3">
                  <c:v>0.10762838771318813</c:v>
                </c:pt>
                <c:pt idx="4">
                  <c:v>0.2957558126757705</c:v>
                </c:pt>
                <c:pt idx="5">
                  <c:v>0.10354140871748971</c:v>
                </c:pt>
                <c:pt idx="6">
                  <c:v>0.11416453106045366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4-41AC-928D-A610DF885B87}"/>
            </c:ext>
          </c:extLst>
        </c:ser>
        <c:ser>
          <c:idx val="1"/>
          <c:order val="1"/>
          <c:tx>
            <c:strRef>
              <c:f>'5 задание '!$A$12</c:f>
              <c:strCache>
                <c:ptCount val="1"/>
                <c:pt idx="0">
                  <c:v>ФИО Торгового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E16-4147-A528-B83B629562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E16-4147-A528-B83B629562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E16-4147-A528-B83B629562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E16-4147-A528-B83B629562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E16-4147-A528-B83B629562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E16-4147-A528-B83B629562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E16-4147-A528-B83B62956289}"/>
              </c:ext>
            </c:extLst>
          </c:dPt>
          <c:cat>
            <c:strRef>
              <c:f>'5 задание '!$A$13:$A$19</c:f>
              <c:strCache>
                <c:ptCount val="7"/>
                <c:pt idx="0">
                  <c:v>Якубовская Н.</c:v>
                </c:pt>
                <c:pt idx="1">
                  <c:v>Подарвинцкос Стас</c:v>
                </c:pt>
                <c:pt idx="2">
                  <c:v>Жеребятьева М.</c:v>
                </c:pt>
                <c:pt idx="3">
                  <c:v>Федина Ольга</c:v>
                </c:pt>
                <c:pt idx="4">
                  <c:v>Иванов Антон</c:v>
                </c:pt>
                <c:pt idx="5">
                  <c:v>Давыдова Ирина</c:v>
                </c:pt>
                <c:pt idx="6">
                  <c:v>Дю Елена</c:v>
                </c:pt>
              </c:strCache>
            </c:strRef>
          </c:cat>
          <c:val>
            <c:numRef>
              <c:f>'5 задание '!$A$13:$A$19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24-41AC-928D-A610DF885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Медиа рекламные бюджеты, млн.долл.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'10 задание'!$A$6</c:f>
              <c:strCache>
                <c:ptCount val="1"/>
                <c:pt idx="0">
                  <c:v>Телевидение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 задание'!$B$5:$I$5</c:f>
              <c:numCache>
                <c:formatCode>General</c:formatCode>
                <c:ptCount val="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</c:numCache>
            </c:numRef>
          </c:cat>
          <c:val>
            <c:numRef>
              <c:f>'10 задание'!$B$6:$I$6</c:f>
              <c:numCache>
                <c:formatCode>General</c:formatCode>
                <c:ptCount val="8"/>
                <c:pt idx="0">
                  <c:v>1240</c:v>
                </c:pt>
                <c:pt idx="1">
                  <c:v>1700</c:v>
                </c:pt>
                <c:pt idx="2">
                  <c:v>2330</c:v>
                </c:pt>
                <c:pt idx="3">
                  <c:v>2950</c:v>
                </c:pt>
                <c:pt idx="4">
                  <c:v>3700</c:v>
                </c:pt>
                <c:pt idx="5">
                  <c:v>4500</c:v>
                </c:pt>
                <c:pt idx="6">
                  <c:v>5200</c:v>
                </c:pt>
                <c:pt idx="7">
                  <c:v>5850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1-4231-8A37-EA7F05EF03F2}"/>
            </c:ext>
          </c:extLst>
        </c:ser>
        <c:ser>
          <c:idx val="3"/>
          <c:order val="3"/>
          <c:tx>
            <c:strRef>
              <c:f>'10 задание'!$A$7</c:f>
              <c:strCache>
                <c:ptCount val="1"/>
                <c:pt idx="0">
                  <c:v>Пресса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 задание'!$B$5:$I$5</c:f>
              <c:numCache>
                <c:formatCode>General</c:formatCode>
                <c:ptCount val="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</c:numCache>
            </c:numRef>
          </c:cat>
          <c:val>
            <c:numRef>
              <c:f>'10 задание'!$B$7:$I$7</c:f>
              <c:numCache>
                <c:formatCode>General</c:formatCode>
                <c:ptCount val="8"/>
                <c:pt idx="0">
                  <c:v>935</c:v>
                </c:pt>
                <c:pt idx="1">
                  <c:v>1200</c:v>
                </c:pt>
                <c:pt idx="2">
                  <c:v>1390</c:v>
                </c:pt>
                <c:pt idx="3">
                  <c:v>1535</c:v>
                </c:pt>
                <c:pt idx="4">
                  <c:v>1665</c:v>
                </c:pt>
                <c:pt idx="5">
                  <c:v>1805</c:v>
                </c:pt>
                <c:pt idx="6">
                  <c:v>1895</c:v>
                </c:pt>
                <c:pt idx="7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1-4231-8A37-EA7F05EF03F2}"/>
            </c:ext>
          </c:extLst>
        </c:ser>
        <c:ser>
          <c:idx val="4"/>
          <c:order val="4"/>
          <c:tx>
            <c:strRef>
              <c:f>'10 задание'!$A$8</c:f>
              <c:strCache>
                <c:ptCount val="1"/>
                <c:pt idx="0">
                  <c:v>Наружная реклама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 задание'!$B$5:$I$5</c:f>
              <c:numCache>
                <c:formatCode>General</c:formatCode>
                <c:ptCount val="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</c:numCache>
            </c:numRef>
          </c:cat>
          <c:val>
            <c:numRef>
              <c:f>'10 задание'!$B$8:$I$8</c:f>
              <c:numCache>
                <c:formatCode>General</c:formatCode>
                <c:ptCount val="8"/>
                <c:pt idx="0">
                  <c:v>530</c:v>
                </c:pt>
                <c:pt idx="1">
                  <c:v>710</c:v>
                </c:pt>
                <c:pt idx="2">
                  <c:v>910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1350</c:v>
                </c:pt>
                <c:pt idx="7">
                  <c:v>1390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11-4231-8A37-EA7F05EF03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5"/>
        <c:overlap val="100"/>
        <c:axId val="237657520"/>
        <c:axId val="237649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 задание'!$A$4</c15:sqref>
                        </c15:formulaRef>
                      </c:ext>
                    </c:extLst>
                    <c:strCache>
                      <c:ptCount val="1"/>
                      <c:pt idx="0">
                        <c:v>Медиа рекламные бюджеты, млн.долл.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'10 задание'!$B$5:$I$5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 задание'!$B$4:$I$4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B11-4231-8A37-EA7F05EF03F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задание'!$A$5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задание'!$B$5:$I$5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задание'!$B$5:$I$5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B11-4231-8A37-EA7F05EF03F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'10 задание'!$A$9</c:f>
              <c:strCache>
                <c:ptCount val="1"/>
                <c:pt idx="0">
                  <c:v>Рост рынка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11-4231-8A37-EA7F05EF03F2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11-4231-8A37-EA7F05EF03F2}"/>
                </c:ext>
              </c:extLst>
            </c:dLbl>
            <c:spPr>
              <a:solidFill>
                <a:srgbClr val="7030A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 задание'!$B$9:$I$9</c:f>
              <c:numCache>
                <c:formatCode>0%</c:formatCode>
                <c:ptCount val="8"/>
                <c:pt idx="0">
                  <c:v>0.308</c:v>
                </c:pt>
                <c:pt idx="1">
                  <c:v>0.33399999999999996</c:v>
                </c:pt>
                <c:pt idx="2">
                  <c:v>0.27500000000000002</c:v>
                </c:pt>
                <c:pt idx="3">
                  <c:v>0.221</c:v>
                </c:pt>
                <c:pt idx="4">
                  <c:v>0.183</c:v>
                </c:pt>
                <c:pt idx="5">
                  <c:v>0.16899999999999998</c:v>
                </c:pt>
                <c:pt idx="6">
                  <c:v>0.12</c:v>
                </c:pt>
                <c:pt idx="7">
                  <c:v>0.10800000000000001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11-4231-8A37-EA7F05EF03F2}"/>
            </c:ext>
          </c:extLst>
        </c:ser>
        <c:ser>
          <c:idx val="6"/>
          <c:order val="6"/>
          <c:tx>
            <c:strRef>
              <c:f>'10 задание'!$A$10</c:f>
              <c:strCache>
                <c:ptCount val="1"/>
                <c:pt idx="0">
                  <c:v>Рост сегмента радио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11-4231-8A37-EA7F05EF03F2}"/>
                </c:ext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B11-4231-8A37-EA7F05EF03F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 задание'!$B$10:$I$10</c:f>
              <c:numCache>
                <c:formatCode>0%</c:formatCode>
                <c:ptCount val="8"/>
                <c:pt idx="0">
                  <c:v>0.34799999999999998</c:v>
                </c:pt>
                <c:pt idx="1">
                  <c:v>0.28999999999999998</c:v>
                </c:pt>
                <c:pt idx="2">
                  <c:v>0.25</c:v>
                </c:pt>
                <c:pt idx="3">
                  <c:v>0.2</c:v>
                </c:pt>
                <c:pt idx="4">
                  <c:v>0.16699999999999998</c:v>
                </c:pt>
                <c:pt idx="5">
                  <c:v>0.114</c:v>
                </c:pt>
                <c:pt idx="6">
                  <c:v>0.10300000000000001</c:v>
                </c:pt>
                <c:pt idx="7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11-4231-8A37-EA7F05EF03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7651696"/>
        <c:axId val="237647120"/>
      </c:lineChart>
      <c:catAx>
        <c:axId val="2376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49200"/>
        <c:crosses val="autoZero"/>
        <c:auto val="1"/>
        <c:lblAlgn val="ctr"/>
        <c:lblOffset val="100"/>
        <c:noMultiLvlLbl val="0"/>
      </c:catAx>
      <c:valAx>
        <c:axId val="23764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57520"/>
        <c:crosses val="autoZero"/>
        <c:crossBetween val="between"/>
      </c:valAx>
      <c:valAx>
        <c:axId val="2376471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51696"/>
        <c:crosses val="max"/>
        <c:crossBetween val="between"/>
      </c:valAx>
      <c:catAx>
        <c:axId val="23765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6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</xdr:row>
      <xdr:rowOff>19050</xdr:rowOff>
    </xdr:from>
    <xdr:to>
      <xdr:col>7</xdr:col>
      <xdr:colOff>419100</xdr:colOff>
      <xdr:row>5</xdr:row>
      <xdr:rowOff>57150</xdr:rowOff>
    </xdr:to>
    <xdr:sp macro="" textlink="">
      <xdr:nvSpPr>
        <xdr:cNvPr id="12289" name="Text Box 1">
          <a:extLst>
            <a:ext uri="{FF2B5EF4-FFF2-40B4-BE49-F238E27FC236}">
              <a16:creationId xmlns:a16="http://schemas.microsoft.com/office/drawing/2014/main" id="{00000000-0008-0000-0000-000001300000}"/>
            </a:ext>
          </a:extLst>
        </xdr:cNvPr>
        <xdr:cNvSpPr txBox="1">
          <a:spLocks noChangeArrowheads="1"/>
        </xdr:cNvSpPr>
      </xdr:nvSpPr>
      <xdr:spPr bwMode="auto">
        <a:xfrm>
          <a:off x="466725" y="180975"/>
          <a:ext cx="5791200" cy="6858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В представленной таблице: 1. В столбце «20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11</a:t>
          </a: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» присвойте формат числовой с разделением групп разрядов и сделаете выравнивание по левому краю. 2. В столбце «20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12</a:t>
          </a: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» задайте такой формат, чтобы в ячейках отображались только целые числа. 3. В столбце «% прироста» задайте процентный формат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и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 рассчитайте % прироста 2012 к 2011.</a:t>
          </a:r>
          <a:endParaRPr lang="ru-RU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485776</xdr:colOff>
      <xdr:row>1</xdr:row>
      <xdr:rowOff>9526</xdr:rowOff>
    </xdr:from>
    <xdr:to>
      <xdr:col>6</xdr:col>
      <xdr:colOff>152401</xdr:colOff>
      <xdr:row>3</xdr:row>
      <xdr:rowOff>66676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>
          <a:spLocks noChangeArrowheads="1"/>
        </xdr:cNvSpPr>
      </xdr:nvSpPr>
      <xdr:spPr bwMode="auto">
        <a:xfrm>
          <a:off x="485776" y="171451"/>
          <a:ext cx="6057900" cy="3810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Задайте формулу, чтобы в столбце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C 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отображался только код позиции, в столбце 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D - 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только ее наименование</a:t>
          </a:r>
          <a:endParaRPr lang="ru-RU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481965</xdr:colOff>
      <xdr:row>1</xdr:row>
      <xdr:rowOff>0</xdr:rowOff>
    </xdr:from>
    <xdr:to>
      <xdr:col>5</xdr:col>
      <xdr:colOff>661041</xdr:colOff>
      <xdr:row>5</xdr:row>
      <xdr:rowOff>0</xdr:rowOff>
    </xdr:to>
    <xdr:sp macro="" textlink="">
      <xdr:nvSpPr>
        <xdr:cNvPr id="6146" name="Текст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 txBox="1">
          <a:spLocks noChangeArrowheads="1"/>
        </xdr:cNvSpPr>
      </xdr:nvSpPr>
      <xdr:spPr bwMode="auto">
        <a:xfrm>
          <a:off x="485775" y="161925"/>
          <a:ext cx="4876800" cy="6477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Напишите формулу, которая будет находить студента(ов) с максимальным общим баллом и рядом с его фамилией ставить слово премия.</a:t>
          </a:r>
          <a:endParaRPr lang="ru-RU" sz="1000" b="0" i="0" strike="noStrike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ru-RU" sz="1000" b="0" i="0" strike="noStrike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485776</xdr:colOff>
      <xdr:row>1</xdr:row>
      <xdr:rowOff>9525</xdr:rowOff>
    </xdr:from>
    <xdr:to>
      <xdr:col>4</xdr:col>
      <xdr:colOff>842005</xdr:colOff>
      <xdr:row>3</xdr:row>
      <xdr:rowOff>38100</xdr:rowOff>
    </xdr:to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id="{00000000-0008-0000-0300-0000022C0000}"/>
            </a:ext>
          </a:extLst>
        </xdr:cNvPr>
        <xdr:cNvSpPr txBox="1">
          <a:spLocks noChangeArrowheads="1"/>
        </xdr:cNvSpPr>
      </xdr:nvSpPr>
      <xdr:spPr bwMode="auto">
        <a:xfrm>
          <a:off x="485776" y="171450"/>
          <a:ext cx="5105400" cy="3524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Сделайте прогноз  закупок на конец месяца.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510539</xdr:colOff>
      <xdr:row>1</xdr:row>
      <xdr:rowOff>0</xdr:rowOff>
    </xdr:from>
    <xdr:to>
      <xdr:col>5</xdr:col>
      <xdr:colOff>447675</xdr:colOff>
      <xdr:row>9</xdr:row>
      <xdr:rowOff>9525</xdr:rowOff>
    </xdr:to>
    <xdr:sp macro="" textlink="">
      <xdr:nvSpPr>
        <xdr:cNvPr id="4098" name="Текст 1">
          <a:extLst>
            <a:ext uri="{FF2B5EF4-FFF2-40B4-BE49-F238E27FC236}">
              <a16:creationId xmlns:a16="http://schemas.microsoft.com/office/drawing/2014/main" id="{00000000-0008-0000-0400-000002100000}"/>
            </a:ext>
          </a:extLst>
        </xdr:cNvPr>
        <xdr:cNvSpPr txBox="1">
          <a:spLocks noChangeArrowheads="1"/>
        </xdr:cNvSpPr>
      </xdr:nvSpPr>
      <xdr:spPr bwMode="auto">
        <a:xfrm>
          <a:off x="510539" y="165100"/>
          <a:ext cx="5836286" cy="13303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В электронной таблице представленны данные по торговым точкам и планам продаж. Необходимо: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1. Представить на первом графике выполнение плана по торговым точкам. На графике должны быть надписи процента выполнения плана.</a:t>
          </a:r>
        </a:p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2. Представить на втором графике долю каждого торгового в выполнении плана продаж (вид - круговая). На графике должны быть подписаны доли торговых и ФИО торговых.</a:t>
          </a:r>
        </a:p>
      </xdr:txBody>
    </xdr:sp>
    <xdr:clientData/>
  </xdr:twoCellAnchor>
  <xdr:twoCellAnchor>
    <xdr:from>
      <xdr:col>8</xdr:col>
      <xdr:colOff>7937</xdr:colOff>
      <xdr:row>0</xdr:row>
      <xdr:rowOff>155575</xdr:rowOff>
    </xdr:from>
    <xdr:to>
      <xdr:col>17</xdr:col>
      <xdr:colOff>377825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F0523-9C7B-40FB-9ACF-9B7501450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17</xdr:row>
      <xdr:rowOff>85725</xdr:rowOff>
    </xdr:from>
    <xdr:to>
      <xdr:col>17</xdr:col>
      <xdr:colOff>377825</xdr:colOff>
      <xdr:row>34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20346-8041-4EE6-B0A8-D73D49BAB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1272540</xdr:colOff>
      <xdr:row>1</xdr:row>
      <xdr:rowOff>0</xdr:rowOff>
    </xdr:from>
    <xdr:to>
      <xdr:col>17</xdr:col>
      <xdr:colOff>381000</xdr:colOff>
      <xdr:row>5</xdr:row>
      <xdr:rowOff>0</xdr:rowOff>
    </xdr:to>
    <xdr:sp macro="" textlink="">
      <xdr:nvSpPr>
        <xdr:cNvPr id="10241" name="Текст 1">
          <a:extLst>
            <a:ext uri="{FF2B5EF4-FFF2-40B4-BE49-F238E27FC236}">
              <a16:creationId xmlns:a16="http://schemas.microsoft.com/office/drawing/2014/main" id="{00000000-0008-0000-0600-000001280000}"/>
            </a:ext>
          </a:extLst>
        </xdr:cNvPr>
        <xdr:cNvSpPr txBox="1">
          <a:spLocks noChangeArrowheads="1"/>
        </xdr:cNvSpPr>
      </xdr:nvSpPr>
      <xdr:spPr bwMode="auto">
        <a:xfrm>
          <a:off x="10102215" y="161925"/>
          <a:ext cx="3451860" cy="6477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Постройте сводную таблицу, в которой бы одновременно отображались продажи по всем 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DSM, </a:t>
          </a: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 всем 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TSM, </a:t>
          </a: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всем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категориям в рублях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 и штуках. </a:t>
          </a:r>
          <a:endParaRPr lang="ru-RU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0</xdr:rowOff>
    </xdr:from>
    <xdr:to>
      <xdr:col>5</xdr:col>
      <xdr:colOff>1891699</xdr:colOff>
      <xdr:row>2</xdr:row>
      <xdr:rowOff>47625</xdr:rowOff>
    </xdr:to>
    <xdr:sp macro="" textlink="">
      <xdr:nvSpPr>
        <xdr:cNvPr id="2" name="Text Box 47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104775" y="161925"/>
          <a:ext cx="4886325" cy="20955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Ответьте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 на вопросы в столбце 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F 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с помощью формул</a:t>
          </a:r>
          <a:endParaRPr lang="ru-RU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83819</xdr:rowOff>
    </xdr:from>
    <xdr:to>
      <xdr:col>6</xdr:col>
      <xdr:colOff>495300</xdr:colOff>
      <xdr:row>2</xdr:row>
      <xdr:rowOff>133514</xdr:rowOff>
    </xdr:to>
    <xdr:sp macro="" textlink="">
      <xdr:nvSpPr>
        <xdr:cNvPr id="2" name="Text Box 47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104775" y="85724"/>
          <a:ext cx="8848725" cy="3714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Создайте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 формулы для автоматического заполнения ячеек залитых зеленым цветом (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B7,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B10, B11, B12)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 на основании значений ячеек 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B6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, 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B8, D8</a:t>
          </a:r>
          <a:endParaRPr lang="ru-RU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76200</xdr:rowOff>
    </xdr:from>
    <xdr:to>
      <xdr:col>14</xdr:col>
      <xdr:colOff>533400</xdr:colOff>
      <xdr:row>2</xdr:row>
      <xdr:rowOff>122005</xdr:rowOff>
    </xdr:to>
    <xdr:sp macro="" textlink="">
      <xdr:nvSpPr>
        <xdr:cNvPr id="2" name="Text Box 47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219075" y="76200"/>
          <a:ext cx="8848725" cy="3714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"/>
              <a:cs typeface="Arial"/>
            </a:rPr>
            <a:t>Постройте график</a:t>
          </a:r>
          <a:r>
            <a:rPr lang="ru-RU" sz="1000" b="0" i="0" strike="noStrike" baseline="0">
              <a:solidFill>
                <a:srgbClr val="000000"/>
              </a:solidFill>
              <a:latin typeface="Arial"/>
              <a:cs typeface="Arial"/>
            </a:rPr>
            <a:t> аналогичный приведенному на картинке</a:t>
          </a:r>
          <a:endParaRPr lang="ru-RU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184150</xdr:colOff>
      <xdr:row>11</xdr:row>
      <xdr:rowOff>76200</xdr:rowOff>
    </xdr:from>
    <xdr:to>
      <xdr:col>18</xdr:col>
      <xdr:colOff>196850</xdr:colOff>
      <xdr:row>30</xdr:row>
      <xdr:rowOff>85725</xdr:rowOff>
    </xdr:to>
    <xdr:pic>
      <xdr:nvPicPr>
        <xdr:cNvPr id="17481" name="Picture 3">
          <a:extLst>
            <a:ext uri="{FF2B5EF4-FFF2-40B4-BE49-F238E27FC236}">
              <a16:creationId xmlns:a16="http://schemas.microsoft.com/office/drawing/2014/main" id="{00000000-0008-0000-0900-000049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6675" y="2098675"/>
          <a:ext cx="6108700" cy="314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</xdr:colOff>
      <xdr:row>11</xdr:row>
      <xdr:rowOff>50801</xdr:rowOff>
    </xdr:from>
    <xdr:to>
      <xdr:col>7</xdr:col>
      <xdr:colOff>584199</xdr:colOff>
      <xdr:row>30</xdr:row>
      <xdr:rowOff>117475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8D55E9-AF89-40DE-AF74-29D1063FA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geniya.Pechenkina/Desktop/&#1050;&#1086;&#1087;&#1080;&#1103;%20&#1050;&#1044;%20!!!!!!!!!!&#1064;&#1072;&#1073;&#1083;&#1086;&#1085;%20&#1076;&#1083;&#1103;%20&#1087;&#1088;&#1086;&#1089;&#1095;&#1077;&#1090;&#1072;%20&#1101;&#1082;&#1086;&#1085;&#1086;&#1084;&#1080;&#1082;&#1080;%20&#1087;&#1088;&#1086;&#1084;&#1086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Э"/>
      <sheetName val="1"/>
      <sheetName val="Лист1"/>
      <sheetName val="Лист3"/>
    </sheetNames>
    <sheetDataSet>
      <sheetData sheetId="0"/>
      <sheetData sheetId="1"/>
      <sheetData sheetId="2">
        <row r="1">
          <cell r="B1" t="str">
            <v>Код</v>
          </cell>
          <cell r="C1" t="str">
            <v>Тип</v>
          </cell>
        </row>
        <row r="2">
          <cell r="B2" t="str">
            <v>PS35</v>
          </cell>
          <cell r="C2" t="str">
            <v>РЦ МСК</v>
          </cell>
        </row>
        <row r="3">
          <cell r="B3" t="str">
            <v>PS01</v>
          </cell>
          <cell r="C3" t="str">
            <v>РЦ Филиал</v>
          </cell>
        </row>
        <row r="4">
          <cell r="B4" t="str">
            <v>PS02</v>
          </cell>
          <cell r="C4" t="str">
            <v>Напрямую</v>
          </cell>
        </row>
        <row r="5">
          <cell r="B5" t="str">
            <v>PS10</v>
          </cell>
          <cell r="C5" t="str">
            <v>Напрямую ОЗТ</v>
          </cell>
        </row>
        <row r="6">
          <cell r="B6" t="str">
            <v>PS04</v>
          </cell>
        </row>
        <row r="7">
          <cell r="B7" t="str">
            <v>PS48</v>
          </cell>
        </row>
        <row r="8">
          <cell r="B8" t="str">
            <v>PS05</v>
          </cell>
        </row>
        <row r="9">
          <cell r="B9" t="str">
            <v>PS49</v>
          </cell>
        </row>
        <row r="10">
          <cell r="B10" t="str">
            <v>PS28</v>
          </cell>
        </row>
        <row r="11">
          <cell r="B11" t="str">
            <v>PS08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isino" refreshedDate="44315.748292129632" createdVersion="7" refreshedVersion="7" minRefreshableVersion="3" recordCount="269" xr:uid="{F4CBC6B7-A093-4774-A4B8-2F11BE334083}">
  <cacheSource type="worksheet">
    <worksheetSource ref="A10:Q279" sheet="7 задание"/>
  </cacheSource>
  <cacheFields count="17">
    <cacheField name="код Региона" numFmtId="0">
      <sharedItems containsSemiMixedTypes="0" containsString="0" containsNumber="1" containsInteger="1" minValue="900" maxValue="900"/>
    </cacheField>
    <cacheField name="Регион" numFmtId="0">
      <sharedItems/>
    </cacheField>
    <cacheField name="Код площадки" numFmtId="0">
      <sharedItems containsSemiMixedTypes="0" containsString="0" containsNumber="1" containsInteger="1" minValue="904" maxValue="904"/>
    </cacheField>
    <cacheField name="Площадка" numFmtId="0">
      <sharedItems/>
    </cacheField>
    <cacheField name="RSM" numFmtId="0">
      <sharedItems/>
    </cacheField>
    <cacheField name="DSM" numFmtId="0">
      <sharedItems count="1">
        <s v="Дадаев Владимир Сергеевич"/>
      </sharedItems>
    </cacheField>
    <cacheField name="TSM" numFmtId="0">
      <sharedItems count="4">
        <s v="Айрян Елена"/>
        <s v="Воронин Дмитрий"/>
        <s v="Наумов Игорь"/>
        <s v="Чумаков Вадим Борисович"/>
      </sharedItems>
    </cacheField>
    <cacheField name="код ESRа" numFmtId="0">
      <sharedItems containsSemiMixedTypes="0" containsString="0" containsNumber="1" containsInteger="1" minValue="90440007" maxValue="90442074"/>
    </cacheField>
    <cacheField name="ESR" numFmtId="0">
      <sharedItems/>
    </cacheField>
    <cacheField name="категория" numFmtId="0">
      <sharedItems count="12">
        <s v="050 Плиточный шоколад"/>
        <s v="060 Батончики"/>
        <s v="070 Шоколадные наборы"/>
        <s v="080 Сахаристые"/>
        <s v="090 Печенье"/>
        <s v="010 Растворимый кофе"/>
        <s v="030 Какао Несквик"/>
        <s v="110 Кулинария"/>
        <s v="120 Каши для всей семьи"/>
        <s v="130 Готовые Завтраки"/>
        <s v="140 Заменитель Грудного Молока"/>
        <s v="150 Детское питание"/>
      </sharedItems>
    </cacheField>
    <cacheField name="группа" numFmtId="0">
      <sharedItems/>
    </cacheField>
    <cacheField name="подгруппа" numFmtId="0">
      <sharedItems/>
    </cacheField>
    <cacheField name="Сумма продаж (руб.)" numFmtId="0">
      <sharedItems containsSemiMixedTypes="0" containsString="0" containsNumber="1" minValue="80.05" maxValue="116742.13"/>
    </cacheField>
    <cacheField name="Количество (шт.)" numFmtId="0">
      <sharedItems containsSemiMixedTypes="0" containsString="0" containsNumber="1" containsInteger="1" minValue="1" maxValue="4236"/>
    </cacheField>
    <cacheField name="Количество (уп.)" numFmtId="0">
      <sharedItems containsSemiMixedTypes="0" containsString="0" containsNumber="1" minValue="0.16666666665999999" maxValue="205.46585497768001"/>
    </cacheField>
    <cacheField name="Количество (кор.)" numFmtId="0">
      <sharedItems containsSemiMixedTypes="0" containsString="0" containsNumber="1" minValue="0.16666666665999999" maxValue="75.792929292569994"/>
    </cacheField>
    <cacheField name="Вес (кг.)" numFmtId="0">
      <sharedItems containsSemiMixedTypes="0" containsString="0" containsNumber="1" minValue="0.24" maxValue="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">
  <r>
    <n v="900"/>
    <s v="Nestle - IRK"/>
    <n v="904"/>
    <s v="IRK-Слата (Иркутск)"/>
    <s v="Гнатенко Игорь Иванович"/>
    <x v="0"/>
    <x v="0"/>
    <n v="90442045"/>
    <s v="Креков Владимир Владимирович"/>
    <x v="0"/>
    <s v="05010 Плиточный шоколад"/>
    <s v="Плиточный шоколад"/>
    <n v="62309.95"/>
    <n v="2164"/>
    <n v="109.56020923438"/>
    <n v="21.502332850510001"/>
    <n v="197.07"/>
  </r>
  <r>
    <n v="900"/>
    <s v="Nestle - IRK"/>
    <n v="904"/>
    <s v="IRK-Слата (Иркутск)"/>
    <s v="Гнатенко Игорь Иванович"/>
    <x v="0"/>
    <x v="0"/>
    <n v="90442045"/>
    <s v="Креков Владимир Владимирович"/>
    <x v="1"/>
    <s v="06010 Батончики"/>
    <s v="Батончики"/>
    <n v="25958.36"/>
    <n v="1569"/>
    <n v="61.069444444219997"/>
    <n v="9.4857638887199993"/>
    <n v="80.081000000000003"/>
  </r>
  <r>
    <n v="900"/>
    <s v="Nestle - IRK"/>
    <n v="904"/>
    <s v="IRK-Слата (Иркутск)"/>
    <s v="Гнатенко Игорь Иванович"/>
    <x v="0"/>
    <x v="0"/>
    <n v="90442045"/>
    <s v="Креков Владимир Владимирович"/>
    <x v="2"/>
    <s v="07010 Нестле Шоколадные наборы"/>
    <s v="Нестле Шоколадные наборы"/>
    <n v="10890.96"/>
    <n v="101"/>
    <n v="6.7910714285399996"/>
    <n v="6.7910714285399996"/>
    <n v="19.305"/>
  </r>
  <r>
    <n v="900"/>
    <s v="Nestle - IRK"/>
    <n v="904"/>
    <s v="IRK-Слата (Иркутск)"/>
    <s v="Гнатенко Игорь Иванович"/>
    <x v="0"/>
    <x v="0"/>
    <n v="90442045"/>
    <s v="Креков Владимир Владимирович"/>
    <x v="3"/>
    <s v="08010 Сахаристые"/>
    <s v="Сахаристые"/>
    <n v="13842.01"/>
    <n v="641"/>
    <n v="22.71874999984"/>
    <n v="22.71874999984"/>
    <n v="48.225000000000001"/>
  </r>
  <r>
    <n v="900"/>
    <s v="Nestle - IRK"/>
    <n v="904"/>
    <s v="IRK-Слата (Иркутск)"/>
    <s v="Гнатенко Игорь Иванович"/>
    <x v="0"/>
    <x v="0"/>
    <n v="90442045"/>
    <s v="Креков Владимир Владимирович"/>
    <x v="4"/>
    <s v="09010 Печенье"/>
    <s v="Печенье"/>
    <n v="6356.04"/>
    <n v="200"/>
    <n v="8.4429166666099995"/>
    <n v="8.4429166666099995"/>
    <n v="27.585000000000001"/>
  </r>
  <r>
    <n v="900"/>
    <s v="Nestle - IRK"/>
    <n v="904"/>
    <s v="IRK-Слата (Иркутск)"/>
    <s v="Гнатенко Игорь Иванович"/>
    <x v="0"/>
    <x v="0"/>
    <n v="90442062"/>
    <s v="Зеленин Артём Юрьевич"/>
    <x v="0"/>
    <s v="05010 Плиточный шоколад"/>
    <s v="Плиточный шоколад"/>
    <n v="108400.14"/>
    <n v="4236"/>
    <n v="205.46585497768001"/>
    <n v="34.162932898789997"/>
    <n v="352.78"/>
  </r>
  <r>
    <n v="900"/>
    <s v="Nestle - IRK"/>
    <n v="904"/>
    <s v="IRK-Слата (Иркутск)"/>
    <s v="Гнатенко Игорь Иванович"/>
    <x v="0"/>
    <x v="0"/>
    <n v="90442062"/>
    <s v="Зеленин Артём Юрьевич"/>
    <x v="1"/>
    <s v="06010 Батончики"/>
    <s v="Батончики"/>
    <n v="13682.7"/>
    <n v="913"/>
    <n v="33.027777777499999"/>
    <n v="4.94305555536"/>
    <n v="42.722000000000001"/>
  </r>
  <r>
    <n v="900"/>
    <s v="Nestle - IRK"/>
    <n v="904"/>
    <s v="IRK-Слата (Иркутск)"/>
    <s v="Гнатенко Игорь Иванович"/>
    <x v="0"/>
    <x v="0"/>
    <n v="90442062"/>
    <s v="Зеленин Артём Юрьевич"/>
    <x v="2"/>
    <s v="07010 Нестле Шоколадные наборы"/>
    <s v="Нестле Шоколадные наборы"/>
    <n v="17927.740000000002"/>
    <n v="214"/>
    <n v="13.520039682509999"/>
    <n v="13.520039682509999"/>
    <n v="41.511000000000003"/>
  </r>
  <r>
    <n v="900"/>
    <s v="Nestle - IRK"/>
    <n v="904"/>
    <s v="IRK-Слата (Иркутск)"/>
    <s v="Гнатенко Игорь Иванович"/>
    <x v="0"/>
    <x v="0"/>
    <n v="90442062"/>
    <s v="Зеленин Артём Юрьевич"/>
    <x v="2"/>
    <s v="07020 Рузанна Шоколадные наборы"/>
    <s v="Рузанна Шоколадные наборы"/>
    <n v="2504.4299999999998"/>
    <n v="10"/>
    <n v="1.5"/>
    <n v="1.5"/>
    <n v="1.8560000000000001"/>
  </r>
  <r>
    <n v="900"/>
    <s v="Nestle - IRK"/>
    <n v="904"/>
    <s v="IRK-Слата (Иркутск)"/>
    <s v="Гнатенко Игорь Иванович"/>
    <x v="0"/>
    <x v="0"/>
    <n v="90442062"/>
    <s v="Зеленин Артём Юрьевич"/>
    <x v="3"/>
    <s v="08010 Сахаристые"/>
    <s v="Сахаристые"/>
    <n v="9511.07"/>
    <n v="445"/>
    <n v="16.031249999900002"/>
    <n v="16.031249999900002"/>
    <n v="33.875"/>
  </r>
  <r>
    <n v="900"/>
    <s v="Nestle - IRK"/>
    <n v="904"/>
    <s v="IRK-Слата (Иркутск)"/>
    <s v="Гнатенко Игорь Иванович"/>
    <x v="0"/>
    <x v="0"/>
    <n v="90442062"/>
    <s v="Зеленин Артём Юрьевич"/>
    <x v="4"/>
    <s v="09010 Печенье"/>
    <s v="Печенье"/>
    <n v="2309.9899999999998"/>
    <n v="130"/>
    <n v="4.5554166666500002"/>
    <n v="4.5554166666500002"/>
    <n v="14.743"/>
  </r>
  <r>
    <n v="900"/>
    <s v="Nestle - IRK"/>
    <n v="904"/>
    <s v="IRK-Слата (Иркутск)"/>
    <s v="Гнатенко Игорь Иванович"/>
    <x v="0"/>
    <x v="0"/>
    <n v="90442066"/>
    <s v="Штыкин Евгений Викторович"/>
    <x v="0"/>
    <s v="05010 Плиточный шоколад"/>
    <s v="Плиточный шоколад"/>
    <n v="92142.04"/>
    <n v="3416"/>
    <n v="166.736075035"/>
    <n v="34.783537756320001"/>
    <n v="287.08999999999997"/>
  </r>
  <r>
    <n v="900"/>
    <s v="Nestle - IRK"/>
    <n v="904"/>
    <s v="IRK-Слата (Иркутск)"/>
    <s v="Гнатенко Игорь Иванович"/>
    <x v="0"/>
    <x v="0"/>
    <n v="90442066"/>
    <s v="Штыкин Евгений Викторович"/>
    <x v="1"/>
    <s v="06010 Батончики"/>
    <s v="Батончики"/>
    <n v="31513.35"/>
    <n v="1961"/>
    <n v="77.402777777310007"/>
    <n v="11.598263888549999"/>
    <n v="97.915000000000006"/>
  </r>
  <r>
    <n v="900"/>
    <s v="Nestle - IRK"/>
    <n v="904"/>
    <s v="IRK-Слата (Иркутск)"/>
    <s v="Гнатенко Игорь Иванович"/>
    <x v="0"/>
    <x v="0"/>
    <n v="90442066"/>
    <s v="Штыкин Евгений Викторович"/>
    <x v="2"/>
    <s v="07010 Нестле Шоколадные наборы"/>
    <s v="Нестле Шоколадные наборы"/>
    <n v="13393.33"/>
    <n v="138"/>
    <n v="9.0611111110600007"/>
    <n v="9.0611111110600007"/>
    <n v="26.170999999999999"/>
  </r>
  <r>
    <n v="900"/>
    <s v="Nestle - IRK"/>
    <n v="904"/>
    <s v="IRK-Слата (Иркутск)"/>
    <s v="Гнатенко Игорь Иванович"/>
    <x v="0"/>
    <x v="0"/>
    <n v="90442066"/>
    <s v="Штыкин Евгений Викторович"/>
    <x v="2"/>
    <s v="07020 Рузанна Шоколадные наборы"/>
    <s v="Рузанна Шоколадные наборы"/>
    <n v="2653.75"/>
    <n v="11"/>
    <n v="1.7"/>
    <n v="1.7"/>
    <n v="1.972"/>
  </r>
  <r>
    <n v="900"/>
    <s v="Nestle - IRK"/>
    <n v="904"/>
    <s v="IRK-Слата (Иркутск)"/>
    <s v="Гнатенко Игорь Иванович"/>
    <x v="0"/>
    <x v="0"/>
    <n v="90442066"/>
    <s v="Штыкин Евгений Викторович"/>
    <x v="3"/>
    <s v="08010 Сахаристые"/>
    <s v="Сахаристые"/>
    <n v="20348.72"/>
    <n v="979"/>
    <n v="34.697916666419999"/>
    <n v="34.697916666419999"/>
    <n v="69.415000000000006"/>
  </r>
  <r>
    <n v="900"/>
    <s v="Nestle - IRK"/>
    <n v="904"/>
    <s v="IRK-Слата (Иркутск)"/>
    <s v="Гнатенко Игорь Иванович"/>
    <x v="0"/>
    <x v="0"/>
    <n v="90442066"/>
    <s v="Штыкин Евгений Викторович"/>
    <x v="4"/>
    <s v="09010 Печенье"/>
    <s v="Печенье"/>
    <n v="4972.6000000000004"/>
    <n v="221"/>
    <n v="8.4009722221899992"/>
    <n v="8.4009722221899992"/>
    <n v="26.962"/>
  </r>
  <r>
    <n v="900"/>
    <s v="Nestle - IRK"/>
    <n v="904"/>
    <s v="IRK-Слата (Иркутск)"/>
    <s v="Гнатенко Игорь Иванович"/>
    <x v="0"/>
    <x v="0"/>
    <n v="90442074"/>
    <s v="Ведюшкин Евгений Сергеевич"/>
    <x v="0"/>
    <s v="05010 Плиточный шоколад"/>
    <s v="Плиточный шоколад"/>
    <n v="116742.13"/>
    <n v="4143"/>
    <n v="201.06111111048"/>
    <n v="40.304629627979999"/>
    <n v="367"/>
  </r>
  <r>
    <n v="900"/>
    <s v="Nestle - IRK"/>
    <n v="904"/>
    <s v="IRK-Слата (Иркутск)"/>
    <s v="Гнатенко Игорь Иванович"/>
    <x v="0"/>
    <x v="0"/>
    <n v="90442074"/>
    <s v="Ведюшкин Евгений Сергеевич"/>
    <x v="1"/>
    <s v="06010 Батончики"/>
    <s v="Батончики"/>
    <n v="34407.519999999997"/>
    <n v="2168"/>
    <n v="83.749999999460002"/>
    <n v="12.70069444406"/>
    <n v="108.824"/>
  </r>
  <r>
    <n v="900"/>
    <s v="Nestle - IRK"/>
    <n v="904"/>
    <s v="IRK-Слата (Иркутск)"/>
    <s v="Гнатенко Игорь Иванович"/>
    <x v="0"/>
    <x v="0"/>
    <n v="90442074"/>
    <s v="Ведюшкин Евгений Сергеевич"/>
    <x v="2"/>
    <s v="07010 Нестле Шоколадные наборы"/>
    <s v="Нестле Шоколадные наборы"/>
    <n v="18549.990000000002"/>
    <n v="176"/>
    <n v="11.934325396789999"/>
    <n v="11.934325396789999"/>
    <n v="33.305"/>
  </r>
  <r>
    <n v="900"/>
    <s v="Nestle - IRK"/>
    <n v="904"/>
    <s v="IRK-Слата (Иркутск)"/>
    <s v="Гнатенко Игорь Иванович"/>
    <x v="0"/>
    <x v="0"/>
    <n v="90442074"/>
    <s v="Ведюшкин Евгений Сергеевич"/>
    <x v="2"/>
    <s v="07020 Рузанна Шоколадные наборы"/>
    <s v="Рузанна Шоколадные наборы"/>
    <n v="4597.96"/>
    <n v="28"/>
    <n v="3"/>
    <n v="3"/>
    <n v="3.6539999999999999"/>
  </r>
  <r>
    <n v="900"/>
    <s v="Nestle - IRK"/>
    <n v="904"/>
    <s v="IRK-Слата (Иркутск)"/>
    <s v="Гнатенко Игорь Иванович"/>
    <x v="0"/>
    <x v="0"/>
    <n v="90442074"/>
    <s v="Ведюшкин Евгений Сергеевич"/>
    <x v="3"/>
    <s v="08010 Сахаристые"/>
    <s v="Сахаристые"/>
    <n v="18143.400000000001"/>
    <n v="848"/>
    <n v="30.45833333313"/>
    <n v="30.45833333313"/>
    <n v="63.505000000000003"/>
  </r>
  <r>
    <n v="900"/>
    <s v="Nestle - IRK"/>
    <n v="904"/>
    <s v="IRK-Слата (Иркутск)"/>
    <s v="Гнатенко Игорь Иванович"/>
    <x v="0"/>
    <x v="0"/>
    <n v="90442074"/>
    <s v="Ведюшкин Евгений Сергеевич"/>
    <x v="4"/>
    <s v="09010 Печенье"/>
    <s v="Печенье"/>
    <n v="13185.48"/>
    <n v="411"/>
    <n v="16.978611110980001"/>
    <n v="16.978611110980001"/>
    <n v="57.292000000000002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5"/>
    <s v="01010 Нескафе Классик"/>
    <s v="Нескафе Классик"/>
    <n v="35382.76"/>
    <n v="1260"/>
    <n v="52.297619046969999"/>
    <n v="25.972619046969999"/>
    <n v="42.037500000000001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5"/>
    <s v="01020 Элитный Кофе"/>
    <s v="Элитный Кофе"/>
    <n v="11825.7"/>
    <n v="153"/>
    <n v="9.74999999976"/>
    <n v="7.9499999997600002"/>
    <n v="7.2850000000000001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5"/>
    <s v="01030 Кофейные Напитки"/>
    <s v="Кофейные Напитки"/>
    <n v="2823.8"/>
    <n v="590"/>
    <n v="22"/>
    <n v="1.4750000000000001"/>
    <n v="9.44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6"/>
    <s v="03010 Какао Несквик"/>
    <s v="Какао Несквик"/>
    <n v="2429.17"/>
    <n v="62"/>
    <n v="3.0357142856500001"/>
    <n v="1.8968253967599999"/>
    <n v="11.641999999999999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7"/>
    <s v="11010 Бульоны"/>
    <s v="Бульоны"/>
    <n v="5661.72"/>
    <n v="2064"/>
    <n v="47.840277777659999"/>
    <n v="9.8402777776600008"/>
    <n v="31.37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7"/>
    <s v="11020 Горячая Кружка и снэки"/>
    <s v="Горячая Кружка и снэки"/>
    <n v="1720.67"/>
    <n v="183"/>
    <n v="6.0557387055799996"/>
    <n v="6.0557387055799996"/>
    <n v="3.3079999999999998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7"/>
    <s v="11030 Приправы Магги"/>
    <s v="Приправы Магги"/>
    <n v="3316.99"/>
    <n v="225"/>
    <n v="11.066414141199999"/>
    <n v="11.066414141199999"/>
    <n v="15.72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7"/>
    <s v="11045 Основы для супов"/>
    <s v="Основы для супов"/>
    <n v="1703.78"/>
    <n v="59"/>
    <n v="2.95"/>
    <n v="2.95"/>
    <n v="14.75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7"/>
    <s v="11050 Готовые Рецепты"/>
    <s v="Готовые Рецепты"/>
    <n v="6870.47"/>
    <n v="330"/>
    <n v="16.65227272704"/>
    <n v="16.65227272704"/>
    <n v="11.443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7"/>
    <s v="11060 Супы"/>
    <s v="Супы"/>
    <n v="2893.84"/>
    <n v="221"/>
    <n v="11.68966450207"/>
    <n v="11.68966450207"/>
    <n v="11.644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7"/>
    <s v="11080 Соусы Магги"/>
    <s v="Соусы Магги"/>
    <n v="1495.06"/>
    <n v="82"/>
    <n v="4.0999999999999996"/>
    <n v="4.0999999999999996"/>
    <n v="7.38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8"/>
    <s v="12010 Быстров Каши для всей семьи"/>
    <s v="Быстров Каши для всей семьи"/>
    <n v="1354.84"/>
    <n v="58"/>
    <n v="8.8095238094599999"/>
    <n v="1.22619047606"/>
    <n v="4.12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9"/>
    <s v="13010 Готовые Завтраки"/>
    <s v="Готовые Завтраки"/>
    <n v="19149.62"/>
    <n v="343"/>
    <n v="20.408237595469998"/>
    <n v="20.408237595469998"/>
    <n v="86.995000000000005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10"/>
    <s v="14010 Заменитель Грудного Молока"/>
    <s v="Заменитель Грудного Молока"/>
    <n v="9609.17"/>
    <n v="46"/>
    <n v="3.5833333333100001"/>
    <n v="3.5833333333100001"/>
    <n v="17.05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11"/>
    <s v="15010 Каши"/>
    <s v="Каши"/>
    <n v="1072.1099999999999"/>
    <n v="14"/>
    <n v="0.93333333332000001"/>
    <n v="0.93333333332000001"/>
    <n v="3.2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11"/>
    <s v="15020 Нестле Детское питание и соки"/>
    <s v="Нестле Детское питание и соки"/>
    <n v="452.7"/>
    <n v="4"/>
    <n v="0.66666666664999996"/>
    <n v="0.66666666664999996"/>
    <n v="1.6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11"/>
    <s v="15030 Гербер Детское питание и соки"/>
    <s v="Гербер Детское питание и соки"/>
    <n v="1125.32"/>
    <n v="34"/>
    <n v="2.8333333332900001"/>
    <n v="2.8333333332900001"/>
    <n v="3.7499199999999999"/>
  </r>
  <r>
    <n v="900"/>
    <s v="Nestle - IRK"/>
    <n v="904"/>
    <s v="IRK-Слата (Иркутск)"/>
    <s v="Гнатенко Игорь Иванович"/>
    <x v="0"/>
    <x v="1"/>
    <n v="90440007"/>
    <s v="Макаров Павел Александрович"/>
    <x v="11"/>
    <s v="15040 Молочные напитки со злаками"/>
    <s v="Молочные напитки со злаками"/>
    <n v="80.05"/>
    <n v="1"/>
    <n v="0.16666666665999999"/>
    <n v="0.16666666665999999"/>
    <n v="0.53449999999999998"/>
  </r>
  <r>
    <n v="900"/>
    <s v="Nestle - IRK"/>
    <n v="904"/>
    <s v="IRK-Слата (Иркутск)"/>
    <s v="Гнатенко Игорь Иванович"/>
    <x v="0"/>
    <x v="1"/>
    <n v="90442011"/>
    <s v="Самойленко Анастасия Владимировна"/>
    <x v="5"/>
    <s v="01010 Нескафе Классик"/>
    <s v="Нескафе Классик"/>
    <n v="6665.17"/>
    <n v="173"/>
    <n v="7.6964285713000002"/>
    <n v="4.7714285713000004"/>
    <n v="8.1300000000000008"/>
  </r>
  <r>
    <n v="900"/>
    <s v="Nestle - IRK"/>
    <n v="904"/>
    <s v="IRK-Слата (Иркутск)"/>
    <s v="Гнатенко Игорь Иванович"/>
    <x v="0"/>
    <x v="1"/>
    <n v="90442011"/>
    <s v="Самойленко Анастасия Владимировна"/>
    <x v="5"/>
    <s v="01020 Элитный Кофе"/>
    <s v="Элитный Кофе"/>
    <n v="3729.35"/>
    <n v="121"/>
    <n v="5.5833333332799997"/>
    <n v="2.88333333328"/>
    <n v="2.08"/>
  </r>
  <r>
    <n v="900"/>
    <s v="Nestle - IRK"/>
    <n v="904"/>
    <s v="IRK-Слата (Иркутск)"/>
    <s v="Гнатенко Игорь Иванович"/>
    <x v="0"/>
    <x v="1"/>
    <n v="90442011"/>
    <s v="Самойленко Анастасия Владимировна"/>
    <x v="5"/>
    <s v="01030 Кофейные Напитки"/>
    <s v="Кофейные Напитки"/>
    <n v="1529.6"/>
    <n v="320"/>
    <n v="16"/>
    <n v="0.8"/>
    <n v="5.12"/>
  </r>
  <r>
    <n v="900"/>
    <s v="Nestle - IRK"/>
    <n v="904"/>
    <s v="IRK-Слата (Иркутск)"/>
    <s v="Гнатенко Игорь Иванович"/>
    <x v="0"/>
    <x v="1"/>
    <n v="90442011"/>
    <s v="Самойленко Анастасия Владимировна"/>
    <x v="6"/>
    <s v="03010 Какао Несквик"/>
    <s v="Какао Несквик"/>
    <n v="1436.04"/>
    <n v="51"/>
    <n v="2.3571428571199999"/>
    <n v="1.09325396823"/>
    <n v="6.492"/>
  </r>
  <r>
    <n v="900"/>
    <s v="Nestle - IRK"/>
    <n v="904"/>
    <s v="IRK-Слата (Иркутск)"/>
    <s v="Гнатенко Игорь Иванович"/>
    <x v="0"/>
    <x v="1"/>
    <n v="90442011"/>
    <s v="Самойленко Анастасия Владимировна"/>
    <x v="7"/>
    <s v="11010 Бульоны"/>
    <s v="Бульоны"/>
    <n v="2587.91"/>
    <n v="1144"/>
    <n v="25.32638888887"/>
    <n v="3.4763888888699999"/>
    <n v="14.414999999999999"/>
  </r>
  <r>
    <n v="900"/>
    <s v="Nestle - IRK"/>
    <n v="904"/>
    <s v="IRK-Слата (Иркутск)"/>
    <s v="Гнатенко Игорь Иванович"/>
    <x v="0"/>
    <x v="1"/>
    <n v="90442011"/>
    <s v="Самойленко Анастасия Владимировна"/>
    <x v="7"/>
    <s v="11020 Горячая Кружка и снэки"/>
    <s v="Горячая Кружка и снэки"/>
    <n v="1913.2"/>
    <n v="220"/>
    <n v="7.03754578736"/>
    <n v="7.03754578736"/>
    <n v="3.79"/>
  </r>
  <r>
    <n v="900"/>
    <s v="Nestle - IRK"/>
    <n v="904"/>
    <s v="IRK-Слата (Иркутск)"/>
    <s v="Гнатенко Игорь Иванович"/>
    <x v="0"/>
    <x v="1"/>
    <n v="90442011"/>
    <s v="Самойленко Анастасия Владимировна"/>
    <x v="7"/>
    <s v="11030 Приправы Магги"/>
    <s v="Приправы Магги"/>
    <n v="2890.34"/>
    <n v="186"/>
    <n v="9.5193181817199992"/>
    <n v="9.5193181817199992"/>
    <n v="13.55"/>
  </r>
  <r>
    <n v="900"/>
    <s v="Nestle - IRK"/>
    <n v="904"/>
    <s v="IRK-Слата (Иркутск)"/>
    <s v="Гнатенко Игорь Иванович"/>
    <x v="0"/>
    <x v="1"/>
    <n v="90442011"/>
    <s v="Самойленко Анастасия Владимировна"/>
    <x v="7"/>
    <s v="11045 Основы для супов"/>
    <s v="Основы для супов"/>
    <n v="345.76"/>
    <n v="12"/>
    <n v="0.6"/>
    <n v="0.6"/>
    <n v="3"/>
  </r>
  <r>
    <n v="900"/>
    <s v="Nestle - IRK"/>
    <n v="904"/>
    <s v="IRK-Слата (Иркутск)"/>
    <s v="Гнатенко Игорь Иванович"/>
    <x v="0"/>
    <x v="1"/>
    <n v="90442011"/>
    <s v="Самойленко Анастасия Владимировна"/>
    <x v="7"/>
    <s v="11050 Готовые Рецепты"/>
    <s v="Готовые Рецепты"/>
    <n v="4560.8500000000004"/>
    <n v="246"/>
    <n v="12.234343434239999"/>
    <n v="12.234343434239999"/>
    <n v="9.0869999999999997"/>
  </r>
  <r>
    <n v="900"/>
    <s v="Nestle - IRK"/>
    <n v="904"/>
    <s v="IRK-Слата (Иркутск)"/>
    <s v="Гнатенко Игорь Иванович"/>
    <x v="0"/>
    <x v="1"/>
    <n v="90442011"/>
    <s v="Самойленко Анастасия Владимировна"/>
    <x v="7"/>
    <s v="11060 Супы"/>
    <s v="Супы"/>
    <n v="1357.9"/>
    <n v="114"/>
    <n v="5.5814393939000002"/>
    <n v="5.5814393939000002"/>
    <n v="5.9379999999999997"/>
  </r>
  <r>
    <n v="900"/>
    <s v="Nestle - IRK"/>
    <n v="904"/>
    <s v="IRK-Слата (Иркутск)"/>
    <s v="Гнатенко Игорь Иванович"/>
    <x v="0"/>
    <x v="1"/>
    <n v="90442011"/>
    <s v="Самойленко Анастасия Владимировна"/>
    <x v="7"/>
    <s v="11080 Соусы Магги"/>
    <s v="Соусы Магги"/>
    <n v="963.01"/>
    <n v="53"/>
    <n v="2.65"/>
    <n v="2.65"/>
    <n v="4.7699999999999996"/>
  </r>
  <r>
    <n v="900"/>
    <s v="Nestle - IRK"/>
    <n v="904"/>
    <s v="IRK-Слата (Иркутск)"/>
    <s v="Гнатенко Игорь Иванович"/>
    <x v="0"/>
    <x v="1"/>
    <n v="90442011"/>
    <s v="Самойленко Анастасия Владимировна"/>
    <x v="8"/>
    <s v="12010 Быстров Каши для всей семьи"/>
    <s v="Быстров Каши для всей семьи"/>
    <n v="1147.95"/>
    <n v="35"/>
    <n v="4.8809523808800002"/>
    <n v="1.0119047617900001"/>
    <n v="3.3780000000000001"/>
  </r>
  <r>
    <n v="900"/>
    <s v="Nestle - IRK"/>
    <n v="904"/>
    <s v="IRK-Слата (Иркутск)"/>
    <s v="Гнатенко Игорь Иванович"/>
    <x v="0"/>
    <x v="1"/>
    <n v="90442011"/>
    <s v="Самойленко Анастасия Владимировна"/>
    <x v="9"/>
    <s v="13010 Готовые Завтраки"/>
    <s v="Готовые Завтраки"/>
    <n v="14779.96"/>
    <n v="203"/>
    <n v="12.253052502979999"/>
    <n v="12.253052502979999"/>
    <n v="55.354999999999997"/>
  </r>
  <r>
    <n v="900"/>
    <s v="Nestle - IRK"/>
    <n v="904"/>
    <s v="IRK-Слата (Иркутск)"/>
    <s v="Гнатенко Игорь Иванович"/>
    <x v="0"/>
    <x v="1"/>
    <n v="90442029"/>
    <s v="Летохов Станислав Александрович"/>
    <x v="5"/>
    <s v="01010 Нескафе Классик"/>
    <s v="Нескафе Классик"/>
    <n v="14341.12"/>
    <n v="637"/>
    <n v="24.70238095214"/>
    <n v="10.07738095214"/>
    <n v="15.942500000000001"/>
  </r>
  <r>
    <n v="900"/>
    <s v="Nestle - IRK"/>
    <n v="904"/>
    <s v="IRK-Слата (Иркутск)"/>
    <s v="Гнатенко Игорь Иванович"/>
    <x v="0"/>
    <x v="1"/>
    <n v="90442029"/>
    <s v="Летохов Станислав Александрович"/>
    <x v="5"/>
    <s v="01020 Элитный Кофе"/>
    <s v="Элитный Кофе"/>
    <n v="3213.94"/>
    <n v="22"/>
    <n v="1.99999999994"/>
    <n v="1.99999999994"/>
    <n v="1.9624999999999999"/>
  </r>
  <r>
    <n v="900"/>
    <s v="Nestle - IRK"/>
    <n v="904"/>
    <s v="IRK-Слата (Иркутск)"/>
    <s v="Гнатенко Игорь Иванович"/>
    <x v="0"/>
    <x v="1"/>
    <n v="90442029"/>
    <s v="Летохов Станислав Александрович"/>
    <x v="5"/>
    <s v="01030 Кофейные Напитки"/>
    <s v="Кофейные Напитки"/>
    <n v="1022.7"/>
    <n v="210"/>
    <n v="9"/>
    <n v="0.52500000000000002"/>
    <n v="3.36"/>
  </r>
  <r>
    <n v="900"/>
    <s v="Nestle - IRK"/>
    <n v="904"/>
    <s v="IRK-Слата (Иркутск)"/>
    <s v="Гнатенко Игорь Иванович"/>
    <x v="0"/>
    <x v="1"/>
    <n v="90442029"/>
    <s v="Летохов Станислав Александрович"/>
    <x v="6"/>
    <s v="03010 Какао Несквик"/>
    <s v="Какао Несквик"/>
    <n v="2208.65"/>
    <n v="57"/>
    <n v="4.3214285713700002"/>
    <n v="1.75892857137"/>
    <n v="10.1"/>
  </r>
  <r>
    <n v="900"/>
    <s v="Nestle - IRK"/>
    <n v="904"/>
    <s v="IRK-Слата (Иркутск)"/>
    <s v="Гнатенко Игорь Иванович"/>
    <x v="0"/>
    <x v="1"/>
    <n v="90442029"/>
    <s v="Летохов Станислав Александрович"/>
    <x v="7"/>
    <s v="11010 Бульоны"/>
    <s v="Бульоны"/>
    <n v="2651.64"/>
    <n v="500"/>
    <n v="14.63888888883"/>
    <n v="7.0388888888299999"/>
    <n v="13.24"/>
  </r>
  <r>
    <n v="900"/>
    <s v="Nestle - IRK"/>
    <n v="904"/>
    <s v="IRK-Слата (Иркутск)"/>
    <s v="Гнатенко Игорь Иванович"/>
    <x v="0"/>
    <x v="1"/>
    <n v="90442029"/>
    <s v="Летохов Станислав Александрович"/>
    <x v="7"/>
    <s v="11020 Горячая Кружка и снэки"/>
    <s v="Горячая Кружка и снэки"/>
    <n v="1410.36"/>
    <n v="161"/>
    <n v="5.1055555553999996"/>
    <n v="5.1055555553999996"/>
    <n v="2.8069999999999999"/>
  </r>
  <r>
    <n v="900"/>
    <s v="Nestle - IRK"/>
    <n v="904"/>
    <s v="IRK-Слата (Иркутск)"/>
    <s v="Гнатенко Игорь Иванович"/>
    <x v="0"/>
    <x v="1"/>
    <n v="90442029"/>
    <s v="Летохов Станислав Александрович"/>
    <x v="7"/>
    <s v="11030 Приправы Магги"/>
    <s v="Приправы Магги"/>
    <n v="1952.32"/>
    <n v="133"/>
    <n v="6.57449494944"/>
    <n v="6.57449494944"/>
    <n v="9.7249999999999996"/>
  </r>
  <r>
    <n v="900"/>
    <s v="Nestle - IRK"/>
    <n v="904"/>
    <s v="IRK-Слата (Иркутск)"/>
    <s v="Гнатенко Игорь Иванович"/>
    <x v="0"/>
    <x v="1"/>
    <n v="90442029"/>
    <s v="Летохов Станислав Александрович"/>
    <x v="7"/>
    <s v="11045 Основы для супов"/>
    <s v="Основы для супов"/>
    <n v="148"/>
    <n v="5"/>
    <n v="0.25"/>
    <n v="0.25"/>
    <n v="1.25"/>
  </r>
  <r>
    <n v="900"/>
    <s v="Nestle - IRK"/>
    <n v="904"/>
    <s v="IRK-Слата (Иркутск)"/>
    <s v="Гнатенко Игорь Иванович"/>
    <x v="0"/>
    <x v="1"/>
    <n v="90442029"/>
    <s v="Летохов Станислав Александрович"/>
    <x v="7"/>
    <s v="11050 Готовые Рецепты"/>
    <s v="Готовые Рецепты"/>
    <n v="7754.94"/>
    <n v="374"/>
    <n v="18.98560606046"/>
    <n v="18.98560606046"/>
    <n v="12.791"/>
  </r>
  <r>
    <n v="900"/>
    <s v="Nestle - IRK"/>
    <n v="904"/>
    <s v="IRK-Слата (Иркутск)"/>
    <s v="Гнатенко Игорь Иванович"/>
    <x v="0"/>
    <x v="1"/>
    <n v="90442029"/>
    <s v="Летохов Станислав Александрович"/>
    <x v="7"/>
    <s v="11060 Супы"/>
    <s v="Супы"/>
    <n v="950.84"/>
    <n v="73"/>
    <n v="3.8939393938600002"/>
    <n v="3.8939393938600002"/>
    <n v="3.9009999999999998"/>
  </r>
  <r>
    <n v="900"/>
    <s v="Nestle - IRK"/>
    <n v="904"/>
    <s v="IRK-Слата (Иркутск)"/>
    <s v="Гнатенко Игорь Иванович"/>
    <x v="0"/>
    <x v="1"/>
    <n v="90442029"/>
    <s v="Летохов Станислав Александрович"/>
    <x v="7"/>
    <s v="11080 Соусы Магги"/>
    <s v="Соусы Магги"/>
    <n v="672.12"/>
    <n v="36"/>
    <n v="1.8"/>
    <n v="1.8"/>
    <n v="3.24"/>
  </r>
  <r>
    <n v="900"/>
    <s v="Nestle - IRK"/>
    <n v="904"/>
    <s v="IRK-Слата (Иркутск)"/>
    <s v="Гнатенко Игорь Иванович"/>
    <x v="0"/>
    <x v="1"/>
    <n v="90442029"/>
    <s v="Летохов Станислав Александрович"/>
    <x v="8"/>
    <s v="12010 Быстров Каши для всей семьи"/>
    <s v="Быстров Каши для всей семьи"/>
    <n v="1615.98"/>
    <n v="35"/>
    <n v="4.2142857141999999"/>
    <n v="1.42857142846"/>
    <n v="4.7560000000000002"/>
  </r>
  <r>
    <n v="900"/>
    <s v="Nestle - IRK"/>
    <n v="904"/>
    <s v="IRK-Слата (Иркутск)"/>
    <s v="Гнатенко Игорь Иванович"/>
    <x v="0"/>
    <x v="1"/>
    <n v="90442029"/>
    <s v="Летохов Станислав Александрович"/>
    <x v="9"/>
    <s v="13010 Готовые Завтраки"/>
    <s v="Готовые Завтраки"/>
    <n v="6659.8"/>
    <n v="119"/>
    <n v="7.2662198911699996"/>
    <n v="7.2662198911699996"/>
    <n v="30.07"/>
  </r>
  <r>
    <n v="900"/>
    <s v="Nestle - IRK"/>
    <n v="904"/>
    <s v="IRK-Слата (Иркутск)"/>
    <s v="Гнатенко Игорь Иванович"/>
    <x v="0"/>
    <x v="1"/>
    <n v="90442029"/>
    <s v="Летохов Станислав Александрович"/>
    <x v="10"/>
    <s v="14010 Заменитель Грудного Молока"/>
    <s v="Заменитель Грудного Молока"/>
    <n v="655.8"/>
    <n v="4"/>
    <n v="0.33333333331999998"/>
    <n v="0.33333333331999998"/>
    <n v="1.4"/>
  </r>
  <r>
    <n v="900"/>
    <s v="Nestle - IRK"/>
    <n v="904"/>
    <s v="IRK-Слата (Иркутск)"/>
    <s v="Гнатенко Игорь Иванович"/>
    <x v="0"/>
    <x v="1"/>
    <n v="90442029"/>
    <s v="Летохов Станислав Александрович"/>
    <x v="11"/>
    <s v="15010 Каши"/>
    <s v="Каши"/>
    <n v="1067.26"/>
    <n v="13"/>
    <n v="0.86666666660000002"/>
    <n v="0.86666666660000002"/>
    <n v="3.15"/>
  </r>
  <r>
    <n v="900"/>
    <s v="Nestle - IRK"/>
    <n v="904"/>
    <s v="IRK-Слата (Иркутск)"/>
    <s v="Гнатенко Игорь Иванович"/>
    <x v="0"/>
    <x v="1"/>
    <n v="90442029"/>
    <s v="Летохов Станислав Александрович"/>
    <x v="11"/>
    <s v="15030 Гербер Детское питание и соки"/>
    <s v="Гербер Детское питание и соки"/>
    <n v="855.96"/>
    <n v="24"/>
    <n v="2"/>
    <n v="2"/>
    <n v="3.1406999999999998"/>
  </r>
  <r>
    <n v="900"/>
    <s v="Nestle - IRK"/>
    <n v="904"/>
    <s v="IRK-Слата (Иркутск)"/>
    <s v="Гнатенко Игорь Иванович"/>
    <x v="0"/>
    <x v="1"/>
    <n v="90442059"/>
    <s v="Волошина Елена Николаевна"/>
    <x v="5"/>
    <s v="01010 Нескафе Классик"/>
    <s v="Нескафе Классик"/>
    <n v="23112.91"/>
    <n v="876"/>
    <n v="36.160714285449998"/>
    <n v="17.63571428545"/>
    <n v="27.024999999999999"/>
  </r>
  <r>
    <n v="900"/>
    <s v="Nestle - IRK"/>
    <n v="904"/>
    <s v="IRK-Слата (Иркутск)"/>
    <s v="Гнатенко Игорь Иванович"/>
    <x v="0"/>
    <x v="1"/>
    <n v="90442059"/>
    <s v="Волошина Елена Николаевна"/>
    <x v="5"/>
    <s v="01020 Элитный Кофе"/>
    <s v="Элитный Кофе"/>
    <n v="10779.6"/>
    <n v="92"/>
    <n v="7.7916666665400003"/>
    <n v="7.7916666665400003"/>
    <n v="6.6924999999999999"/>
  </r>
  <r>
    <n v="900"/>
    <s v="Nestle - IRK"/>
    <n v="904"/>
    <s v="IRK-Слата (Иркутск)"/>
    <s v="Гнатенко Игорь Иванович"/>
    <x v="0"/>
    <x v="1"/>
    <n v="90442059"/>
    <s v="Волошина Елена Николаевна"/>
    <x v="5"/>
    <s v="01030 Кофейные Напитки"/>
    <s v="Кофейные Напитки"/>
    <n v="2151"/>
    <n v="450"/>
    <n v="21"/>
    <n v="1.125"/>
    <n v="7.2"/>
  </r>
  <r>
    <n v="900"/>
    <s v="Nestle - IRK"/>
    <n v="904"/>
    <s v="IRK-Слата (Иркутск)"/>
    <s v="Гнатенко Игорь Иванович"/>
    <x v="0"/>
    <x v="1"/>
    <n v="90442059"/>
    <s v="Волошина Елена Николаевна"/>
    <x v="6"/>
    <s v="03010 Какао Несквик"/>
    <s v="Какао Несквик"/>
    <n v="2681.03"/>
    <n v="123"/>
    <n v="6.3988095237299998"/>
    <n v="2.0349206348400002"/>
    <n v="12.192"/>
  </r>
  <r>
    <n v="900"/>
    <s v="Nestle - IRK"/>
    <n v="904"/>
    <s v="IRK-Слата (Иркутск)"/>
    <s v="Гнатенко Игорь Иванович"/>
    <x v="0"/>
    <x v="1"/>
    <n v="90442059"/>
    <s v="Волошина Елена Николаевна"/>
    <x v="7"/>
    <s v="11010 Бульоны"/>
    <s v="Бульоны"/>
    <n v="4431.57"/>
    <n v="1892"/>
    <n v="41.724673202529999"/>
    <n v="5.6246732025300004"/>
    <n v="24.065000000000001"/>
  </r>
  <r>
    <n v="900"/>
    <s v="Nestle - IRK"/>
    <n v="904"/>
    <s v="IRK-Слата (Иркутск)"/>
    <s v="Гнатенко Игорь Иванович"/>
    <x v="0"/>
    <x v="1"/>
    <n v="90442059"/>
    <s v="Волошина Елена Николаевна"/>
    <x v="7"/>
    <s v="11020 Горячая Кружка и снэки"/>
    <s v="Горячая Кружка и снэки"/>
    <n v="3560.17"/>
    <n v="403"/>
    <n v="13.029538239280001"/>
    <n v="13.029538239280001"/>
    <n v="7.1310000000000002"/>
  </r>
  <r>
    <n v="900"/>
    <s v="Nestle - IRK"/>
    <n v="904"/>
    <s v="IRK-Слата (Иркутск)"/>
    <s v="Гнатенко Игорь Иванович"/>
    <x v="0"/>
    <x v="1"/>
    <n v="90442059"/>
    <s v="Волошина Елена Николаевна"/>
    <x v="7"/>
    <s v="11030 Приправы Магги"/>
    <s v="Приправы Магги"/>
    <n v="3773.03"/>
    <n v="235"/>
    <n v="12.21982323211"/>
    <n v="12.21982323211"/>
    <n v="17.95"/>
  </r>
  <r>
    <n v="900"/>
    <s v="Nestle - IRK"/>
    <n v="904"/>
    <s v="IRK-Слата (Иркутск)"/>
    <s v="Гнатенко Игорь Иванович"/>
    <x v="0"/>
    <x v="1"/>
    <n v="90442059"/>
    <s v="Волошина Елена Николаевна"/>
    <x v="7"/>
    <s v="11045 Основы для супов"/>
    <s v="Основы для супов"/>
    <n v="1731.86"/>
    <n v="60"/>
    <n v="3"/>
    <n v="3"/>
    <n v="15"/>
  </r>
  <r>
    <n v="900"/>
    <s v="Nestle - IRK"/>
    <n v="904"/>
    <s v="IRK-Слата (Иркутск)"/>
    <s v="Гнатенко Игорь Иванович"/>
    <x v="0"/>
    <x v="1"/>
    <n v="90442059"/>
    <s v="Волошина Елена Николаевна"/>
    <x v="7"/>
    <s v="11050 Готовые Рецепты"/>
    <s v="Готовые Рецепты"/>
    <n v="14879.37"/>
    <n v="754"/>
    <n v="36.750757575320002"/>
    <n v="36.750757575320002"/>
    <n v="24.885999999999999"/>
  </r>
  <r>
    <n v="900"/>
    <s v="Nestle - IRK"/>
    <n v="904"/>
    <s v="IRK-Слата (Иркутск)"/>
    <s v="Гнатенко Игорь Иванович"/>
    <x v="0"/>
    <x v="1"/>
    <n v="90442059"/>
    <s v="Волошина Елена Николаевна"/>
    <x v="7"/>
    <s v="11060 Супы"/>
    <s v="Супы"/>
    <n v="5264.05"/>
    <n v="393"/>
    <n v="20.712391774730001"/>
    <n v="20.712391774730001"/>
    <n v="20.492999999999999"/>
  </r>
  <r>
    <n v="900"/>
    <s v="Nestle - IRK"/>
    <n v="904"/>
    <s v="IRK-Слата (Иркутск)"/>
    <s v="Гнатенко Игорь Иванович"/>
    <x v="0"/>
    <x v="1"/>
    <n v="90442059"/>
    <s v="Волошина Елена Николаевна"/>
    <x v="7"/>
    <s v="11080 Соусы Магги"/>
    <s v="Соусы Магги"/>
    <n v="1165.92"/>
    <n v="64"/>
    <n v="3.2"/>
    <n v="3.2"/>
    <n v="5.76"/>
  </r>
  <r>
    <n v="900"/>
    <s v="Nestle - IRK"/>
    <n v="904"/>
    <s v="IRK-Слата (Иркутск)"/>
    <s v="Гнатенко Игорь Иванович"/>
    <x v="0"/>
    <x v="1"/>
    <n v="90442059"/>
    <s v="Волошина Елена Николаевна"/>
    <x v="8"/>
    <s v="12010 Быстров Каши для всей семьи"/>
    <s v="Быстров Каши для всей семьи"/>
    <n v="6327.67"/>
    <n v="190"/>
    <n v="26.14285714259"/>
    <n v="5.7142857138799998"/>
    <n v="19.082000000000001"/>
  </r>
  <r>
    <n v="900"/>
    <s v="Nestle - IRK"/>
    <n v="904"/>
    <s v="IRK-Слата (Иркутск)"/>
    <s v="Гнатенко Игорь Иванович"/>
    <x v="0"/>
    <x v="1"/>
    <n v="90442059"/>
    <s v="Волошина Елена Николаевна"/>
    <x v="9"/>
    <s v="13010 Готовые Завтраки"/>
    <s v="Готовые Завтраки"/>
    <n v="19319.8"/>
    <n v="291"/>
    <n v="17.97607947585"/>
    <n v="17.97607947585"/>
    <n v="79.965000000000003"/>
  </r>
  <r>
    <n v="900"/>
    <s v="Nestle - IRK"/>
    <n v="904"/>
    <s v="IRK-Слата (Иркутск)"/>
    <s v="Гнатенко Игорь Иванович"/>
    <x v="0"/>
    <x v="1"/>
    <n v="90442059"/>
    <s v="Волошина Елена Николаевна"/>
    <x v="11"/>
    <s v="15020 Нестле Детское питание и соки"/>
    <s v="Нестле Детское питание и соки"/>
    <n v="150.43"/>
    <n v="2"/>
    <n v="0.24999999999"/>
    <n v="0.24999999999"/>
    <n v="0.52500000000000002"/>
  </r>
  <r>
    <n v="900"/>
    <s v="Nestle - IRK"/>
    <n v="904"/>
    <s v="IRK-Слата (Иркутск)"/>
    <s v="Гнатенко Игорь Иванович"/>
    <x v="0"/>
    <x v="1"/>
    <n v="90442059"/>
    <s v="Волошина Елена Николаевна"/>
    <x v="11"/>
    <s v="15030 Гербер Детское питание и соки"/>
    <s v="Гербер Детское питание и соки"/>
    <n v="85.95"/>
    <n v="3"/>
    <n v="0.25"/>
    <n v="0.25"/>
    <n v="0.24"/>
  </r>
  <r>
    <n v="900"/>
    <s v="Nestle - IRK"/>
    <n v="904"/>
    <s v="IRK-Слата (Иркутск)"/>
    <s v="Гнатенко Игорь Иванович"/>
    <x v="0"/>
    <x v="1"/>
    <n v="90442059"/>
    <s v="Волошина Елена Николаевна"/>
    <x v="11"/>
    <s v="15040 Молочные напитки со злаками"/>
    <s v="Молочные напитки со злаками"/>
    <n v="80.05"/>
    <n v="1"/>
    <n v="0.16666666665999999"/>
    <n v="0.16666666665999999"/>
    <n v="0.53449999999999998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5"/>
    <s v="01010 Нескафе Классик"/>
    <s v="Нескафе Классик"/>
    <n v="30042.21"/>
    <n v="917"/>
    <n v="40.794047618870003"/>
    <n v="23.244047618869999"/>
    <n v="37.157499999999999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5"/>
    <s v="01020 Элитный Кофе"/>
    <s v="Элитный Кофе"/>
    <n v="22397.55"/>
    <n v="248"/>
    <n v="16.999999999869999"/>
    <n v="14.29999999987"/>
    <n v="15.33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5"/>
    <s v="01030 Кофейные Напитки"/>
    <s v="Кофейные Напитки"/>
    <n v="5853.9"/>
    <n v="1200"/>
    <n v="48"/>
    <n v="3.3"/>
    <n v="19.260000000000002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6"/>
    <s v="03010 Какао Несквик"/>
    <s v="Какао Несквик"/>
    <n v="9535.3700000000008"/>
    <n v="139"/>
    <n v="9.9583333332200006"/>
    <n v="7.9583333332199997"/>
    <n v="49.1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7"/>
    <s v="11010 Бульоны"/>
    <s v="Бульоны"/>
    <n v="4526.33"/>
    <n v="1584"/>
    <n v="37.267156862669999"/>
    <n v="7.8171568626700001"/>
    <n v="24.03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7"/>
    <s v="11020 Горячая Кружка и снэки"/>
    <s v="Горячая Кружка и снэки"/>
    <n v="6999.36"/>
    <n v="758"/>
    <n v="24.929897879550001"/>
    <n v="24.929897879550001"/>
    <n v="14.004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7"/>
    <s v="11030 Приправы Магги"/>
    <s v="Приправы Магги"/>
    <n v="2819.13"/>
    <n v="176"/>
    <n v="9.0717424241"/>
    <n v="9.0717424241"/>
    <n v="12.94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7"/>
    <s v="11045 Основы для супов"/>
    <s v="Основы для супов"/>
    <n v="1124.3800000000001"/>
    <n v="39"/>
    <n v="1.95"/>
    <n v="1.95"/>
    <n v="9.75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7"/>
    <s v="11050 Готовые Рецепты"/>
    <s v="Готовые Рецепты"/>
    <n v="6895.66"/>
    <n v="344"/>
    <n v="17.34570707053"/>
    <n v="17.34570707053"/>
    <n v="11.967000000000001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7"/>
    <s v="11060 Супы"/>
    <s v="Супы"/>
    <n v="1799.06"/>
    <n v="153"/>
    <n v="7.1850649349899998"/>
    <n v="7.1850649349899998"/>
    <n v="7.9669999999999996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7"/>
    <s v="11080 Соусы Магги"/>
    <s v="Соусы Магги"/>
    <n v="3271.14"/>
    <n v="180"/>
    <n v="9"/>
    <n v="9"/>
    <n v="16.2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8"/>
    <s v="12010 Быстров Каши для всей семьи"/>
    <s v="Быстров Каши для всей семьи"/>
    <n v="6581.95"/>
    <n v="124"/>
    <n v="13.904761904600001"/>
    <n v="5.7023809521700004"/>
    <n v="19.045999999999999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8"/>
    <s v="12020 Быстренок Каши для всей семьи"/>
    <s v="Быстренок Каши для всей семьи"/>
    <n v="304.95"/>
    <n v="5"/>
    <n v="0.35714285713999999"/>
    <n v="0.35714285713999999"/>
    <n v="0.81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9"/>
    <s v="13010 Готовые Завтраки"/>
    <s v="Готовые Завтраки"/>
    <n v="18820.919999999998"/>
    <n v="270"/>
    <n v="16.862623487499999"/>
    <n v="16.862623487499999"/>
    <n v="76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10"/>
    <s v="14010 Заменитель Грудного Молока"/>
    <s v="Заменитель Грудного Молока"/>
    <n v="4217.72"/>
    <n v="10"/>
    <n v="0.74999999999"/>
    <n v="0.74999999999"/>
    <n v="6.4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11"/>
    <s v="15010 Каши"/>
    <s v="Каши"/>
    <n v="3964.74"/>
    <n v="49"/>
    <n v="3.3111111110400002"/>
    <n v="3.3111111110400002"/>
    <n v="12.1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11"/>
    <s v="15020 Нестле Детское питание и соки"/>
    <s v="Нестле Детское питание и соки"/>
    <n v="1840.43"/>
    <n v="38"/>
    <n v="4.3333333332799997"/>
    <n v="4.3333333332799997"/>
    <n v="6.26"/>
  </r>
  <r>
    <n v="900"/>
    <s v="Nestle - IRK"/>
    <n v="904"/>
    <s v="IRK-Слата (Иркутск)"/>
    <s v="Гнатенко Игорь Иванович"/>
    <x v="0"/>
    <x v="1"/>
    <n v="90442061"/>
    <s v="Лалетин Максим Борисович"/>
    <x v="11"/>
    <s v="15030 Гербер Детское питание и соки"/>
    <s v="Гербер Детское питание и соки"/>
    <n v="804.9"/>
    <n v="26"/>
    <n v="2.1666666666399998"/>
    <n v="2.1666666666399998"/>
    <n v="2.38"/>
  </r>
  <r>
    <n v="900"/>
    <s v="Nestle - IRK"/>
    <n v="904"/>
    <s v="IRK-Слата (Иркутск)"/>
    <s v="Гнатенко Игорь Иванович"/>
    <x v="0"/>
    <x v="1"/>
    <n v="90442063"/>
    <s v="Челбаев Игорь Александрович"/>
    <x v="5"/>
    <s v="01010 Нескафе Классик"/>
    <s v="Нескафе Классик"/>
    <n v="13444.14"/>
    <n v="477"/>
    <n v="20.249999999749999"/>
    <n v="10.499999999750001"/>
    <n v="16.047499999999999"/>
  </r>
  <r>
    <n v="900"/>
    <s v="Nestle - IRK"/>
    <n v="904"/>
    <s v="IRK-Слата (Иркутск)"/>
    <s v="Гнатенко Игорь Иванович"/>
    <x v="0"/>
    <x v="1"/>
    <n v="90442063"/>
    <s v="Челбаев Игорь Александрович"/>
    <x v="5"/>
    <s v="01020 Элитный Кофе"/>
    <s v="Элитный Кофе"/>
    <n v="8647.8799999999992"/>
    <n v="126"/>
    <n v="7.6666666665700003"/>
    <n v="5.8666666665699996"/>
    <n v="5.41"/>
  </r>
  <r>
    <n v="900"/>
    <s v="Nestle - IRK"/>
    <n v="904"/>
    <s v="IRK-Слата (Иркутск)"/>
    <s v="Гнатенко Игорь Иванович"/>
    <x v="0"/>
    <x v="1"/>
    <n v="90442063"/>
    <s v="Челбаев Игорь Александрович"/>
    <x v="5"/>
    <s v="01030 Кофейные Напитки"/>
    <s v="Кофейные Напитки"/>
    <n v="4732.2"/>
    <n v="990"/>
    <n v="45"/>
    <n v="2.4750000000000001"/>
    <n v="15.84"/>
  </r>
  <r>
    <n v="900"/>
    <s v="Nestle - IRK"/>
    <n v="904"/>
    <s v="IRK-Слата (Иркутск)"/>
    <s v="Гнатенко Игорь Иванович"/>
    <x v="0"/>
    <x v="1"/>
    <n v="90442063"/>
    <s v="Челбаев Игорь Александрович"/>
    <x v="6"/>
    <s v="03010 Какао Несквик"/>
    <s v="Какао Несквик"/>
    <n v="3514.92"/>
    <n v="90"/>
    <n v="5.0892857141899999"/>
    <n v="2.7003968252999999"/>
    <n v="16.542000000000002"/>
  </r>
  <r>
    <n v="900"/>
    <s v="Nestle - IRK"/>
    <n v="904"/>
    <s v="IRK-Слата (Иркутск)"/>
    <s v="Гнатенко Игорь Иванович"/>
    <x v="0"/>
    <x v="1"/>
    <n v="90442063"/>
    <s v="Челбаев Игорь Александрович"/>
    <x v="7"/>
    <s v="11010 Бульоны"/>
    <s v="Бульоны"/>
    <n v="5591.66"/>
    <n v="1920"/>
    <n v="45.36805555542"/>
    <n v="10.218055555419999"/>
    <n v="29.61"/>
  </r>
  <r>
    <n v="900"/>
    <s v="Nestle - IRK"/>
    <n v="904"/>
    <s v="IRK-Слата (Иркутск)"/>
    <s v="Гнатенко Игорь Иванович"/>
    <x v="0"/>
    <x v="1"/>
    <n v="90442063"/>
    <s v="Челбаев Игорь Александрович"/>
    <x v="7"/>
    <s v="11020 Горячая Кружка и снэки"/>
    <s v="Горячая Кружка и снэки"/>
    <n v="2153.2800000000002"/>
    <n v="246"/>
    <n v="7.9952380950900004"/>
    <n v="7.9952380950900004"/>
    <n v="4.2329999999999997"/>
  </r>
  <r>
    <n v="900"/>
    <s v="Nestle - IRK"/>
    <n v="904"/>
    <s v="IRK-Слата (Иркутск)"/>
    <s v="Гнатенко Игорь Иванович"/>
    <x v="0"/>
    <x v="1"/>
    <n v="90442063"/>
    <s v="Челбаев Игорь Александрович"/>
    <x v="7"/>
    <s v="11030 Приправы Магги"/>
    <s v="Приправы Магги"/>
    <n v="3976.59"/>
    <n v="301"/>
    <n v="14.79217171703"/>
    <n v="14.79217171703"/>
    <n v="20.774999999999999"/>
  </r>
  <r>
    <n v="900"/>
    <s v="Nestle - IRK"/>
    <n v="904"/>
    <s v="IRK-Слата (Иркутск)"/>
    <s v="Гнатенко Игорь Иванович"/>
    <x v="0"/>
    <x v="1"/>
    <n v="90442063"/>
    <s v="Челбаев Игорь Александрович"/>
    <x v="7"/>
    <s v="11045 Основы для супов"/>
    <s v="Основы для супов"/>
    <n v="1843.86"/>
    <n v="64"/>
    <n v="3.2"/>
    <n v="3.2"/>
    <n v="16"/>
  </r>
  <r>
    <n v="900"/>
    <s v="Nestle - IRK"/>
    <n v="904"/>
    <s v="IRK-Слата (Иркутск)"/>
    <s v="Гнатенко Игорь Иванович"/>
    <x v="0"/>
    <x v="1"/>
    <n v="90442063"/>
    <s v="Челбаев Игорь Александрович"/>
    <x v="7"/>
    <s v="11050 Готовые Рецепты"/>
    <s v="Готовые Рецепты"/>
    <n v="16467.88"/>
    <n v="821"/>
    <n v="41.139898989430002"/>
    <n v="41.139898989430002"/>
    <n v="28.196000000000002"/>
  </r>
  <r>
    <n v="900"/>
    <s v="Nestle - IRK"/>
    <n v="904"/>
    <s v="IRK-Слата (Иркутск)"/>
    <s v="Гнатенко Игорь Иванович"/>
    <x v="0"/>
    <x v="1"/>
    <n v="90442063"/>
    <s v="Челбаев Игорь Александрович"/>
    <x v="7"/>
    <s v="11060 Супы"/>
    <s v="Супы"/>
    <n v="3848.8"/>
    <n v="324"/>
    <n v="15.691829004160001"/>
    <n v="15.691829004160001"/>
    <n v="16.977"/>
  </r>
  <r>
    <n v="900"/>
    <s v="Nestle - IRK"/>
    <n v="904"/>
    <s v="IRK-Слата (Иркутск)"/>
    <s v="Гнатенко Игорь Иванович"/>
    <x v="0"/>
    <x v="1"/>
    <n v="90442063"/>
    <s v="Челбаев Игорь Александрович"/>
    <x v="7"/>
    <s v="11080 Соусы Магги"/>
    <s v="Соусы Магги"/>
    <n v="2979.98"/>
    <n v="164"/>
    <n v="8.1999999999999993"/>
    <n v="8.1999999999999993"/>
    <n v="14.76"/>
  </r>
  <r>
    <n v="900"/>
    <s v="Nestle - IRK"/>
    <n v="904"/>
    <s v="IRK-Слата (Иркутск)"/>
    <s v="Гнатенко Игорь Иванович"/>
    <x v="0"/>
    <x v="1"/>
    <n v="90442063"/>
    <s v="Челбаев Игорь Александрович"/>
    <x v="8"/>
    <s v="12010 Быстров Каши для всей семьи"/>
    <s v="Быстров Каши для всей семьи"/>
    <n v="2470.19"/>
    <n v="43"/>
    <n v="4.2142857141199999"/>
    <n v="2.3571428569599999"/>
    <n v="7.7240000000000002"/>
  </r>
  <r>
    <n v="900"/>
    <s v="Nestle - IRK"/>
    <n v="904"/>
    <s v="IRK-Слата (Иркутск)"/>
    <s v="Гнатенко Игорь Иванович"/>
    <x v="0"/>
    <x v="1"/>
    <n v="90442063"/>
    <s v="Челбаев Игорь Александрович"/>
    <x v="9"/>
    <s v="13010 Готовые Завтраки"/>
    <s v="Готовые Завтраки"/>
    <n v="10536.74"/>
    <n v="175"/>
    <n v="10.6399572649"/>
    <n v="10.6399572649"/>
    <n v="43.704999999999998"/>
  </r>
  <r>
    <n v="900"/>
    <s v="Nestle - IRK"/>
    <n v="904"/>
    <s v="IRK-Слата (Иркутск)"/>
    <s v="Гнатенко Игорь Иванович"/>
    <x v="0"/>
    <x v="1"/>
    <n v="90442063"/>
    <s v="Челбаев Игорь Александрович"/>
    <x v="10"/>
    <s v="14010 Заменитель Грудного Молока"/>
    <s v="Заменитель Грудного Молока"/>
    <n v="3540.11"/>
    <n v="20"/>
    <n v="1.7083333332999999"/>
    <n v="1.7083333332999999"/>
    <n v="7.5620000000000003"/>
  </r>
  <r>
    <n v="900"/>
    <s v="Nestle - IRK"/>
    <n v="904"/>
    <s v="IRK-Слата (Иркутск)"/>
    <s v="Гнатенко Игорь Иванович"/>
    <x v="0"/>
    <x v="1"/>
    <n v="90442063"/>
    <s v="Челбаев Игорь Александрович"/>
    <x v="11"/>
    <s v="15010 Каши"/>
    <s v="Каши"/>
    <n v="1188.43"/>
    <n v="13"/>
    <n v="1.0444444444100001"/>
    <n v="1.0444444444100001"/>
    <n v="3.2"/>
  </r>
  <r>
    <n v="900"/>
    <s v="Nestle - IRK"/>
    <n v="904"/>
    <s v="IRK-Слата (Иркутск)"/>
    <s v="Гнатенко Игорь Иванович"/>
    <x v="0"/>
    <x v="1"/>
    <n v="90442063"/>
    <s v="Челбаев Игорь Александрович"/>
    <x v="11"/>
    <s v="15030 Гербер Детское питание и соки"/>
    <s v="Гербер Детское питание и соки"/>
    <n v="1094.9100000000001"/>
    <n v="27"/>
    <n v="2.25"/>
    <n v="2.25"/>
    <n v="4.6859999999999999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5"/>
    <s v="01010 Нескафе Классик"/>
    <s v="Нескафе Классик"/>
    <n v="20776.66"/>
    <n v="933"/>
    <n v="38.130952380689997"/>
    <n v="16.680952380690002"/>
    <n v="24.285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5"/>
    <s v="01020 Элитный Кофе"/>
    <s v="Элитный Кофе"/>
    <n v="14207.78"/>
    <n v="147"/>
    <n v="10.583333333200001"/>
    <n v="9.6833333332000002"/>
    <n v="9.17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5"/>
    <s v="01030 Кофейные Напитки"/>
    <s v="Кофейные Напитки"/>
    <n v="9709.5"/>
    <n v="1980"/>
    <n v="61"/>
    <n v="5.45"/>
    <n v="31.78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6"/>
    <s v="03010 Какао Несквик"/>
    <s v="Какао Несквик"/>
    <n v="6346.92"/>
    <n v="170"/>
    <n v="9.3928571427899996"/>
    <n v="5.1650793650100004"/>
    <n v="30.934000000000001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7"/>
    <s v="11010 Бульоны"/>
    <s v="Бульоны"/>
    <n v="3230.63"/>
    <n v="998"/>
    <n v="24.47916666659"/>
    <n v="6.4291666665899996"/>
    <n v="16.995000000000001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7"/>
    <s v="11020 Горячая Кружка и снэки"/>
    <s v="Горячая Кружка и снэки"/>
    <n v="2266.65"/>
    <n v="255"/>
    <n v="8.0549450546900001"/>
    <n v="8.0549450546900001"/>
    <n v="4.17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7"/>
    <s v="11030 Приправы Магги"/>
    <s v="Приправы Магги"/>
    <n v="3798.93"/>
    <n v="243"/>
    <n v="11.886237373569999"/>
    <n v="11.886237373569999"/>
    <n v="16.25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7"/>
    <s v="11045 Основы для супов"/>
    <s v="Основы для супов"/>
    <n v="633.84"/>
    <n v="22"/>
    <n v="1.1000000000000001"/>
    <n v="1.1000000000000001"/>
    <n v="5.5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7"/>
    <s v="11050 Готовые Рецепты"/>
    <s v="Готовые Рецепты"/>
    <n v="7958.06"/>
    <n v="400"/>
    <n v="19.909848484609999"/>
    <n v="19.909848484609999"/>
    <n v="13.271000000000001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7"/>
    <s v="11060 Супы"/>
    <s v="Супы"/>
    <n v="2225.9499999999998"/>
    <n v="180"/>
    <n v="8.9845779220100006"/>
    <n v="8.9845779220100006"/>
    <n v="9.5459999999999994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7"/>
    <s v="11080 Соусы Магги"/>
    <s v="Соусы Магги"/>
    <n v="526.97"/>
    <n v="29"/>
    <n v="1.45"/>
    <n v="1.45"/>
    <n v="2.61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8"/>
    <s v="12010 Быстров Каши для всей семьи"/>
    <s v="Быстров Каши для всей семьи"/>
    <n v="5143.33"/>
    <n v="169"/>
    <n v="23.880952380789999"/>
    <n v="4.6904761902200001"/>
    <n v="15.512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9"/>
    <s v="13010 Готовые Завтраки"/>
    <s v="Готовые Завтраки"/>
    <n v="21949.09"/>
    <n v="344"/>
    <n v="21.148129647939999"/>
    <n v="21.148129647939999"/>
    <n v="92.594999999999999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10"/>
    <s v="14010 Заменитель Грудного Молока"/>
    <s v="Заменитель Грудного Молока"/>
    <n v="5715.54"/>
    <n v="25"/>
    <n v="2.0416666666099998"/>
    <n v="2.0416666666099998"/>
    <n v="10.65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11"/>
    <s v="15010 Каши"/>
    <s v="Каши"/>
    <n v="6622.81"/>
    <n v="72"/>
    <n v="5.9111111110400003"/>
    <n v="5.9111111110400003"/>
    <n v="17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11"/>
    <s v="15020 Нестле Детское питание и соки"/>
    <s v="Нестле Детское питание и соки"/>
    <n v="5281.6"/>
    <n v="95"/>
    <n v="11.916666666579999"/>
    <n v="11.916666666579999"/>
    <n v="17.265000000000001"/>
  </r>
  <r>
    <n v="900"/>
    <s v="Nestle - IRK"/>
    <n v="904"/>
    <s v="IRK-Слата (Иркутск)"/>
    <s v="Гнатенко Игорь Иванович"/>
    <x v="0"/>
    <x v="1"/>
    <n v="90442064"/>
    <s v="Хликов Владимир Александрович"/>
    <x v="11"/>
    <s v="15030 Гербер Детское питание и соки"/>
    <s v="Гербер Детское питание и соки"/>
    <n v="9679.7099999999991"/>
    <n v="259"/>
    <n v="21.583333333260001"/>
    <n v="21.583333333260001"/>
    <n v="35.033180000000002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5"/>
    <s v="01010 Нескафе Классик"/>
    <s v="Нескафе Классик"/>
    <n v="18928.32"/>
    <n v="1004"/>
    <n v="38.833333333109998"/>
    <n v="13.48333333311"/>
    <n v="21.73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5"/>
    <s v="01020 Элитный Кофе"/>
    <s v="Элитный Кофе"/>
    <n v="13345.14"/>
    <n v="245"/>
    <n v="12.8749999999"/>
    <n v="8.3749999999"/>
    <n v="8.5175000000000001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5"/>
    <s v="01030 Кофейные Напитки"/>
    <s v="Кофейные Напитки"/>
    <n v="6840.7"/>
    <n v="1390"/>
    <n v="45"/>
    <n v="3.9750000000000001"/>
    <n v="22.34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6"/>
    <s v="03010 Какао Несквик"/>
    <s v="Какао Несквик"/>
    <n v="5277.08"/>
    <n v="91"/>
    <n v="7.2916666666600003"/>
    <n v="5.0777777777699997"/>
    <n v="30.141999999999999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7"/>
    <s v="11010 Бульоны"/>
    <s v="Бульоны"/>
    <n v="1199.26"/>
    <n v="424"/>
    <n v="10.26511437906"/>
    <n v="2.6651143790599998"/>
    <n v="7.59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7"/>
    <s v="11020 Горячая Кружка и снэки"/>
    <s v="Горячая Кружка и снэки"/>
    <n v="2770.17"/>
    <n v="309"/>
    <n v="9.9905605503799997"/>
    <n v="9.9905605503799997"/>
    <n v="5.2850000000000001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7"/>
    <s v="11030 Приправы Магги"/>
    <s v="Приправы Магги"/>
    <n v="1450.02"/>
    <n v="103"/>
    <n v="5.6210858585099999"/>
    <n v="5.6210858585099999"/>
    <n v="8.375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7"/>
    <s v="11045 Основы для супов"/>
    <s v="Основы для супов"/>
    <n v="662.65"/>
    <n v="23"/>
    <n v="1.1499999999999999"/>
    <n v="1.1499999999999999"/>
    <n v="5.75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7"/>
    <s v="11050 Готовые Рецепты"/>
    <s v="Готовые Рецепты"/>
    <n v="1442.28"/>
    <n v="69"/>
    <n v="3.3416666665900001"/>
    <n v="3.3416666665900001"/>
    <n v="2.19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7"/>
    <s v="11060 Супы"/>
    <s v="Супы"/>
    <n v="1374.43"/>
    <n v="108"/>
    <n v="5.7540584415099998"/>
    <n v="5.7540584415099998"/>
    <n v="5.883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7"/>
    <s v="11080 Соусы Магги"/>
    <s v="Соусы Магги"/>
    <n v="454.25"/>
    <n v="25"/>
    <n v="1.25"/>
    <n v="1.25"/>
    <n v="2.25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8"/>
    <s v="12010 Быстров Каши для всей семьи"/>
    <s v="Быстров Каши для всей семьи"/>
    <n v="3082.74"/>
    <n v="86"/>
    <n v="11.47619047599"/>
    <n v="2.8095238092399999"/>
    <n v="9.3000000000000007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9"/>
    <s v="13010 Готовые Завтраки"/>
    <s v="Готовые Завтраки"/>
    <n v="10678.08"/>
    <n v="157"/>
    <n v="9.2371656120400001"/>
    <n v="9.2371656120400001"/>
    <n v="42.195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10"/>
    <s v="14010 Заменитель Грудного Молока"/>
    <s v="Заменитель Грудного Молока"/>
    <n v="3111.96"/>
    <n v="14"/>
    <n v="0.66666666665999996"/>
    <n v="0.66666666665999996"/>
    <n v="5.5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11"/>
    <s v="15010 Каши"/>
    <s v="Каши"/>
    <n v="305.42"/>
    <n v="4"/>
    <n v="0.26666666663999999"/>
    <n v="0.26666666663999999"/>
    <n v="0.9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11"/>
    <s v="15020 Нестле Детское питание и соки"/>
    <s v="Нестле Детское питание и соки"/>
    <n v="377.34"/>
    <n v="8"/>
    <n v="1.1666666666500001"/>
    <n v="1.1666666666500001"/>
    <n v="1.03"/>
  </r>
  <r>
    <n v="900"/>
    <s v="Nestle - IRK"/>
    <n v="904"/>
    <s v="IRK-Слата (Иркутск)"/>
    <s v="Гнатенко Игорь Иванович"/>
    <x v="0"/>
    <x v="1"/>
    <n v="90442073"/>
    <s v="Щеглов Фёдор Жоржевич"/>
    <x v="11"/>
    <s v="15030 Гербер Детское питание и соки"/>
    <s v="Гербер Детское питание и соки"/>
    <n v="1516.84"/>
    <n v="40"/>
    <n v="3.49999999997"/>
    <n v="3.49999999997"/>
    <n v="5.5347999999999997"/>
  </r>
  <r>
    <n v="900"/>
    <s v="Nestle - IRK"/>
    <n v="904"/>
    <s v="IRK-Слата (Иркутск)"/>
    <s v="Гнатенко Игорь Иванович"/>
    <x v="0"/>
    <x v="2"/>
    <n v="90442032"/>
    <s v="Глушков Владимир Сергеевич"/>
    <x v="0"/>
    <s v="05010 Плиточный шоколад"/>
    <s v="Плиточный шоколад"/>
    <n v="24682.98"/>
    <n v="845"/>
    <n v="41.61666666648"/>
    <n v="7.3277777769999997"/>
    <n v="79.319999999999993"/>
  </r>
  <r>
    <n v="900"/>
    <s v="Nestle - IRK"/>
    <n v="904"/>
    <s v="IRK-Слата (Иркутск)"/>
    <s v="Гнатенко Игорь Иванович"/>
    <x v="0"/>
    <x v="2"/>
    <n v="90442032"/>
    <s v="Глушков Владимир Сергеевич"/>
    <x v="1"/>
    <s v="06010 Батончики"/>
    <s v="Батончики"/>
    <n v="8241.7900000000009"/>
    <n v="592"/>
    <n v="19.430555555249999"/>
    <n v="2.9010416664799998"/>
    <n v="25.161000000000001"/>
  </r>
  <r>
    <n v="900"/>
    <s v="Nestle - IRK"/>
    <n v="904"/>
    <s v="IRK-Слата (Иркутск)"/>
    <s v="Гнатенко Игорь Иванович"/>
    <x v="0"/>
    <x v="2"/>
    <n v="90442032"/>
    <s v="Глушков Владимир Сергеевич"/>
    <x v="2"/>
    <s v="07010 Нестле Шоколадные наборы"/>
    <s v="Нестле Шоколадные наборы"/>
    <n v="30304.78"/>
    <n v="216"/>
    <n v="14.56805555555"/>
    <n v="14.56805555555"/>
    <n v="58.465000000000003"/>
  </r>
  <r>
    <n v="900"/>
    <s v="Nestle - IRK"/>
    <n v="904"/>
    <s v="IRK-Слата (Иркутск)"/>
    <s v="Гнатенко Игорь Иванович"/>
    <x v="0"/>
    <x v="2"/>
    <n v="90442032"/>
    <s v="Глушков Владимир Сергеевич"/>
    <x v="2"/>
    <s v="07020 Рузанна Шоколадные наборы"/>
    <s v="Рузанна Шоколадные наборы"/>
    <n v="200.88"/>
    <n v="1"/>
    <n v="0.2"/>
    <n v="0.2"/>
    <n v="0.25"/>
  </r>
  <r>
    <n v="900"/>
    <s v="Nestle - IRK"/>
    <n v="904"/>
    <s v="IRK-Слата (Иркутск)"/>
    <s v="Гнатенко Игорь Иванович"/>
    <x v="0"/>
    <x v="2"/>
    <n v="90442032"/>
    <s v="Глушков Владимир Сергеевич"/>
    <x v="3"/>
    <s v="08010 Сахаристые"/>
    <s v="Сахаристые"/>
    <n v="4609.87"/>
    <n v="214"/>
    <n v="7.8541666665700003"/>
    <n v="7.8541666665700003"/>
    <n v="16.125"/>
  </r>
  <r>
    <n v="900"/>
    <s v="Nestle - IRK"/>
    <n v="904"/>
    <s v="IRK-Слата (Иркутск)"/>
    <s v="Гнатенко Игорь Иванович"/>
    <x v="0"/>
    <x v="2"/>
    <n v="90442032"/>
    <s v="Глушков Владимир Сергеевич"/>
    <x v="4"/>
    <s v="09010 Печенье"/>
    <s v="Печенье"/>
    <n v="317.39999999999998"/>
    <n v="30"/>
    <n v="0.9375"/>
    <n v="0.9375"/>
    <n v="3"/>
  </r>
  <r>
    <n v="900"/>
    <s v="Nestle - IRK"/>
    <n v="904"/>
    <s v="IRK-Слата (Иркутск)"/>
    <s v="Гнатенко Игорь Иванович"/>
    <x v="0"/>
    <x v="2"/>
    <n v="90442058"/>
    <s v="Белоношко Константин Владимирович"/>
    <x v="0"/>
    <s v="05010 Плиточный шоколад"/>
    <s v="Плиточный шоколад"/>
    <n v="45462.18"/>
    <n v="1786"/>
    <n v="84.232846319740005"/>
    <n v="12.913870850049999"/>
    <n v="147"/>
  </r>
  <r>
    <n v="900"/>
    <s v="Nestle - IRK"/>
    <n v="904"/>
    <s v="IRK-Слата (Иркутск)"/>
    <s v="Гнатенко Игорь Иванович"/>
    <x v="0"/>
    <x v="2"/>
    <n v="90442058"/>
    <s v="Белоношко Константин Владимирович"/>
    <x v="1"/>
    <s v="06010 Батончики"/>
    <s v="Батончики"/>
    <n v="17117.259999999998"/>
    <n v="1094"/>
    <n v="41.722222221780001"/>
    <n v="6.5190972218800001"/>
    <n v="52.530999999999999"/>
  </r>
  <r>
    <n v="900"/>
    <s v="Nestle - IRK"/>
    <n v="904"/>
    <s v="IRK-Слата (Иркутск)"/>
    <s v="Гнатенко Игорь Иванович"/>
    <x v="0"/>
    <x v="2"/>
    <n v="90442058"/>
    <s v="Белоношко Константин Владимирович"/>
    <x v="2"/>
    <s v="07010 Нестле Шоколадные наборы"/>
    <s v="Нестле Шоколадные наборы"/>
    <n v="1722.23"/>
    <n v="17"/>
    <n v="1.05277777777"/>
    <n v="1.05277777777"/>
    <n v="3.3359999999999999"/>
  </r>
  <r>
    <n v="900"/>
    <s v="Nestle - IRK"/>
    <n v="904"/>
    <s v="IRK-Слата (Иркутск)"/>
    <s v="Гнатенко Игорь Иванович"/>
    <x v="0"/>
    <x v="2"/>
    <n v="90442058"/>
    <s v="Белоношко Константин Владимирович"/>
    <x v="3"/>
    <s v="08010 Сахаристые"/>
    <s v="Сахаристые"/>
    <n v="5141.4399999999996"/>
    <n v="254"/>
    <n v="9.4791666665900003"/>
    <n v="9.4791666665900003"/>
    <n v="19.05"/>
  </r>
  <r>
    <n v="900"/>
    <s v="Nestle - IRK"/>
    <n v="904"/>
    <s v="IRK-Слата (Иркутск)"/>
    <s v="Гнатенко Игорь Иванович"/>
    <x v="0"/>
    <x v="2"/>
    <n v="90442058"/>
    <s v="Белоношко Константин Владимирович"/>
    <x v="4"/>
    <s v="09010 Печенье"/>
    <s v="Печенье"/>
    <n v="1685.12"/>
    <n v="100"/>
    <n v="3.4408333333200001"/>
    <n v="3.4408333333200001"/>
    <n v="11.084"/>
  </r>
  <r>
    <n v="900"/>
    <s v="Nestle - IRK"/>
    <n v="904"/>
    <s v="IRK-Слата (Иркутск)"/>
    <s v="Гнатенко Игорь Иванович"/>
    <x v="0"/>
    <x v="2"/>
    <n v="90442065"/>
    <s v="Мазунов Сергей Александрович"/>
    <x v="0"/>
    <s v="05010 Плиточный шоколад"/>
    <s v="Плиточный шоколад"/>
    <n v="62017.34"/>
    <n v="2100"/>
    <n v="105.25634920565"/>
    <n v="21.801058199210001"/>
    <n v="198.65"/>
  </r>
  <r>
    <n v="900"/>
    <s v="Nestle - IRK"/>
    <n v="904"/>
    <s v="IRK-Слата (Иркутск)"/>
    <s v="Гнатенко Игорь Иванович"/>
    <x v="0"/>
    <x v="2"/>
    <n v="90442065"/>
    <s v="Мазунов Сергей Александрович"/>
    <x v="1"/>
    <s v="06010 Батончики"/>
    <s v="Батончики"/>
    <n v="11661.67"/>
    <n v="680"/>
    <n v="27.833333332839999"/>
    <n v="4.3496527774500002"/>
    <n v="35.484000000000002"/>
  </r>
  <r>
    <n v="900"/>
    <s v="Nestle - IRK"/>
    <n v="904"/>
    <s v="IRK-Слата (Иркутск)"/>
    <s v="Гнатенко Игорь Иванович"/>
    <x v="0"/>
    <x v="2"/>
    <n v="90442065"/>
    <s v="Мазунов Сергей Александрович"/>
    <x v="2"/>
    <s v="07010 Нестле Шоколадные наборы"/>
    <s v="Нестле Шоколадные наборы"/>
    <n v="3953"/>
    <n v="47"/>
    <n v="2.7833333333199999"/>
    <n v="2.7833333333199999"/>
    <n v="8.8569999999999993"/>
  </r>
  <r>
    <n v="900"/>
    <s v="Nestle - IRK"/>
    <n v="904"/>
    <s v="IRK-Слата (Иркутск)"/>
    <s v="Гнатенко Игорь Иванович"/>
    <x v="0"/>
    <x v="2"/>
    <n v="90442065"/>
    <s v="Мазунов Сергей Александрович"/>
    <x v="2"/>
    <s v="07020 Рузанна Шоколадные наборы"/>
    <s v="Рузанна Шоколадные наборы"/>
    <n v="2380.5"/>
    <n v="11"/>
    <n v="1.5"/>
    <n v="1.5"/>
    <n v="1.798"/>
  </r>
  <r>
    <n v="900"/>
    <s v="Nestle - IRK"/>
    <n v="904"/>
    <s v="IRK-Слата (Иркутск)"/>
    <s v="Гнатенко Игорь Иванович"/>
    <x v="0"/>
    <x v="2"/>
    <n v="90442065"/>
    <s v="Мазунов Сергей Александрович"/>
    <x v="3"/>
    <s v="08010 Сахаристые"/>
    <s v="Сахаристые"/>
    <n v="10830.27"/>
    <n v="516"/>
    <n v="18.291666666459999"/>
    <n v="18.291666666459999"/>
    <n v="36.94"/>
  </r>
  <r>
    <n v="900"/>
    <s v="Nestle - IRK"/>
    <n v="904"/>
    <s v="IRK-Слата (Иркутск)"/>
    <s v="Гнатенко Игорь Иванович"/>
    <x v="0"/>
    <x v="2"/>
    <n v="90442065"/>
    <s v="Мазунов Сергей Александрович"/>
    <x v="4"/>
    <s v="09010 Печенье"/>
    <s v="Печенье"/>
    <n v="1319.45"/>
    <n v="35"/>
    <n v="1.4037499999800001"/>
    <n v="1.4037499999800001"/>
    <n v="5.0350000000000001"/>
  </r>
  <r>
    <n v="900"/>
    <s v="Nestle - IRK"/>
    <n v="904"/>
    <s v="IRK-Слата (Иркутск)"/>
    <s v="Гнатенко Игорь Иванович"/>
    <x v="0"/>
    <x v="2"/>
    <n v="90442067"/>
    <s v="Василькова Екатерина Олеговна"/>
    <x v="0"/>
    <s v="05010 Плиточный шоколад"/>
    <s v="Плиточный шоколад"/>
    <n v="22736.01"/>
    <n v="867"/>
    <n v="40.794444444150002"/>
    <n v="7.1357407401600002"/>
    <n v="71.27"/>
  </r>
  <r>
    <n v="900"/>
    <s v="Nestle - IRK"/>
    <n v="904"/>
    <s v="IRK-Слата (Иркутск)"/>
    <s v="Гнатенко Игорь Иванович"/>
    <x v="0"/>
    <x v="2"/>
    <n v="90442067"/>
    <s v="Василькова Екатерина Олеговна"/>
    <x v="1"/>
    <s v="06010 Батончики"/>
    <s v="Батончики"/>
    <n v="5601.26"/>
    <n v="345"/>
    <n v="13.208333333140001"/>
    <n v="2.2336805554099999"/>
    <n v="16.791"/>
  </r>
  <r>
    <n v="900"/>
    <s v="Nestle - IRK"/>
    <n v="904"/>
    <s v="IRK-Слата (Иркутск)"/>
    <s v="Гнатенко Игорь Иванович"/>
    <x v="0"/>
    <x v="2"/>
    <n v="90442067"/>
    <s v="Василькова Екатерина Олеговна"/>
    <x v="2"/>
    <s v="07010 Нестле Шоколадные наборы"/>
    <s v="Нестле Шоколадные наборы"/>
    <n v="4425.3999999999996"/>
    <n v="51"/>
    <n v="3.1499999999899999"/>
    <n v="3.1499999999899999"/>
    <n v="10.256"/>
  </r>
  <r>
    <n v="900"/>
    <s v="Nestle - IRK"/>
    <n v="904"/>
    <s v="IRK-Слата (Иркутск)"/>
    <s v="Гнатенко Игорь Иванович"/>
    <x v="0"/>
    <x v="2"/>
    <n v="90442067"/>
    <s v="Василькова Екатерина Олеговна"/>
    <x v="2"/>
    <s v="07020 Рузанна Шоколадные наборы"/>
    <s v="Рузанна Шоколадные наборы"/>
    <n v="515.98"/>
    <n v="3"/>
    <n v="0.3"/>
    <n v="0.3"/>
    <n v="0.40600000000000003"/>
  </r>
  <r>
    <n v="900"/>
    <s v="Nestle - IRK"/>
    <n v="904"/>
    <s v="IRK-Слата (Иркутск)"/>
    <s v="Гнатенко Игорь Иванович"/>
    <x v="0"/>
    <x v="2"/>
    <n v="90442067"/>
    <s v="Василькова Екатерина Олеговна"/>
    <x v="3"/>
    <s v="08010 Сахаристые"/>
    <s v="Сахаристые"/>
    <n v="3967.42"/>
    <n v="177"/>
    <n v="6.1666666666300003"/>
    <n v="6.1666666666300003"/>
    <n v="13.285"/>
  </r>
  <r>
    <n v="900"/>
    <s v="Nestle - IRK"/>
    <n v="904"/>
    <s v="IRK-Слата (Иркутск)"/>
    <s v="Гнатенко Игорь Иванович"/>
    <x v="0"/>
    <x v="2"/>
    <n v="90442067"/>
    <s v="Василькова Екатерина Олеговна"/>
    <x v="4"/>
    <s v="09010 Печенье"/>
    <s v="Печенье"/>
    <n v="1081.3399999999999"/>
    <n v="27"/>
    <n v="1.26736111106"/>
    <n v="1.26736111106"/>
    <n v="4.1580000000000004"/>
  </r>
  <r>
    <n v="900"/>
    <s v="Nestle - IRK"/>
    <n v="904"/>
    <s v="IRK-Слата (Иркутск)"/>
    <s v="Гнатенко Игорь Иванович"/>
    <x v="0"/>
    <x v="2"/>
    <n v="90442068"/>
    <s v="Тураев Григорий Вячеславович"/>
    <x v="0"/>
    <s v="05010 Плиточный шоколад"/>
    <s v="Плиточный шоколад"/>
    <n v="48699.83"/>
    <n v="1812"/>
    <n v="89.09363275522"/>
    <n v="17.79256252838"/>
    <n v="153.47"/>
  </r>
  <r>
    <n v="900"/>
    <s v="Nestle - IRK"/>
    <n v="904"/>
    <s v="IRK-Слата (Иркутск)"/>
    <s v="Гнатенко Игорь Иванович"/>
    <x v="0"/>
    <x v="2"/>
    <n v="90442068"/>
    <s v="Тураев Григорий Вячеславович"/>
    <x v="1"/>
    <s v="06010 Батончики"/>
    <s v="Батончики"/>
    <n v="12727.5"/>
    <n v="831"/>
    <n v="30.61111111069"/>
    <n v="5.0184027774600004"/>
    <n v="39.024000000000001"/>
  </r>
  <r>
    <n v="900"/>
    <s v="Nestle - IRK"/>
    <n v="904"/>
    <s v="IRK-Слата (Иркутск)"/>
    <s v="Гнатенко Игорь Иванович"/>
    <x v="0"/>
    <x v="2"/>
    <n v="90442068"/>
    <s v="Тураев Григорий Вячеславович"/>
    <x v="2"/>
    <s v="07010 Нестле Шоколадные наборы"/>
    <s v="Нестле Шоколадные наборы"/>
    <n v="4609.71"/>
    <n v="47"/>
    <n v="2.9484126983999999"/>
    <n v="2.9484126983999999"/>
    <n v="8.6449999999999996"/>
  </r>
  <r>
    <n v="900"/>
    <s v="Nestle - IRK"/>
    <n v="904"/>
    <s v="IRK-Слата (Иркутск)"/>
    <s v="Гнатенко Игорь Иванович"/>
    <x v="0"/>
    <x v="2"/>
    <n v="90442068"/>
    <s v="Тураев Григорий Вячеславович"/>
    <x v="2"/>
    <s v="07020 Рузанна Шоколадные наборы"/>
    <s v="Рузанна Шоколадные наборы"/>
    <n v="466.13"/>
    <n v="2"/>
    <n v="0.3"/>
    <n v="0.3"/>
    <n v="0.34799999999999998"/>
  </r>
  <r>
    <n v="900"/>
    <s v="Nestle - IRK"/>
    <n v="904"/>
    <s v="IRK-Слата (Иркутск)"/>
    <s v="Гнатенко Игорь Иванович"/>
    <x v="0"/>
    <x v="2"/>
    <n v="90442068"/>
    <s v="Тураев Григорий Вячеславович"/>
    <x v="3"/>
    <s v="08010 Сахаристые"/>
    <s v="Сахаристые"/>
    <n v="6132.82"/>
    <n v="298"/>
    <n v="11.493749999849999"/>
    <n v="11.493749999849999"/>
    <n v="22.954999999999998"/>
  </r>
  <r>
    <n v="900"/>
    <s v="Nestle - IRK"/>
    <n v="904"/>
    <s v="IRK-Слата (Иркутск)"/>
    <s v="Гнатенко Игорь Иванович"/>
    <x v="0"/>
    <x v="2"/>
    <n v="90442068"/>
    <s v="Тураев Григорий Вячеславович"/>
    <x v="4"/>
    <s v="09010 Печенье"/>
    <s v="Печенье"/>
    <n v="1713.98"/>
    <n v="69"/>
    <n v="2.70736111108"/>
    <n v="2.70736111108"/>
    <n v="8.6999999999999993"/>
  </r>
  <r>
    <n v="900"/>
    <s v="Nestle - IRK"/>
    <n v="904"/>
    <s v="IRK-Слата (Иркутск)"/>
    <s v="Гнатенко Игорь Иванович"/>
    <x v="0"/>
    <x v="2"/>
    <n v="90442069"/>
    <s v="Ярушин Антон Сергеевич"/>
    <x v="0"/>
    <s v="05010 Плиточный шоколад"/>
    <s v="Плиточный шоколад"/>
    <n v="46577.58"/>
    <n v="1697"/>
    <n v="83.413383837609999"/>
    <n v="15.338973062479999"/>
    <n v="149.05000000000001"/>
  </r>
  <r>
    <n v="900"/>
    <s v="Nestle - IRK"/>
    <n v="904"/>
    <s v="IRK-Слата (Иркутск)"/>
    <s v="Гнатенко Игорь Иванович"/>
    <x v="0"/>
    <x v="2"/>
    <n v="90442069"/>
    <s v="Ярушин Антон Сергеевич"/>
    <x v="1"/>
    <s v="06010 Батончики"/>
    <s v="Батончики"/>
    <n v="8742.09"/>
    <n v="522"/>
    <n v="21.194444444270001"/>
    <n v="3.28124999988"/>
    <n v="26.623999999999999"/>
  </r>
  <r>
    <n v="900"/>
    <s v="Nestle - IRK"/>
    <n v="904"/>
    <s v="IRK-Слата (Иркутск)"/>
    <s v="Гнатенко Игорь Иванович"/>
    <x v="0"/>
    <x v="2"/>
    <n v="90442069"/>
    <s v="Ярушин Антон Сергеевич"/>
    <x v="2"/>
    <s v="07010 Нестле Шоколадные наборы"/>
    <s v="Нестле Шоколадные наборы"/>
    <n v="1105.9000000000001"/>
    <n v="14"/>
    <n v="0.81111111111"/>
    <n v="0.81111111111"/>
    <n v="2.7749999999999999"/>
  </r>
  <r>
    <n v="900"/>
    <s v="Nestle - IRK"/>
    <n v="904"/>
    <s v="IRK-Слата (Иркутск)"/>
    <s v="Гнатенко Игорь Иванович"/>
    <x v="0"/>
    <x v="2"/>
    <n v="90442069"/>
    <s v="Ярушин Антон Сергеевич"/>
    <x v="3"/>
    <s v="08010 Сахаристые"/>
    <s v="Сахаристые"/>
    <n v="9472.73"/>
    <n v="429"/>
    <n v="16.466666666569999"/>
    <n v="16.466666666569999"/>
    <n v="34.195"/>
  </r>
  <r>
    <n v="900"/>
    <s v="Nestle - IRK"/>
    <n v="904"/>
    <s v="IRK-Слата (Иркутск)"/>
    <s v="Гнатенко Игорь Иванович"/>
    <x v="0"/>
    <x v="2"/>
    <n v="90442069"/>
    <s v="Ярушин Антон Сергеевич"/>
    <x v="4"/>
    <s v="09010 Печенье"/>
    <s v="Печенье"/>
    <n v="1846.57"/>
    <n v="38"/>
    <n v="1.59777777777"/>
    <n v="1.59777777777"/>
    <n v="6.0350000000000001"/>
  </r>
  <r>
    <n v="900"/>
    <s v="Nestle - IRK"/>
    <n v="904"/>
    <s v="IRK-Слата (Иркутск)"/>
    <s v="Гнатенко Игорь Иванович"/>
    <x v="0"/>
    <x v="2"/>
    <n v="90442070"/>
    <s v="Булдина Светлана Викторовна"/>
    <x v="0"/>
    <s v="05010 Плиточный шоколад"/>
    <s v="Плиточный шоколад"/>
    <n v="43603.64"/>
    <n v="1647"/>
    <n v="78.061778498890007"/>
    <n v="14.179551466079999"/>
    <n v="139.89500000000001"/>
  </r>
  <r>
    <n v="900"/>
    <s v="Nestle - IRK"/>
    <n v="904"/>
    <s v="IRK-Слата (Иркутск)"/>
    <s v="Гнатенко Игорь Иванович"/>
    <x v="0"/>
    <x v="2"/>
    <n v="90442070"/>
    <s v="Булдина Светлана Викторовна"/>
    <x v="1"/>
    <s v="06010 Батончики"/>
    <s v="Батончики"/>
    <n v="6345.57"/>
    <n v="391"/>
    <n v="15.44444444424"/>
    <n v="2.4777777776500001"/>
    <n v="19.384"/>
  </r>
  <r>
    <n v="900"/>
    <s v="Nestle - IRK"/>
    <n v="904"/>
    <s v="IRK-Слата (Иркутск)"/>
    <s v="Гнатенко Игорь Иванович"/>
    <x v="0"/>
    <x v="2"/>
    <n v="90442070"/>
    <s v="Булдина Светлана Викторовна"/>
    <x v="2"/>
    <s v="07010 Нестле Шоколадные наборы"/>
    <s v="Нестле Шоколадные наборы"/>
    <n v="1200.75"/>
    <n v="16"/>
    <n v="0.87361111111"/>
    <n v="0.87361111111"/>
    <n v="2.5550000000000002"/>
  </r>
  <r>
    <n v="900"/>
    <s v="Nestle - IRK"/>
    <n v="904"/>
    <s v="IRK-Слата (Иркутск)"/>
    <s v="Гнатенко Игорь Иванович"/>
    <x v="0"/>
    <x v="2"/>
    <n v="90442070"/>
    <s v="Булдина Светлана Викторовна"/>
    <x v="2"/>
    <s v="07020 Рузанна Шоколадные наборы"/>
    <s v="Рузанна Шоколадные наборы"/>
    <n v="466.13"/>
    <n v="2"/>
    <n v="0.3"/>
    <n v="0.3"/>
    <n v="0.34799999999999998"/>
  </r>
  <r>
    <n v="900"/>
    <s v="Nestle - IRK"/>
    <n v="904"/>
    <s v="IRK-Слата (Иркутск)"/>
    <s v="Гнатенко Игорь Иванович"/>
    <x v="0"/>
    <x v="2"/>
    <n v="90442070"/>
    <s v="Булдина Светлана Викторовна"/>
    <x v="3"/>
    <s v="08010 Сахаристые"/>
    <s v="Сахаристые"/>
    <n v="11872.65"/>
    <n v="538"/>
    <n v="18.691666666549999"/>
    <n v="18.691666666549999"/>
    <n v="40.25"/>
  </r>
  <r>
    <n v="900"/>
    <s v="Nestle - IRK"/>
    <n v="904"/>
    <s v="IRK-Слата (Иркутск)"/>
    <s v="Гнатенко Игорь Иванович"/>
    <x v="0"/>
    <x v="2"/>
    <n v="90442070"/>
    <s v="Булдина Светлана Викторовна"/>
    <x v="4"/>
    <s v="09010 Печенье"/>
    <s v="Печенье"/>
    <n v="976.38"/>
    <n v="21"/>
    <n v="1.0333333333100001"/>
    <n v="1.0333333333100001"/>
    <n v="3.3119999999999998"/>
  </r>
  <r>
    <n v="900"/>
    <s v="Nestle - IRK"/>
    <n v="904"/>
    <s v="IRK-Слата (Иркутск)"/>
    <s v="Гнатенко Игорь Иванович"/>
    <x v="0"/>
    <x v="2"/>
    <n v="90442072"/>
    <s v="Гребенев Александр Васильевич"/>
    <x v="0"/>
    <s v="05010 Плиточный шоколад"/>
    <s v="Плиточный шоколад"/>
    <n v="44477.57"/>
    <n v="1605"/>
    <n v="79.399837661600003"/>
    <n v="17.106475467429998"/>
    <n v="140.66999999999999"/>
  </r>
  <r>
    <n v="900"/>
    <s v="Nestle - IRK"/>
    <n v="904"/>
    <s v="IRK-Слата (Иркутск)"/>
    <s v="Гнатенко Игорь Иванович"/>
    <x v="0"/>
    <x v="2"/>
    <n v="90442072"/>
    <s v="Гребенев Александр Васильевич"/>
    <x v="1"/>
    <s v="06010 Батончики"/>
    <s v="Батончики"/>
    <n v="15813.35"/>
    <n v="1040"/>
    <n v="37.916666666159998"/>
    <n v="6.10277777738"/>
    <n v="48.984000000000002"/>
  </r>
  <r>
    <n v="900"/>
    <s v="Nestle - IRK"/>
    <n v="904"/>
    <s v="IRK-Слата (Иркутск)"/>
    <s v="Гнатенко Игорь Иванович"/>
    <x v="0"/>
    <x v="2"/>
    <n v="90442072"/>
    <s v="Гребенев Александр Васильевич"/>
    <x v="2"/>
    <s v="07010 Нестле Шоколадные наборы"/>
    <s v="Нестле Шоколадные наборы"/>
    <n v="5825.02"/>
    <n v="69"/>
    <n v="4.3333333333199997"/>
    <n v="4.3333333333199997"/>
    <n v="13.725"/>
  </r>
  <r>
    <n v="900"/>
    <s v="Nestle - IRK"/>
    <n v="904"/>
    <s v="IRK-Слата (Иркутск)"/>
    <s v="Гнатенко Игорь Иванович"/>
    <x v="0"/>
    <x v="2"/>
    <n v="90442072"/>
    <s v="Гребенев Александр Васильевич"/>
    <x v="3"/>
    <s v="08010 Сахаристые"/>
    <s v="Сахаристые"/>
    <n v="7753.22"/>
    <n v="379"/>
    <n v="13.14583333315"/>
    <n v="13.14583333315"/>
    <n v="26.5"/>
  </r>
  <r>
    <n v="900"/>
    <s v="Nestle - IRK"/>
    <n v="904"/>
    <s v="IRK-Слата (Иркутск)"/>
    <s v="Гнатенко Игорь Иванович"/>
    <x v="0"/>
    <x v="2"/>
    <n v="90442072"/>
    <s v="Гребенев Александр Васильевич"/>
    <x v="4"/>
    <s v="09010 Печенье"/>
    <s v="Печенье"/>
    <n v="1019.92"/>
    <n v="46"/>
    <n v="1.5774999999999999"/>
    <n v="1.5774999999999999"/>
    <n v="5.524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5"/>
    <s v="01010 Нескафе Классик"/>
    <s v="Нескафе Классик"/>
    <n v="27474.28"/>
    <n v="957"/>
    <n v="41.624999999830003"/>
    <n v="23.099999999830001"/>
    <n v="33.36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5"/>
    <s v="01020 Элитный Кофе"/>
    <s v="Элитный Кофе"/>
    <n v="30836.62"/>
    <n v="273"/>
    <n v="21.24999999984"/>
    <n v="20.349999999840001"/>
    <n v="20.237500000000001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5"/>
    <s v="01030 Кофейные Напитки"/>
    <s v="Кофейные Напитки"/>
    <n v="10878.8"/>
    <n v="2110"/>
    <n v="76"/>
    <n v="7.4749999999999996"/>
    <n v="34.200000000000003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6"/>
    <s v="03010 Какао Несквик"/>
    <s v="Какао Несквик"/>
    <n v="5376.58"/>
    <n v="352"/>
    <n v="15.523809523760001"/>
    <n v="3.7404761904199999"/>
    <n v="21.952000000000002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7"/>
    <s v="11010 Бульоны"/>
    <s v="Бульоны"/>
    <n v="5519.34"/>
    <n v="1901"/>
    <n v="46.229166666650002"/>
    <n v="12.029166666649999"/>
    <n v="32.479999999999997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7"/>
    <s v="11020 Горячая Кружка и снэки"/>
    <s v="Горячая Кружка и снэки"/>
    <n v="9540.74"/>
    <n v="985"/>
    <n v="33.091880341630002"/>
    <n v="33.091880341630002"/>
    <n v="17.373000000000001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7"/>
    <s v="11030 Приправы Магги"/>
    <s v="Приправы Магги"/>
    <n v="6514.2"/>
    <n v="418"/>
    <n v="20.766792929219999"/>
    <n v="20.766792929219999"/>
    <n v="33.799999999999997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7"/>
    <s v="11045 Основы для супов"/>
    <s v="Основы для супов"/>
    <n v="623.34"/>
    <n v="22"/>
    <n v="1.1000000000000001"/>
    <n v="1.1000000000000001"/>
    <n v="5.5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7"/>
    <s v="11050 Готовые Рецепты"/>
    <s v="Готовые Рецепты"/>
    <n v="14687.12"/>
    <n v="757"/>
    <n v="36.352272727109998"/>
    <n v="36.352272727109998"/>
    <n v="23.581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7"/>
    <s v="11060 Супы"/>
    <s v="Супы"/>
    <n v="4613.1400000000003"/>
    <n v="358"/>
    <n v="18.531926406829999"/>
    <n v="18.531926406829999"/>
    <n v="18.984999999999999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7"/>
    <s v="11080 Соусы Магги"/>
    <s v="Соусы Магги"/>
    <n v="1817"/>
    <n v="100"/>
    <n v="5"/>
    <n v="5"/>
    <n v="9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8"/>
    <s v="12010 Быстров Каши для всей семьи"/>
    <s v="Быстров Каши для всей семьи"/>
    <n v="6268.58"/>
    <n v="311"/>
    <n v="48.59523809505"/>
    <n v="5.7261904758100002"/>
    <n v="19.071999999999999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9"/>
    <s v="13010 Готовые Завтраки"/>
    <s v="Готовые Завтраки"/>
    <n v="31626.68"/>
    <n v="527"/>
    <n v="30.634858197170001"/>
    <n v="30.634858197170001"/>
    <n v="136.53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10"/>
    <s v="14010 Заменитель Грудного Молока"/>
    <s v="Заменитель Грудного Молока"/>
    <n v="6545.85"/>
    <n v="34"/>
    <n v="2.5416666666299998"/>
    <n v="2.5416666666299998"/>
    <n v="12.5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11"/>
    <s v="15010 Каши"/>
    <s v="Каши"/>
    <n v="3032.74"/>
    <n v="36"/>
    <n v="2.6222222222"/>
    <n v="2.6222222222"/>
    <n v="8.65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11"/>
    <s v="15020 Нестле Детское питание и соки"/>
    <s v="Нестле Детское питание и соки"/>
    <n v="3269.63"/>
    <n v="68"/>
    <n v="6.99999999999"/>
    <n v="6.99999999999"/>
    <n v="10.86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11"/>
    <s v="15030 Гербер Детское питание и соки"/>
    <s v="Гербер Детское питание и соки"/>
    <n v="15012.73"/>
    <n v="413"/>
    <n v="37.416666666659999"/>
    <n v="37.416666666659999"/>
    <n v="51.07696"/>
  </r>
  <r>
    <n v="900"/>
    <s v="Nestle - IRK"/>
    <n v="904"/>
    <s v="IRK-Слата (Иркутск)"/>
    <s v="Гнатенко Игорь Иванович"/>
    <x v="0"/>
    <x v="3"/>
    <n v="90440028"/>
    <s v="Акимов Дмитрий Владимирович"/>
    <x v="11"/>
    <s v="15040 Молочные напитки со злаками"/>
    <s v="Молочные напитки со злаками"/>
    <n v="320.2"/>
    <n v="4"/>
    <n v="0.66666666665999996"/>
    <n v="0.66666666665999996"/>
    <n v="2.1280000000000001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5"/>
    <s v="01010 Нескафе Классик"/>
    <s v="Нескафе Классик"/>
    <n v="71342.5"/>
    <n v="3865"/>
    <n v="150.41071428532999"/>
    <n v="52.910714285330002"/>
    <n v="83.51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5"/>
    <s v="01020 Элитный Кофе"/>
    <s v="Элитный Кофе"/>
    <n v="53667.74"/>
    <n v="439"/>
    <n v="32.666666666499999"/>
    <n v="32.666666666499999"/>
    <n v="37.424999999999997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5"/>
    <s v="01030 Кофейные Напитки"/>
    <s v="Кофейные Напитки"/>
    <n v="16968.2"/>
    <n v="3570"/>
    <n v="156"/>
    <n v="9.5250000000000004"/>
    <n v="57.24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6"/>
    <s v="03010 Какао Несквик"/>
    <s v="Какао Несквик"/>
    <n v="11321.67"/>
    <n v="307"/>
    <n v="17.208333333260001"/>
    <n v="9.1416666665899999"/>
    <n v="54.776000000000003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7"/>
    <s v="11010 Бульоны"/>
    <s v="Бульоны"/>
    <n v="8042.25"/>
    <n v="2132"/>
    <n v="55.582924836499998"/>
    <n v="19.482924836500001"/>
    <n v="45.564999999999998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7"/>
    <s v="11020 Горячая Кружка и снэки"/>
    <s v="Горячая Кружка и снэки"/>
    <n v="4899.6000000000004"/>
    <n v="480"/>
    <n v="16.808913308819999"/>
    <n v="16.808913308819999"/>
    <n v="8.9459999999999997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7"/>
    <s v="11030 Приправы Магги"/>
    <s v="Приправы Магги"/>
    <n v="5748.82"/>
    <n v="395"/>
    <n v="19.888813131220001"/>
    <n v="19.888813131220001"/>
    <n v="28.35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7"/>
    <s v="11045 Основы для супов"/>
    <s v="Основы для супов"/>
    <n v="749.12"/>
    <n v="26"/>
    <n v="1.3"/>
    <n v="1.3"/>
    <n v="6.5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7"/>
    <s v="11050 Готовые Рецепты"/>
    <s v="Готовые Рецепты"/>
    <n v="22082.42"/>
    <n v="1136"/>
    <n v="56.365656565450003"/>
    <n v="56.365656565450003"/>
    <n v="38.186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7"/>
    <s v="11060 Супы"/>
    <s v="Супы"/>
    <n v="3148.56"/>
    <n v="242"/>
    <n v="13.204545454470001"/>
    <n v="13.204545454470001"/>
    <n v="13.03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7"/>
    <s v="11080 Соусы Магги"/>
    <s v="Соусы Магги"/>
    <n v="545.1"/>
    <n v="30"/>
    <n v="1.5"/>
    <n v="1.5"/>
    <n v="2.7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8"/>
    <s v="12010 Быстров Каши для всей семьи"/>
    <s v="Быстров Каши для всей семьи"/>
    <n v="7048.94"/>
    <n v="291"/>
    <n v="43.642857142579999"/>
    <n v="6.49999999956"/>
    <n v="21.39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9"/>
    <s v="13010 Готовые Завтраки"/>
    <s v="Готовые Завтраки"/>
    <n v="51742.17"/>
    <n v="840"/>
    <n v="48.92621267597"/>
    <n v="48.92621267597"/>
    <n v="218.25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10"/>
    <s v="14010 Заменитель Грудного Молока"/>
    <s v="Заменитель Грудного Молока"/>
    <n v="4487.6400000000003"/>
    <n v="22"/>
    <n v="1.7916666666300001"/>
    <n v="1.7916666666300001"/>
    <n v="8.1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11"/>
    <s v="15010 Каши"/>
    <s v="Каши"/>
    <n v="1961.67"/>
    <n v="24"/>
    <n v="1.68888888887"/>
    <n v="1.68888888887"/>
    <n v="5.65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11"/>
    <s v="15020 Нестле Детское питание и соки"/>
    <s v="Нестле Детское питание и соки"/>
    <n v="2472.16"/>
    <n v="54"/>
    <n v="7.49999999997"/>
    <n v="7.49999999997"/>
    <n v="6.33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11"/>
    <s v="15030 Гербер Детское питание и соки"/>
    <s v="Гербер Детское питание и соки"/>
    <n v="2140.83"/>
    <n v="57"/>
    <n v="4.75"/>
    <n v="4.75"/>
    <n v="8.1983999999999995"/>
  </r>
  <r>
    <n v="900"/>
    <s v="Nestle - IRK"/>
    <n v="904"/>
    <s v="IRK-Слата (Иркутск)"/>
    <s v="Гнатенко Игорь Иванович"/>
    <x v="0"/>
    <x v="3"/>
    <n v="90442006"/>
    <s v="Поливцев Александр Борисович"/>
    <x v="11"/>
    <s v="15040 Молочные напитки со злаками"/>
    <s v="Молочные напитки со злаками"/>
    <n v="960.6"/>
    <n v="12"/>
    <n v="1.99999999998"/>
    <n v="1.99999999998"/>
    <n v="6.3840000000000003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5"/>
    <s v="01010 Нескафе Классик"/>
    <s v="Нескафе Классик"/>
    <n v="19938.080000000002"/>
    <n v="1121"/>
    <n v="42.901190475950003"/>
    <n v="14.626190475950001"/>
    <n v="22.515000000000001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5"/>
    <s v="01020 Элитный Кофе"/>
    <s v="Элитный Кофе"/>
    <n v="10482.81"/>
    <n v="127"/>
    <n v="8.6666666665500003"/>
    <n v="7.7666666665499999"/>
    <n v="6.9424999999999999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5"/>
    <s v="01030 Кофейные Напитки"/>
    <s v="Кофейные Напитки"/>
    <n v="11731.3"/>
    <n v="2300"/>
    <n v="80"/>
    <n v="7.75"/>
    <n v="37.200000000000003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6"/>
    <s v="03010 Какао Несквик"/>
    <s v="Какао Несквик"/>
    <n v="5680.97"/>
    <n v="185"/>
    <n v="10.124999999950001"/>
    <n v="4.3736111110599998"/>
    <n v="27.192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7"/>
    <s v="11010 Бульоны"/>
    <s v="Бульоны"/>
    <n v="5638.63"/>
    <n v="1441"/>
    <n v="39.048202614289998"/>
    <n v="15.29820261429"/>
    <n v="32.844999999999999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7"/>
    <s v="11020 Горячая Кружка и снэки"/>
    <s v="Горячая Кружка и снэки"/>
    <n v="5822.39"/>
    <n v="615"/>
    <n v="20.453416583189998"/>
    <n v="20.453416583189998"/>
    <n v="10.964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7"/>
    <s v="11030 Приправы Магги"/>
    <s v="Приправы Магги"/>
    <n v="7518.46"/>
    <n v="533"/>
    <n v="27.067045454420001"/>
    <n v="27.067045454420001"/>
    <n v="42.024999999999999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7"/>
    <s v="11045 Основы для супов"/>
    <s v="Основы для супов"/>
    <n v="2736.95"/>
    <n v="95"/>
    <n v="4.75"/>
    <n v="4.75"/>
    <n v="23.75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7"/>
    <s v="11050 Готовые Рецепты"/>
    <s v="Готовые Рецепты"/>
    <n v="31959.77"/>
    <n v="1519"/>
    <n v="75.792929292569994"/>
    <n v="75.792929292569994"/>
    <n v="48.790999999999997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7"/>
    <s v="11060 Супы"/>
    <s v="Супы"/>
    <n v="5242.84"/>
    <n v="421"/>
    <n v="21.88961038951"/>
    <n v="21.88961038951"/>
    <n v="22.484000000000002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7"/>
    <s v="11080 Соусы Магги"/>
    <s v="Соусы Магги"/>
    <n v="3072.5"/>
    <n v="170"/>
    <n v="8.5"/>
    <n v="8.5"/>
    <n v="15.3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8"/>
    <s v="12010 Быстров Каши для всей семьи"/>
    <s v="Быстров Каши для всей семьи"/>
    <n v="10516.51"/>
    <n v="462"/>
    <n v="68.999999999829996"/>
    <n v="10.49999999964"/>
    <n v="33.99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9"/>
    <s v="13010 Готовые Завтраки"/>
    <s v="Готовые Завтраки"/>
    <n v="48503.16"/>
    <n v="756"/>
    <n v="46.251193250999997"/>
    <n v="46.251193250999997"/>
    <n v="201.02500000000001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10"/>
    <s v="14010 Заменитель Грудного Молока"/>
    <s v="Заменитель Грудного Молока"/>
    <n v="6162.35"/>
    <n v="27"/>
    <n v="2.12499999992"/>
    <n v="2.12499999992"/>
    <n v="10.199999999999999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11"/>
    <s v="15010 Каши"/>
    <s v="Каши"/>
    <n v="906.6"/>
    <n v="10"/>
    <n v="0.79999999998000004"/>
    <n v="0.79999999998000004"/>
    <n v="2.2999999999999998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11"/>
    <s v="15020 Нестле Детское питание и соки"/>
    <s v="Нестле Детское питание и соки"/>
    <n v="5849.52"/>
    <n v="111"/>
    <n v="12.749999999950001"/>
    <n v="12.749999999950001"/>
    <n v="18.510000000000002"/>
  </r>
  <r>
    <n v="900"/>
    <s v="Nestle - IRK"/>
    <n v="904"/>
    <s v="IRK-Слата (Иркутск)"/>
    <s v="Гнатенко Игорь Иванович"/>
    <x v="0"/>
    <x v="3"/>
    <n v="90442028"/>
    <s v="Онишко Юлия Семёновна"/>
    <x v="11"/>
    <s v="15030 Гербер Детское питание и соки"/>
    <s v="Гербер Детское питание и соки"/>
    <n v="8177.29"/>
    <n v="248"/>
    <n v="20.666666666560001"/>
    <n v="20.666666666560001"/>
    <n v="27.082350000000002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5"/>
    <s v="01010 Нескафе Классик"/>
    <s v="Нескафе Классик"/>
    <n v="28796.98"/>
    <n v="971"/>
    <n v="42.590476190159997"/>
    <n v="25.04047619016"/>
    <n v="34.049999999999997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5"/>
    <s v="01020 Элитный Кофе"/>
    <s v="Элитный Кофе"/>
    <n v="16566.96"/>
    <n v="372"/>
    <n v="18.749999999850001"/>
    <n v="11.54999999985"/>
    <n v="10.06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5"/>
    <s v="01030 Кофейные Напитки"/>
    <s v="Кофейные Напитки"/>
    <n v="6974.5"/>
    <n v="1270"/>
    <n v="60"/>
    <n v="5.4749999999999996"/>
    <n v="20.78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6"/>
    <s v="03010 Какао Несквик"/>
    <s v="Какао Несквик"/>
    <n v="8464.6299999999992"/>
    <n v="159"/>
    <n v="12.02976190471"/>
    <n v="7.5172619047099998"/>
    <n v="44.05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7"/>
    <s v="11010 Бульоны"/>
    <s v="Бульоны"/>
    <n v="8935.91"/>
    <n v="2358"/>
    <n v="61.824346405130001"/>
    <n v="21.924346405129999"/>
    <n v="49.965000000000003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7"/>
    <s v="11020 Горячая Кружка и снэки"/>
    <s v="Горячая Кружка и снэки"/>
    <n v="8601.32"/>
    <n v="842"/>
    <n v="29.222283271999999"/>
    <n v="29.222283271999999"/>
    <n v="16.151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7"/>
    <s v="11030 Приправы Магги"/>
    <s v="Приправы Магги"/>
    <n v="9947.85"/>
    <n v="652"/>
    <n v="33.449621211989999"/>
    <n v="33.449621211989999"/>
    <n v="50.805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7"/>
    <s v="11045 Основы для супов"/>
    <s v="Основы для супов"/>
    <n v="2679.39"/>
    <n v="93"/>
    <n v="4.6500000000000004"/>
    <n v="4.6500000000000004"/>
    <n v="23.25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7"/>
    <s v="11050 Готовые Рецепты"/>
    <s v="Готовые Рецепты"/>
    <n v="28138.38"/>
    <n v="1413"/>
    <n v="70.771212120970006"/>
    <n v="70.771212120970006"/>
    <n v="48.31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7"/>
    <s v="11060 Супы"/>
    <s v="Супы"/>
    <n v="7016.7"/>
    <n v="507"/>
    <n v="28.016233766119999"/>
    <n v="28.016233766119999"/>
    <n v="26.684999999999999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7"/>
    <s v="11080 Соусы Магги"/>
    <s v="Соусы Магги"/>
    <n v="2198.5700000000002"/>
    <n v="121"/>
    <n v="6.05"/>
    <n v="6.05"/>
    <n v="10.89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8"/>
    <s v="12010 Быстров Каши для всей семьи"/>
    <s v="Быстров Каши для всей семьи"/>
    <n v="7111.93"/>
    <n v="308"/>
    <n v="46.571428571209999"/>
    <n v="6.6428571424499996"/>
    <n v="21.762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9"/>
    <s v="13010 Готовые Завтраки"/>
    <s v="Готовые Завтраки"/>
    <n v="33021.71"/>
    <n v="521"/>
    <n v="32.147505272350003"/>
    <n v="32.147505272350003"/>
    <n v="139.81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10"/>
    <s v="14010 Заменитель Грудного Молока"/>
    <s v="Заменитель Грудного Молока"/>
    <n v="4178.74"/>
    <n v="16"/>
    <n v="1.2083333332699999"/>
    <n v="1.2083333332699999"/>
    <n v="6.9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11"/>
    <s v="15010 Каши"/>
    <s v="Каши"/>
    <n v="3747.9"/>
    <n v="40"/>
    <n v="3.2888888888199999"/>
    <n v="3.2888888888199999"/>
    <n v="9.5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11"/>
    <s v="15020 Нестле Детское питание и соки"/>
    <s v="Нестле Детское питание и соки"/>
    <n v="3077.38"/>
    <n v="44"/>
    <n v="6.4166666666100003"/>
    <n v="6.4166666666100003"/>
    <n v="9.9350000000000005"/>
  </r>
  <r>
    <n v="900"/>
    <s v="Nestle - IRK"/>
    <n v="904"/>
    <s v="IRK-Слата (Иркутск)"/>
    <s v="Гнатенко Игорь Иванович"/>
    <x v="0"/>
    <x v="3"/>
    <n v="90442037"/>
    <s v="Еликов Иван Александрович"/>
    <x v="11"/>
    <s v="15030 Гербер Детское питание и соки"/>
    <s v="Гербер Детское питание и соки"/>
    <n v="5352.1"/>
    <n v="144"/>
    <n v="12.33333333321"/>
    <n v="12.33333333321"/>
    <n v="19.1733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5D404-818C-4A8B-9A4E-05393DA4384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31" firstHeaderRow="0" firstDataRow="1" firstDataCol="1"/>
  <pivotFields count="17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13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</pivotFields>
  <rowFields count="3">
    <field x="5"/>
    <field x="6"/>
    <field x="9"/>
  </rowFields>
  <rowItems count="30">
    <i>
      <x/>
    </i>
    <i r="1">
      <x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7"/>
    </i>
    <i r="2">
      <x v="8"/>
    </i>
    <i r="2">
      <x v="9"/>
    </i>
    <i r="2">
      <x v="10"/>
    </i>
    <i r="2">
      <x v="11"/>
    </i>
    <i r="1">
      <x v="2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7"/>
    </i>
    <i r="2">
      <x v="8"/>
    </i>
    <i r="2">
      <x v="9"/>
    </i>
    <i r="2"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Сумма продаж (руб.)" fld="12" baseField="0" baseItem="0"/>
    <dataField name="Sum of Количество (шт.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E19"/>
  <sheetViews>
    <sheetView tabSelected="1" workbookViewId="0">
      <selection activeCell="E19" sqref="E19"/>
    </sheetView>
  </sheetViews>
  <sheetFormatPr defaultRowHeight="13"/>
  <cols>
    <col min="2" max="2" width="18.40625" bestFit="1" customWidth="1"/>
    <col min="3" max="3" width="14.90625" bestFit="1" customWidth="1"/>
    <col min="4" max="4" width="14" bestFit="1" customWidth="1"/>
    <col min="5" max="5" width="13.7265625" bestFit="1" customWidth="1"/>
  </cols>
  <sheetData>
    <row r="7" spans="2:5" s="6" customFormat="1">
      <c r="B7" s="57" t="s">
        <v>169</v>
      </c>
      <c r="C7" s="57">
        <v>2011</v>
      </c>
      <c r="D7" s="57">
        <v>2012</v>
      </c>
      <c r="E7" s="57" t="s">
        <v>170</v>
      </c>
    </row>
    <row r="8" spans="2:5" s="6" customFormat="1">
      <c r="B8" s="58" t="s">
        <v>171</v>
      </c>
      <c r="C8" s="1">
        <v>14920682.5</v>
      </c>
      <c r="D8" s="82">
        <v>17637753.289503101</v>
      </c>
      <c r="E8" s="84">
        <f>IFERROR((D8-C8)/C8,"")</f>
        <v>0.1821009722245012</v>
      </c>
    </row>
    <row r="9" spans="2:5" s="6" customFormat="1">
      <c r="B9" s="58" t="s">
        <v>172</v>
      </c>
      <c r="C9" s="1">
        <v>11369582.860000001</v>
      </c>
      <c r="D9" s="82">
        <v>13806093.065719604</v>
      </c>
      <c r="E9" s="84">
        <f t="shared" ref="E9:E18" si="0">IFERROR((D9-C9)/C9,"")</f>
        <v>0.21430075630053527</v>
      </c>
    </row>
    <row r="10" spans="2:5" s="6" customFormat="1">
      <c r="B10" s="58" t="s">
        <v>173</v>
      </c>
      <c r="C10" s="1">
        <v>1124659.83</v>
      </c>
      <c r="D10" s="82">
        <v>1300086.1264953613</v>
      </c>
      <c r="E10" s="84">
        <f t="shared" si="0"/>
        <v>0.15598165046524445</v>
      </c>
    </row>
    <row r="11" spans="2:5" s="6" customFormat="1">
      <c r="B11" s="58" t="s">
        <v>174</v>
      </c>
      <c r="C11" s="1">
        <v>905336.64</v>
      </c>
      <c r="D11" s="82">
        <v>1199097.1465835571</v>
      </c>
      <c r="E11" s="84">
        <f t="shared" si="0"/>
        <v>0.324476546739075</v>
      </c>
    </row>
    <row r="12" spans="2:5" s="6" customFormat="1">
      <c r="B12" s="58" t="s">
        <v>175</v>
      </c>
      <c r="C12" s="1">
        <v>4571052.45</v>
      </c>
      <c r="D12" s="82">
        <v>8882916.529709816</v>
      </c>
      <c r="E12" s="84">
        <f t="shared" si="0"/>
        <v>0.94329787874339877</v>
      </c>
    </row>
    <row r="13" spans="2:5" s="6" customFormat="1">
      <c r="B13" s="58" t="s">
        <v>176</v>
      </c>
      <c r="C13" s="1">
        <v>4739236.3799999868</v>
      </c>
      <c r="D13" s="82">
        <v>5763128.1687088013</v>
      </c>
      <c r="E13" s="84">
        <f t="shared" si="0"/>
        <v>0.21604573112869657</v>
      </c>
    </row>
    <row r="14" spans="2:5" s="6" customFormat="1">
      <c r="B14" s="58" t="s">
        <v>177</v>
      </c>
      <c r="C14" s="1">
        <v>6651933.5499999356</v>
      </c>
      <c r="D14" s="82">
        <v>7679481.7849979401</v>
      </c>
      <c r="E14" s="84">
        <f t="shared" si="0"/>
        <v>0.15447361692270881</v>
      </c>
    </row>
    <row r="15" spans="2:5" s="6" customFormat="1">
      <c r="B15" s="58" t="s">
        <v>178</v>
      </c>
      <c r="C15" s="1">
        <v>2021901.96</v>
      </c>
      <c r="D15" s="82">
        <v>2112803.6678924561</v>
      </c>
      <c r="E15" s="84">
        <f t="shared" si="0"/>
        <v>4.4958514156866483E-2</v>
      </c>
    </row>
    <row r="16" spans="2:5" s="6" customFormat="1">
      <c r="B16" s="58" t="s">
        <v>179</v>
      </c>
      <c r="C16" s="1">
        <v>3249434.28</v>
      </c>
      <c r="D16" s="82">
        <v>4806714.2512207031</v>
      </c>
      <c r="E16" s="84">
        <f t="shared" si="0"/>
        <v>0.47924648939836489</v>
      </c>
    </row>
    <row r="17" spans="2:5" s="6" customFormat="1">
      <c r="B17" s="58" t="s">
        <v>60</v>
      </c>
      <c r="C17" s="1">
        <v>554101.53</v>
      </c>
      <c r="D17" s="82">
        <v>926328.48890972137</v>
      </c>
      <c r="E17" s="84">
        <f t="shared" si="0"/>
        <v>0.67176670475846068</v>
      </c>
    </row>
    <row r="18" spans="2:5" s="6" customFormat="1">
      <c r="B18" s="58" t="s">
        <v>180</v>
      </c>
      <c r="C18" s="1"/>
      <c r="D18" s="82">
        <v>756078.54818534851</v>
      </c>
      <c r="E18" s="84" t="str">
        <f t="shared" si="0"/>
        <v/>
      </c>
    </row>
    <row r="19" spans="2:5" s="6" customFormat="1">
      <c r="B19" s="59" t="s">
        <v>168</v>
      </c>
      <c r="C19" s="81">
        <v>50779200.149999931</v>
      </c>
      <c r="D19" s="83">
        <v>64870481.067926407</v>
      </c>
      <c r="E19" s="84">
        <f>IFERROR((D19-C19)/C19,"")</f>
        <v>0.27750104129843201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M38"/>
  <sheetViews>
    <sheetView topLeftCell="A7" workbookViewId="0">
      <selection activeCell="C12" sqref="C12"/>
    </sheetView>
  </sheetViews>
  <sheetFormatPr defaultRowHeight="13"/>
  <cols>
    <col min="1" max="1" width="65.54296875" bestFit="1" customWidth="1"/>
    <col min="2" max="2" width="20.1328125" customWidth="1"/>
    <col min="4" max="4" width="13.7265625" customWidth="1"/>
  </cols>
  <sheetData>
    <row r="4" spans="1:13" ht="25">
      <c r="A4" s="68" t="s">
        <v>187</v>
      </c>
      <c r="B4" s="49"/>
      <c r="C4" s="49"/>
      <c r="D4" s="49"/>
      <c r="E4" s="49"/>
      <c r="F4" s="50"/>
      <c r="G4" s="50"/>
      <c r="H4" s="50"/>
      <c r="I4" s="50"/>
      <c r="J4" s="50"/>
      <c r="K4" s="50"/>
      <c r="L4" s="50"/>
      <c r="M4" s="50"/>
    </row>
    <row r="5" spans="1:13" ht="13.5">
      <c r="A5" s="48"/>
      <c r="B5" s="48"/>
      <c r="C5" s="48"/>
      <c r="D5" s="48"/>
      <c r="E5" s="48"/>
      <c r="F5" s="51"/>
      <c r="G5" s="51"/>
      <c r="H5" s="51"/>
      <c r="I5" s="51"/>
      <c r="J5" s="51"/>
      <c r="K5" s="51"/>
      <c r="L5" s="51"/>
      <c r="M5" s="51"/>
    </row>
    <row r="6" spans="1:13" ht="13.5">
      <c r="A6" s="69" t="s">
        <v>188</v>
      </c>
      <c r="B6" s="70" t="s">
        <v>189</v>
      </c>
      <c r="C6" s="62"/>
      <c r="D6" s="62"/>
      <c r="E6" s="48"/>
      <c r="F6" s="51"/>
      <c r="G6" s="51"/>
      <c r="H6" s="51"/>
      <c r="I6" s="51"/>
      <c r="J6" s="51"/>
      <c r="K6" s="51"/>
      <c r="L6" s="51"/>
      <c r="M6" s="51"/>
    </row>
    <row r="7" spans="1:13" ht="13.5">
      <c r="A7" s="69" t="s">
        <v>190</v>
      </c>
      <c r="B7" s="89">
        <f>VLOOKUP(B6,A16:B38,2,FALSE)</f>
        <v>7</v>
      </c>
      <c r="C7" s="62"/>
      <c r="D7" s="62"/>
      <c r="E7" s="48"/>
      <c r="F7" s="51"/>
      <c r="G7" s="51"/>
      <c r="H7" s="51"/>
      <c r="I7" s="51"/>
      <c r="J7" s="51"/>
      <c r="K7" s="51"/>
      <c r="L7" s="51"/>
      <c r="M7" s="51"/>
    </row>
    <row r="8" spans="1:13" ht="13.5">
      <c r="A8" s="69" t="s">
        <v>191</v>
      </c>
      <c r="B8" s="71">
        <v>41067</v>
      </c>
      <c r="C8" s="70" t="s">
        <v>192</v>
      </c>
      <c r="D8" s="71">
        <v>41115</v>
      </c>
      <c r="E8" s="48"/>
      <c r="F8" s="51"/>
      <c r="G8" s="51"/>
      <c r="H8" s="51"/>
      <c r="I8" s="51"/>
      <c r="J8" s="51"/>
      <c r="K8" s="51"/>
      <c r="L8" s="51"/>
      <c r="M8" s="51"/>
    </row>
    <row r="9" spans="1:13" ht="13.5">
      <c r="A9" s="69" t="s">
        <v>193</v>
      </c>
      <c r="B9" s="90">
        <f>D8-B8</f>
        <v>48</v>
      </c>
      <c r="C9" s="62"/>
      <c r="D9" s="62"/>
      <c r="E9" s="48"/>
      <c r="F9" s="51"/>
      <c r="G9" s="51"/>
      <c r="H9" s="51"/>
      <c r="I9" s="51"/>
      <c r="J9" s="51"/>
      <c r="K9" s="51"/>
      <c r="L9" s="51"/>
      <c r="M9" s="51"/>
    </row>
    <row r="10" spans="1:13" ht="13.5">
      <c r="A10" s="69" t="s">
        <v>194</v>
      </c>
      <c r="B10" s="89" t="str">
        <f>VLOOKUP(B9,D17:E22,2,TRUE)</f>
        <v>g</v>
      </c>
      <c r="C10" s="62"/>
      <c r="D10" s="92"/>
      <c r="E10" s="48"/>
      <c r="F10" s="51"/>
      <c r="G10" s="51"/>
      <c r="H10" s="51"/>
      <c r="I10" s="51"/>
      <c r="J10" s="51"/>
      <c r="K10" s="51"/>
      <c r="L10" s="51"/>
      <c r="M10" s="51"/>
    </row>
    <row r="11" spans="1:13" ht="13.5">
      <c r="A11" s="69" t="s">
        <v>195</v>
      </c>
      <c r="B11" s="91">
        <f>INDEX(F17:M22, MATCH(B10, E17:E22, 0), MATCH(B7, F16:M16, 0))</f>
        <v>72</v>
      </c>
      <c r="C11" s="62"/>
      <c r="D11" s="62"/>
      <c r="E11" s="48"/>
      <c r="F11" s="51"/>
      <c r="G11" s="51"/>
      <c r="H11" s="51"/>
      <c r="I11" s="51"/>
      <c r="J11" s="51"/>
      <c r="K11" s="51"/>
      <c r="L11" s="51"/>
      <c r="M11" s="51"/>
    </row>
    <row r="12" spans="1:13" ht="13.5">
      <c r="A12" s="69" t="s">
        <v>196</v>
      </c>
      <c r="B12" s="91">
        <f>B9*B11</f>
        <v>3456</v>
      </c>
      <c r="C12" s="62"/>
      <c r="D12" s="62"/>
      <c r="E12" s="48"/>
      <c r="F12" s="51"/>
      <c r="G12" s="51"/>
      <c r="H12" s="51"/>
      <c r="I12" s="51"/>
      <c r="J12" s="51"/>
      <c r="K12" s="51"/>
      <c r="L12" s="51"/>
      <c r="M12" s="51"/>
    </row>
    <row r="13" spans="1:13" ht="13.5">
      <c r="A13" s="48"/>
      <c r="B13" s="48"/>
      <c r="C13" s="48"/>
      <c r="D13" s="48"/>
      <c r="E13" s="48"/>
      <c r="F13" s="51"/>
      <c r="G13" s="51"/>
      <c r="H13" s="51"/>
      <c r="I13" s="51"/>
      <c r="J13" s="51"/>
      <c r="K13" s="51"/>
      <c r="L13" s="51"/>
      <c r="M13" s="51"/>
    </row>
    <row r="14" spans="1:13" ht="18">
      <c r="A14" s="108" t="s">
        <v>197</v>
      </c>
      <c r="B14" s="109"/>
      <c r="C14" s="48"/>
      <c r="D14" s="110" t="s">
        <v>198</v>
      </c>
      <c r="E14" s="110"/>
      <c r="F14" s="110"/>
      <c r="G14" s="110"/>
      <c r="H14" s="110"/>
      <c r="I14" s="110"/>
      <c r="J14" s="110"/>
      <c r="K14" s="110"/>
      <c r="L14" s="110"/>
      <c r="M14" s="110"/>
    </row>
    <row r="15" spans="1:13" ht="13.5">
      <c r="A15" s="72" t="s">
        <v>186</v>
      </c>
      <c r="B15" s="72" t="s">
        <v>199</v>
      </c>
      <c r="C15" s="48"/>
      <c r="D15" s="111" t="s">
        <v>200</v>
      </c>
      <c r="E15" s="111" t="s">
        <v>201</v>
      </c>
      <c r="F15" s="113" t="s">
        <v>202</v>
      </c>
      <c r="G15" s="113"/>
      <c r="H15" s="113"/>
      <c r="I15" s="113"/>
      <c r="J15" s="113"/>
      <c r="K15" s="113"/>
      <c r="L15" s="113"/>
      <c r="M15" s="113"/>
    </row>
    <row r="16" spans="1:13" ht="13.5">
      <c r="A16" s="61" t="s">
        <v>203</v>
      </c>
      <c r="B16" s="61">
        <v>1</v>
      </c>
      <c r="C16" s="48"/>
      <c r="D16" s="112"/>
      <c r="E16" s="112"/>
      <c r="F16" s="73">
        <v>1</v>
      </c>
      <c r="G16" s="73">
        <v>2</v>
      </c>
      <c r="H16" s="73">
        <v>3</v>
      </c>
      <c r="I16" s="73">
        <v>4</v>
      </c>
      <c r="J16" s="73">
        <v>5</v>
      </c>
      <c r="K16" s="73">
        <v>6</v>
      </c>
      <c r="L16" s="73">
        <v>7</v>
      </c>
      <c r="M16" s="73">
        <v>8</v>
      </c>
    </row>
    <row r="17" spans="1:13" ht="13.5">
      <c r="A17" s="61" t="s">
        <v>204</v>
      </c>
      <c r="B17" s="61">
        <v>1</v>
      </c>
      <c r="C17" s="48"/>
      <c r="D17" s="74">
        <v>0</v>
      </c>
      <c r="E17" s="75" t="s">
        <v>205</v>
      </c>
      <c r="F17" s="76">
        <v>39</v>
      </c>
      <c r="G17" s="76">
        <v>49</v>
      </c>
      <c r="H17" s="76">
        <v>57</v>
      </c>
      <c r="I17" s="76">
        <v>64</v>
      </c>
      <c r="J17" s="76">
        <v>72</v>
      </c>
      <c r="K17" s="76">
        <v>79</v>
      </c>
      <c r="L17" s="76">
        <v>86</v>
      </c>
      <c r="M17" s="76">
        <v>100</v>
      </c>
    </row>
    <row r="18" spans="1:13" ht="13.5">
      <c r="A18" s="61" t="s">
        <v>206</v>
      </c>
      <c r="B18" s="61">
        <v>1</v>
      </c>
      <c r="C18" s="48"/>
      <c r="D18" s="74">
        <v>3</v>
      </c>
      <c r="E18" s="75" t="s">
        <v>207</v>
      </c>
      <c r="F18" s="76">
        <v>34</v>
      </c>
      <c r="G18" s="76">
        <v>42</v>
      </c>
      <c r="H18" s="76">
        <v>49</v>
      </c>
      <c r="I18" s="76">
        <v>57</v>
      </c>
      <c r="J18" s="76">
        <v>64</v>
      </c>
      <c r="K18" s="76">
        <v>72</v>
      </c>
      <c r="L18" s="76">
        <v>79</v>
      </c>
      <c r="M18" s="76">
        <v>90</v>
      </c>
    </row>
    <row r="19" spans="1:13" ht="13.5">
      <c r="A19" s="61" t="s">
        <v>208</v>
      </c>
      <c r="B19" s="61">
        <v>1</v>
      </c>
      <c r="C19" s="48"/>
      <c r="D19" s="74">
        <v>8</v>
      </c>
      <c r="E19" s="75" t="s">
        <v>209</v>
      </c>
      <c r="F19" s="76">
        <v>32</v>
      </c>
      <c r="G19" s="76">
        <v>40</v>
      </c>
      <c r="H19" s="76">
        <v>47</v>
      </c>
      <c r="I19" s="76">
        <v>54</v>
      </c>
      <c r="J19" s="76">
        <v>62</v>
      </c>
      <c r="K19" s="76">
        <v>69</v>
      </c>
      <c r="L19" s="76">
        <v>77</v>
      </c>
      <c r="M19" s="76">
        <v>88</v>
      </c>
    </row>
    <row r="20" spans="1:13" ht="13.5">
      <c r="A20" s="61" t="s">
        <v>210</v>
      </c>
      <c r="B20" s="61">
        <v>2</v>
      </c>
      <c r="C20" s="48"/>
      <c r="D20" s="74">
        <v>15</v>
      </c>
      <c r="E20" s="75" t="s">
        <v>211</v>
      </c>
      <c r="F20" s="76">
        <v>30</v>
      </c>
      <c r="G20" s="76">
        <v>37</v>
      </c>
      <c r="H20" s="76">
        <v>45</v>
      </c>
      <c r="I20" s="76">
        <v>52</v>
      </c>
      <c r="J20" s="76">
        <v>60</v>
      </c>
      <c r="K20" s="76">
        <v>67</v>
      </c>
      <c r="L20" s="76">
        <v>74</v>
      </c>
      <c r="M20" s="76">
        <v>86</v>
      </c>
    </row>
    <row r="21" spans="1:13" ht="13.5">
      <c r="A21" s="61" t="s">
        <v>212</v>
      </c>
      <c r="B21" s="61">
        <v>2</v>
      </c>
      <c r="C21" s="48"/>
      <c r="D21" s="74">
        <v>31</v>
      </c>
      <c r="E21" s="75" t="s">
        <v>213</v>
      </c>
      <c r="F21" s="76">
        <v>29</v>
      </c>
      <c r="G21" s="76">
        <v>36</v>
      </c>
      <c r="H21" s="76">
        <v>43</v>
      </c>
      <c r="I21" s="76">
        <v>51</v>
      </c>
      <c r="J21" s="76">
        <v>58</v>
      </c>
      <c r="K21" s="76">
        <v>66</v>
      </c>
      <c r="L21" s="76">
        <v>73</v>
      </c>
      <c r="M21" s="76">
        <v>84</v>
      </c>
    </row>
    <row r="22" spans="1:13" ht="13.5">
      <c r="A22" s="61" t="s">
        <v>214</v>
      </c>
      <c r="B22" s="61">
        <v>2</v>
      </c>
      <c r="C22" s="48"/>
      <c r="D22" s="74">
        <v>45</v>
      </c>
      <c r="E22" s="75" t="s">
        <v>215</v>
      </c>
      <c r="F22" s="76">
        <v>27</v>
      </c>
      <c r="G22" s="76">
        <v>34</v>
      </c>
      <c r="H22" s="76">
        <v>42</v>
      </c>
      <c r="I22" s="76">
        <v>49</v>
      </c>
      <c r="J22" s="76">
        <v>57</v>
      </c>
      <c r="K22" s="76">
        <v>64</v>
      </c>
      <c r="L22" s="76">
        <v>72</v>
      </c>
      <c r="M22" s="76">
        <v>82</v>
      </c>
    </row>
    <row r="23" spans="1:13" ht="13.5">
      <c r="A23" s="61" t="s">
        <v>216</v>
      </c>
      <c r="B23" s="61">
        <v>3</v>
      </c>
      <c r="C23" s="48"/>
      <c r="D23" s="48"/>
      <c r="E23" s="48"/>
      <c r="F23" s="51"/>
      <c r="G23" s="51"/>
      <c r="H23" s="51"/>
      <c r="I23" s="51"/>
      <c r="J23" s="51"/>
      <c r="K23" s="51"/>
      <c r="L23" s="51"/>
      <c r="M23" s="51"/>
    </row>
    <row r="24" spans="1:13" ht="13.5">
      <c r="A24" s="61" t="s">
        <v>217</v>
      </c>
      <c r="B24" s="61">
        <v>3</v>
      </c>
      <c r="C24" s="48"/>
      <c r="D24" s="48"/>
      <c r="E24" s="48"/>
      <c r="F24" s="51"/>
      <c r="G24" s="51"/>
      <c r="H24" s="51"/>
      <c r="I24" s="51"/>
      <c r="J24" s="51"/>
      <c r="K24" s="51"/>
      <c r="L24" s="51"/>
      <c r="M24" s="51"/>
    </row>
    <row r="25" spans="1:13" ht="13.5">
      <c r="A25" s="61" t="s">
        <v>218</v>
      </c>
      <c r="B25" s="61">
        <v>4</v>
      </c>
      <c r="C25" s="48"/>
      <c r="D25" s="48"/>
      <c r="E25" s="48"/>
      <c r="F25" s="51"/>
      <c r="G25" s="51"/>
      <c r="H25" s="51"/>
      <c r="I25" s="51"/>
      <c r="J25" s="51"/>
      <c r="K25" s="51"/>
      <c r="L25" s="51"/>
      <c r="M25" s="51"/>
    </row>
    <row r="26" spans="1:13" ht="13.5">
      <c r="A26" s="61" t="s">
        <v>219</v>
      </c>
      <c r="B26" s="61">
        <v>4</v>
      </c>
      <c r="C26" s="48"/>
      <c r="D26" s="48"/>
      <c r="E26" s="48"/>
      <c r="F26" s="51"/>
      <c r="G26" s="51"/>
      <c r="H26" s="51"/>
      <c r="I26" s="51"/>
      <c r="J26" s="51"/>
      <c r="K26" s="51"/>
      <c r="L26" s="51"/>
      <c r="M26" s="51"/>
    </row>
    <row r="27" spans="1:13" ht="13.5">
      <c r="A27" s="61" t="s">
        <v>220</v>
      </c>
      <c r="B27" s="61">
        <v>4</v>
      </c>
      <c r="C27" s="48"/>
      <c r="D27" s="48"/>
      <c r="E27" s="48"/>
      <c r="F27" s="51"/>
      <c r="G27" s="51"/>
      <c r="H27" s="51"/>
      <c r="I27" s="51"/>
      <c r="J27" s="51"/>
      <c r="K27" s="51"/>
      <c r="L27" s="51"/>
      <c r="M27" s="51"/>
    </row>
    <row r="28" spans="1:13" ht="13.5">
      <c r="A28" s="61" t="s">
        <v>221</v>
      </c>
      <c r="B28" s="61">
        <v>5</v>
      </c>
      <c r="C28" s="48"/>
      <c r="D28" s="48"/>
      <c r="E28" s="48"/>
      <c r="F28" s="51"/>
      <c r="G28" s="51"/>
      <c r="H28" s="51"/>
      <c r="I28" s="51"/>
      <c r="J28" s="51"/>
      <c r="K28" s="51"/>
      <c r="L28" s="51"/>
      <c r="M28" s="51"/>
    </row>
    <row r="29" spans="1:13" ht="13.5">
      <c r="A29" s="61" t="s">
        <v>222</v>
      </c>
      <c r="B29" s="61">
        <v>5</v>
      </c>
      <c r="C29" s="48"/>
      <c r="D29" s="48"/>
      <c r="E29" s="48"/>
      <c r="F29" s="51"/>
      <c r="G29" s="51"/>
      <c r="H29" s="51"/>
      <c r="I29" s="51"/>
      <c r="J29" s="51"/>
      <c r="K29" s="51"/>
      <c r="L29" s="51"/>
      <c r="M29" s="51"/>
    </row>
    <row r="30" spans="1:13" ht="13.5">
      <c r="A30" s="61" t="s">
        <v>223</v>
      </c>
      <c r="B30" s="61">
        <v>5</v>
      </c>
      <c r="C30" s="48"/>
      <c r="D30" s="48"/>
      <c r="E30" s="48"/>
      <c r="F30" s="51"/>
      <c r="G30" s="51"/>
      <c r="H30" s="51"/>
      <c r="I30" s="51"/>
      <c r="J30" s="51"/>
      <c r="K30" s="51"/>
      <c r="L30" s="51"/>
      <c r="M30" s="51"/>
    </row>
    <row r="31" spans="1:13" ht="13.5">
      <c r="A31" s="61" t="s">
        <v>224</v>
      </c>
      <c r="B31" s="61">
        <v>6</v>
      </c>
      <c r="C31" s="48"/>
      <c r="D31" s="48"/>
      <c r="E31" s="48"/>
      <c r="F31" s="51"/>
      <c r="G31" s="51"/>
      <c r="H31" s="51"/>
      <c r="I31" s="51"/>
      <c r="J31" s="51"/>
      <c r="K31" s="51"/>
      <c r="L31" s="51"/>
      <c r="M31" s="51"/>
    </row>
    <row r="32" spans="1:13" ht="13.5">
      <c r="A32" s="61" t="s">
        <v>225</v>
      </c>
      <c r="B32" s="61">
        <v>6</v>
      </c>
      <c r="C32" s="48"/>
      <c r="D32" s="48"/>
      <c r="E32" s="48"/>
      <c r="F32" s="51"/>
      <c r="G32" s="51"/>
      <c r="H32" s="51"/>
      <c r="I32" s="51"/>
      <c r="J32" s="51"/>
      <c r="K32" s="51"/>
      <c r="L32" s="51"/>
      <c r="M32" s="51"/>
    </row>
    <row r="33" spans="1:13" ht="13.5">
      <c r="A33" s="61" t="s">
        <v>226</v>
      </c>
      <c r="B33" s="61">
        <v>6</v>
      </c>
      <c r="C33" s="48"/>
      <c r="D33" s="48"/>
      <c r="E33" s="48"/>
      <c r="F33" s="52"/>
      <c r="G33" s="52"/>
      <c r="H33" s="52"/>
      <c r="I33" s="52"/>
      <c r="J33" s="52"/>
      <c r="K33" s="52"/>
      <c r="L33" s="52"/>
      <c r="M33" s="52"/>
    </row>
    <row r="34" spans="1:13" ht="13.5">
      <c r="A34" s="61" t="s">
        <v>189</v>
      </c>
      <c r="B34" s="61">
        <v>7</v>
      </c>
      <c r="C34" s="48"/>
      <c r="D34" s="48"/>
      <c r="E34" s="48"/>
      <c r="F34" s="52"/>
      <c r="G34" s="52"/>
      <c r="H34" s="52"/>
      <c r="I34" s="52"/>
      <c r="J34" s="52"/>
      <c r="K34" s="52"/>
      <c r="L34" s="52"/>
      <c r="M34" s="52"/>
    </row>
    <row r="35" spans="1:13" ht="13.5">
      <c r="A35" s="61" t="s">
        <v>227</v>
      </c>
      <c r="B35" s="61">
        <v>7</v>
      </c>
      <c r="C35" s="48"/>
      <c r="D35" s="48"/>
      <c r="E35" s="48"/>
      <c r="F35" s="52"/>
      <c r="G35" s="52"/>
      <c r="H35" s="52"/>
      <c r="I35" s="52"/>
      <c r="J35" s="52"/>
      <c r="K35" s="52"/>
      <c r="L35" s="52"/>
      <c r="M35" s="52"/>
    </row>
    <row r="36" spans="1:13" ht="13.5">
      <c r="A36" s="61" t="s">
        <v>228</v>
      </c>
      <c r="B36" s="61">
        <v>7</v>
      </c>
      <c r="C36" s="48"/>
      <c r="D36" s="48"/>
      <c r="E36" s="48"/>
      <c r="F36" s="52"/>
      <c r="G36" s="52"/>
      <c r="H36" s="52"/>
      <c r="I36" s="52"/>
      <c r="J36" s="52"/>
      <c r="K36" s="52"/>
      <c r="L36" s="52"/>
      <c r="M36" s="52"/>
    </row>
    <row r="37" spans="1:13" ht="13.5">
      <c r="A37" s="61" t="s">
        <v>229</v>
      </c>
      <c r="B37" s="61">
        <v>8</v>
      </c>
      <c r="C37" s="48"/>
      <c r="D37" s="48"/>
      <c r="E37" s="48"/>
      <c r="F37" s="52"/>
      <c r="G37" s="52"/>
      <c r="H37" s="52"/>
      <c r="I37" s="52"/>
      <c r="J37" s="52"/>
      <c r="K37" s="52"/>
      <c r="L37" s="52"/>
      <c r="M37" s="52"/>
    </row>
    <row r="38" spans="1:13" ht="13.5">
      <c r="A38" s="61" t="s">
        <v>230</v>
      </c>
      <c r="B38" s="61">
        <v>8</v>
      </c>
      <c r="C38" s="48"/>
      <c r="D38" s="48"/>
      <c r="E38" s="48"/>
      <c r="F38" s="52"/>
      <c r="G38" s="52"/>
      <c r="H38" s="52"/>
      <c r="I38" s="52"/>
      <c r="J38" s="52"/>
      <c r="K38" s="52"/>
      <c r="L38" s="52"/>
      <c r="M38" s="52"/>
    </row>
  </sheetData>
  <mergeCells count="5">
    <mergeCell ref="A14:B14"/>
    <mergeCell ref="D14:M14"/>
    <mergeCell ref="D15:D16"/>
    <mergeCell ref="E15:E16"/>
    <mergeCell ref="F15:M15"/>
  </mergeCells>
  <dataValidations count="1">
    <dataValidation type="list" allowBlank="1" showInputMessage="1" showErrorMessage="1" sqref="B6" xr:uid="{00000000-0002-0000-0800-000000000000}">
      <formula1>$A$16:$A$38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I10"/>
  <sheetViews>
    <sheetView workbookViewId="0">
      <selection activeCell="A4" sqref="A4"/>
    </sheetView>
  </sheetViews>
  <sheetFormatPr defaultRowHeight="13"/>
  <cols>
    <col min="1" max="1" width="28.1328125" customWidth="1"/>
  </cols>
  <sheetData>
    <row r="4" spans="1:9" ht="15.75">
      <c r="A4" s="56" t="s">
        <v>231</v>
      </c>
      <c r="B4" s="53"/>
      <c r="C4" s="53"/>
      <c r="D4" s="53"/>
      <c r="E4" s="53"/>
      <c r="F4" s="53"/>
      <c r="G4" s="53"/>
      <c r="H4" s="53"/>
      <c r="I4" s="53"/>
    </row>
    <row r="5" spans="1:9" ht="15.25">
      <c r="A5" s="77"/>
      <c r="B5" s="77">
        <v>2003</v>
      </c>
      <c r="C5" s="77">
        <v>2004</v>
      </c>
      <c r="D5" s="77">
        <v>2005</v>
      </c>
      <c r="E5" s="77">
        <v>2006</v>
      </c>
      <c r="F5" s="77">
        <v>2007</v>
      </c>
      <c r="G5" s="77">
        <v>2008</v>
      </c>
      <c r="H5" s="77">
        <v>2009</v>
      </c>
      <c r="I5" s="77">
        <v>2010</v>
      </c>
    </row>
    <row r="6" spans="1:9" ht="15.25">
      <c r="A6" s="78" t="s">
        <v>232</v>
      </c>
      <c r="B6" s="79">
        <v>1240</v>
      </c>
      <c r="C6" s="79">
        <v>1700</v>
      </c>
      <c r="D6" s="79">
        <v>2330</v>
      </c>
      <c r="E6" s="79">
        <v>2950</v>
      </c>
      <c r="F6" s="79">
        <v>3700</v>
      </c>
      <c r="G6" s="79">
        <v>4500</v>
      </c>
      <c r="H6" s="79">
        <v>5200</v>
      </c>
      <c r="I6" s="79">
        <v>5850</v>
      </c>
    </row>
    <row r="7" spans="1:9" ht="15.25">
      <c r="A7" s="78" t="s">
        <v>233</v>
      </c>
      <c r="B7" s="79">
        <v>935</v>
      </c>
      <c r="C7" s="79">
        <v>1200</v>
      </c>
      <c r="D7" s="79">
        <v>1390</v>
      </c>
      <c r="E7" s="79">
        <v>1535</v>
      </c>
      <c r="F7" s="79">
        <v>1665</v>
      </c>
      <c r="G7" s="79">
        <v>1805</v>
      </c>
      <c r="H7" s="79">
        <v>1895</v>
      </c>
      <c r="I7" s="79">
        <v>2000</v>
      </c>
    </row>
    <row r="8" spans="1:9" ht="15.25">
      <c r="A8" s="78" t="s">
        <v>234</v>
      </c>
      <c r="B8" s="79">
        <v>530</v>
      </c>
      <c r="C8" s="79">
        <v>710</v>
      </c>
      <c r="D8" s="79">
        <v>910</v>
      </c>
      <c r="E8" s="79">
        <v>1100</v>
      </c>
      <c r="F8" s="79">
        <v>1200</v>
      </c>
      <c r="G8" s="79">
        <v>1300</v>
      </c>
      <c r="H8" s="79">
        <v>1350</v>
      </c>
      <c r="I8" s="79">
        <v>1390</v>
      </c>
    </row>
    <row r="9" spans="1:9" ht="15.25">
      <c r="A9" s="78" t="s">
        <v>235</v>
      </c>
      <c r="B9" s="80">
        <v>0.308</v>
      </c>
      <c r="C9" s="80">
        <v>0.33399999999999996</v>
      </c>
      <c r="D9" s="80">
        <v>0.27500000000000002</v>
      </c>
      <c r="E9" s="80">
        <v>0.221</v>
      </c>
      <c r="F9" s="80">
        <v>0.183</v>
      </c>
      <c r="G9" s="80">
        <v>0.16899999999999998</v>
      </c>
      <c r="H9" s="80">
        <v>0.12</v>
      </c>
      <c r="I9" s="80">
        <v>0.10800000000000001</v>
      </c>
    </row>
    <row r="10" spans="1:9" ht="15.25">
      <c r="A10" s="78" t="s">
        <v>236</v>
      </c>
      <c r="B10" s="80">
        <v>0.34799999999999998</v>
      </c>
      <c r="C10" s="80">
        <v>0.28999999999999998</v>
      </c>
      <c r="D10" s="80">
        <v>0.25</v>
      </c>
      <c r="E10" s="80">
        <v>0.2</v>
      </c>
      <c r="F10" s="80">
        <v>0.16699999999999998</v>
      </c>
      <c r="G10" s="80">
        <v>0.114</v>
      </c>
      <c r="H10" s="80">
        <v>0.10300000000000001</v>
      </c>
      <c r="I10" s="80">
        <v>7.0000000000000007E-2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R23"/>
  <sheetViews>
    <sheetView topLeftCell="A6" workbookViewId="0">
      <selection activeCell="L12" sqref="L12"/>
    </sheetView>
  </sheetViews>
  <sheetFormatPr defaultColWidth="9.1328125" defaultRowHeight="14.75"/>
  <cols>
    <col min="1" max="2" width="9.1328125" style="95"/>
    <col min="3" max="3" width="12.1328125" style="95" customWidth="1"/>
    <col min="4" max="16384" width="9.1328125" style="95"/>
  </cols>
  <sheetData>
    <row r="2" spans="1:18">
      <c r="B2" s="95" t="s">
        <v>271</v>
      </c>
      <c r="I2" s="95" t="s">
        <v>272</v>
      </c>
    </row>
    <row r="4" spans="1:18">
      <c r="C4" s="96" t="s">
        <v>273</v>
      </c>
    </row>
    <row r="5" spans="1:18">
      <c r="A5" s="95" t="s">
        <v>274</v>
      </c>
    </row>
    <row r="6" spans="1:18">
      <c r="A6" s="95" t="s">
        <v>275</v>
      </c>
    </row>
    <row r="7" spans="1:18">
      <c r="A7" s="95" t="s">
        <v>276</v>
      </c>
    </row>
    <row r="8" spans="1:18">
      <c r="A8" s="95" t="s">
        <v>277</v>
      </c>
    </row>
    <row r="10" spans="1:18">
      <c r="C10" s="96" t="s">
        <v>278</v>
      </c>
    </row>
    <row r="12" spans="1:18">
      <c r="A12" s="95" t="s">
        <v>279</v>
      </c>
    </row>
    <row r="13" spans="1:18">
      <c r="A13" s="95" t="s">
        <v>280</v>
      </c>
    </row>
    <row r="14" spans="1:18">
      <c r="A14" s="95" t="s">
        <v>281</v>
      </c>
    </row>
    <row r="16" spans="1:18">
      <c r="A16" s="121" t="s">
        <v>273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3"/>
      <c r="M16" s="120" t="s">
        <v>278</v>
      </c>
      <c r="N16" s="120"/>
      <c r="O16" s="120"/>
      <c r="P16" s="120"/>
      <c r="Q16" s="120"/>
      <c r="R16" s="120"/>
    </row>
    <row r="17" spans="1:18" ht="14.75" customHeight="1">
      <c r="A17" s="128" t="s">
        <v>458</v>
      </c>
      <c r="B17" s="114"/>
      <c r="C17" s="114"/>
      <c r="D17" s="114" t="s">
        <v>457</v>
      </c>
      <c r="E17" s="114"/>
      <c r="F17" s="114"/>
      <c r="G17" s="129" t="s">
        <v>456</v>
      </c>
      <c r="H17" s="114"/>
      <c r="I17" s="114"/>
      <c r="J17" s="114" t="s">
        <v>455</v>
      </c>
      <c r="K17" s="114"/>
      <c r="L17" s="115"/>
      <c r="M17" s="124" t="s">
        <v>461</v>
      </c>
      <c r="N17" s="125"/>
      <c r="O17" s="125"/>
      <c r="P17" s="125"/>
      <c r="Q17" s="125"/>
      <c r="R17" s="125"/>
    </row>
    <row r="18" spans="1:18">
      <c r="A18" s="118"/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5"/>
      <c r="M18" s="128" t="s">
        <v>460</v>
      </c>
      <c r="N18" s="127"/>
      <c r="O18" s="127"/>
      <c r="P18" s="127"/>
      <c r="Q18" s="127"/>
      <c r="R18" s="127"/>
    </row>
    <row r="19" spans="1:18">
      <c r="A19" s="118"/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5"/>
      <c r="M19" s="126"/>
      <c r="N19" s="127"/>
      <c r="O19" s="127"/>
      <c r="P19" s="127"/>
      <c r="Q19" s="127"/>
      <c r="R19" s="127"/>
    </row>
    <row r="20" spans="1:18">
      <c r="A20" s="118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5"/>
      <c r="M20" s="128" t="s">
        <v>459</v>
      </c>
      <c r="N20" s="130"/>
      <c r="O20" s="130"/>
      <c r="P20" s="130"/>
      <c r="Q20" s="130"/>
      <c r="R20" s="130"/>
    </row>
    <row r="21" spans="1:18">
      <c r="A21" s="118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5"/>
      <c r="M21" s="131"/>
      <c r="N21" s="130"/>
      <c r="O21" s="130"/>
      <c r="P21" s="130"/>
      <c r="Q21" s="130"/>
      <c r="R21" s="130"/>
    </row>
    <row r="22" spans="1:18">
      <c r="A22" s="118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5"/>
      <c r="M22" s="131"/>
      <c r="N22" s="130"/>
      <c r="O22" s="130"/>
      <c r="P22" s="130"/>
      <c r="Q22" s="130"/>
      <c r="R22" s="130"/>
    </row>
    <row r="23" spans="1:18">
      <c r="A23" s="119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7"/>
      <c r="M23" s="131"/>
      <c r="N23" s="130"/>
      <c r="O23" s="130"/>
      <c r="P23" s="130"/>
      <c r="Q23" s="130"/>
      <c r="R23" s="130"/>
    </row>
  </sheetData>
  <mergeCells count="9">
    <mergeCell ref="J17:L23"/>
    <mergeCell ref="A17:C23"/>
    <mergeCell ref="D17:F23"/>
    <mergeCell ref="G17:I23"/>
    <mergeCell ref="M16:R16"/>
    <mergeCell ref="A16:L16"/>
    <mergeCell ref="M17:R17"/>
    <mergeCell ref="M18:R19"/>
    <mergeCell ref="M20:R2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249977111117893"/>
  </sheetPr>
  <dimension ref="A1:Q51"/>
  <sheetViews>
    <sheetView workbookViewId="0">
      <selection activeCell="C15" sqref="C15"/>
    </sheetView>
  </sheetViews>
  <sheetFormatPr defaultColWidth="9.1328125" defaultRowHeight="14.75"/>
  <cols>
    <col min="1" max="1" width="14.81640625" style="95" customWidth="1"/>
    <col min="2" max="2" width="14.5" style="95" customWidth="1"/>
    <col min="3" max="3" width="18.6796875" style="95" customWidth="1"/>
    <col min="4" max="5" width="9.1328125" style="95"/>
    <col min="6" max="6" width="15.54296875" style="95" customWidth="1"/>
    <col min="7" max="7" width="14.2265625" style="95" customWidth="1"/>
    <col min="8" max="13" width="9.1328125" style="95"/>
    <col min="14" max="14" width="10" style="95" customWidth="1"/>
    <col min="15" max="16384" width="9.1328125" style="95"/>
  </cols>
  <sheetData>
    <row r="1" spans="1:17">
      <c r="A1" s="95" t="s">
        <v>282</v>
      </c>
      <c r="B1" s="95" t="s">
        <v>283</v>
      </c>
      <c r="C1" s="95" t="s">
        <v>284</v>
      </c>
      <c r="D1" s="95" t="s">
        <v>285</v>
      </c>
      <c r="E1" s="95" t="s">
        <v>286</v>
      </c>
      <c r="F1" s="95" t="s">
        <v>287</v>
      </c>
      <c r="G1" s="95" t="s">
        <v>288</v>
      </c>
      <c r="H1" s="95" t="s">
        <v>289</v>
      </c>
      <c r="I1" s="95" t="s">
        <v>290</v>
      </c>
      <c r="J1" s="95" t="s">
        <v>291</v>
      </c>
      <c r="K1" s="95" t="s">
        <v>292</v>
      </c>
      <c r="L1" s="95" t="s">
        <v>293</v>
      </c>
      <c r="M1" s="95" t="s">
        <v>294</v>
      </c>
      <c r="N1" s="95" t="s">
        <v>295</v>
      </c>
    </row>
    <row r="2" spans="1:17">
      <c r="A2" s="95">
        <v>43</v>
      </c>
      <c r="B2" s="95">
        <v>14413330</v>
      </c>
      <c r="C2" s="95" t="s">
        <v>296</v>
      </c>
      <c r="D2" s="95">
        <v>220</v>
      </c>
      <c r="E2" s="95" t="s">
        <v>297</v>
      </c>
      <c r="F2" s="95">
        <v>17</v>
      </c>
      <c r="G2" s="95" t="s">
        <v>298</v>
      </c>
      <c r="H2" s="95">
        <v>34</v>
      </c>
      <c r="I2" s="95" t="s">
        <v>299</v>
      </c>
      <c r="J2" s="95" t="s">
        <v>300</v>
      </c>
      <c r="K2" s="95">
        <v>80001190</v>
      </c>
      <c r="L2" s="95" t="s">
        <v>301</v>
      </c>
      <c r="M2" s="95">
        <v>10</v>
      </c>
      <c r="N2" s="97">
        <v>42619</v>
      </c>
    </row>
    <row r="3" spans="1:17">
      <c r="A3" s="95">
        <v>47</v>
      </c>
      <c r="B3" s="95">
        <v>14413869</v>
      </c>
      <c r="C3" s="95" t="s">
        <v>302</v>
      </c>
      <c r="D3" s="95">
        <v>240</v>
      </c>
      <c r="E3" s="95" t="s">
        <v>297</v>
      </c>
      <c r="F3" s="95">
        <v>17</v>
      </c>
      <c r="G3" s="95" t="s">
        <v>298</v>
      </c>
      <c r="H3" s="95">
        <v>34</v>
      </c>
      <c r="I3" s="95" t="s">
        <v>299</v>
      </c>
      <c r="J3" s="95" t="s">
        <v>300</v>
      </c>
      <c r="K3" s="95">
        <v>80001205</v>
      </c>
      <c r="L3" s="95" t="s">
        <v>301</v>
      </c>
      <c r="M3" s="95">
        <v>12</v>
      </c>
      <c r="N3" s="97">
        <v>42619</v>
      </c>
      <c r="P3" s="98" t="s">
        <v>303</v>
      </c>
      <c r="Q3" s="95" t="s">
        <v>304</v>
      </c>
    </row>
    <row r="4" spans="1:17">
      <c r="A4" s="95">
        <v>20</v>
      </c>
      <c r="B4" s="95">
        <v>14373245</v>
      </c>
      <c r="C4" s="95" t="s">
        <v>305</v>
      </c>
      <c r="D4" s="95">
        <v>105</v>
      </c>
      <c r="E4" s="95" t="s">
        <v>297</v>
      </c>
      <c r="F4" s="95">
        <v>114</v>
      </c>
      <c r="G4" s="95" t="s">
        <v>306</v>
      </c>
      <c r="H4" s="95">
        <v>20</v>
      </c>
      <c r="I4" s="95" t="s">
        <v>299</v>
      </c>
      <c r="J4" s="95" t="s">
        <v>307</v>
      </c>
      <c r="K4" s="95">
        <v>80001199</v>
      </c>
      <c r="L4" s="95" t="s">
        <v>308</v>
      </c>
      <c r="M4" s="95">
        <v>14</v>
      </c>
      <c r="N4" s="97">
        <v>42619</v>
      </c>
    </row>
    <row r="5" spans="1:17">
      <c r="A5" s="95">
        <v>2</v>
      </c>
      <c r="B5" s="95">
        <v>14347076</v>
      </c>
      <c r="C5" s="95" t="s">
        <v>309</v>
      </c>
      <c r="D5" s="95">
        <v>15</v>
      </c>
      <c r="E5" s="95" t="s">
        <v>297</v>
      </c>
      <c r="F5" s="95">
        <v>95</v>
      </c>
      <c r="G5" s="95" t="s">
        <v>310</v>
      </c>
      <c r="H5" s="95">
        <v>25</v>
      </c>
      <c r="I5" s="95" t="s">
        <v>299</v>
      </c>
      <c r="J5" s="95" t="s">
        <v>311</v>
      </c>
      <c r="K5" s="95">
        <v>80001182</v>
      </c>
      <c r="L5" s="95" t="s">
        <v>308</v>
      </c>
      <c r="M5" s="95">
        <v>16</v>
      </c>
      <c r="N5" s="97">
        <v>43313</v>
      </c>
    </row>
    <row r="6" spans="1:17">
      <c r="A6" s="95">
        <v>11</v>
      </c>
      <c r="B6" s="95">
        <v>14357306</v>
      </c>
      <c r="C6" s="95" t="s">
        <v>312</v>
      </c>
      <c r="D6" s="95">
        <v>60</v>
      </c>
      <c r="E6" s="95" t="s">
        <v>297</v>
      </c>
      <c r="F6" s="95">
        <v>95</v>
      </c>
      <c r="G6" s="95" t="s">
        <v>310</v>
      </c>
      <c r="H6" s="95">
        <v>25</v>
      </c>
      <c r="I6" s="95" t="s">
        <v>299</v>
      </c>
      <c r="J6" s="95" t="s">
        <v>311</v>
      </c>
      <c r="K6" s="95">
        <v>80001184</v>
      </c>
      <c r="L6" s="95" t="s">
        <v>308</v>
      </c>
      <c r="M6" s="95">
        <v>18</v>
      </c>
      <c r="N6" s="97">
        <v>43321</v>
      </c>
    </row>
    <row r="7" spans="1:17">
      <c r="A7" s="95">
        <v>26</v>
      </c>
      <c r="B7" s="95">
        <v>14376752</v>
      </c>
      <c r="C7" s="95" t="s">
        <v>313</v>
      </c>
      <c r="D7" s="95">
        <v>135</v>
      </c>
      <c r="E7" s="95" t="s">
        <v>297</v>
      </c>
      <c r="F7" s="95">
        <v>95</v>
      </c>
      <c r="G7" s="95" t="s">
        <v>310</v>
      </c>
      <c r="H7" s="95">
        <v>25</v>
      </c>
      <c r="I7" s="95" t="s">
        <v>299</v>
      </c>
      <c r="J7" s="95" t="s">
        <v>311</v>
      </c>
      <c r="K7" s="95">
        <v>80001204</v>
      </c>
      <c r="L7" s="95" t="s">
        <v>308</v>
      </c>
      <c r="M7" s="95">
        <v>20</v>
      </c>
      <c r="N7" s="97">
        <v>43444</v>
      </c>
    </row>
    <row r="8" spans="1:17">
      <c r="A8" s="95">
        <v>36</v>
      </c>
      <c r="B8" s="95">
        <v>14405303</v>
      </c>
      <c r="C8" s="95" t="s">
        <v>314</v>
      </c>
      <c r="D8" s="95">
        <v>185</v>
      </c>
      <c r="E8" s="95" t="s">
        <v>297</v>
      </c>
      <c r="F8" s="95">
        <v>301</v>
      </c>
      <c r="G8" s="95" t="s">
        <v>315</v>
      </c>
      <c r="H8" s="95">
        <v>31</v>
      </c>
      <c r="I8" s="95" t="s">
        <v>299</v>
      </c>
      <c r="J8" s="95" t="s">
        <v>316</v>
      </c>
      <c r="K8" s="95">
        <v>80001207</v>
      </c>
      <c r="L8" s="95" t="s">
        <v>301</v>
      </c>
      <c r="M8" s="95">
        <v>22</v>
      </c>
      <c r="N8" s="97">
        <v>43476</v>
      </c>
    </row>
    <row r="9" spans="1:17">
      <c r="A9" s="95">
        <v>37</v>
      </c>
      <c r="B9" s="95">
        <v>14408175</v>
      </c>
      <c r="C9" s="95" t="s">
        <v>317</v>
      </c>
      <c r="D9" s="95">
        <v>190</v>
      </c>
      <c r="E9" s="95" t="s">
        <v>297</v>
      </c>
      <c r="F9" s="95">
        <v>301</v>
      </c>
      <c r="G9" s="95" t="s">
        <v>315</v>
      </c>
      <c r="H9" s="95">
        <v>31</v>
      </c>
      <c r="I9" s="95" t="s">
        <v>299</v>
      </c>
      <c r="J9" s="95" t="s">
        <v>316</v>
      </c>
      <c r="K9" s="95">
        <v>80001187</v>
      </c>
      <c r="L9" s="95" t="s">
        <v>301</v>
      </c>
      <c r="M9" s="95">
        <v>24</v>
      </c>
      <c r="N9" s="97">
        <v>44133</v>
      </c>
    </row>
    <row r="10" spans="1:17">
      <c r="A10" s="95">
        <v>38</v>
      </c>
      <c r="B10" s="95">
        <v>14408373</v>
      </c>
      <c r="C10" s="95" t="s">
        <v>318</v>
      </c>
      <c r="D10" s="95">
        <v>195</v>
      </c>
      <c r="E10" s="95" t="s">
        <v>297</v>
      </c>
      <c r="F10" s="95">
        <v>301</v>
      </c>
      <c r="G10" s="95" t="s">
        <v>315</v>
      </c>
      <c r="H10" s="95">
        <v>31</v>
      </c>
      <c r="I10" s="95" t="s">
        <v>299</v>
      </c>
      <c r="J10" s="95" t="s">
        <v>316</v>
      </c>
      <c r="K10" s="95">
        <v>80001220</v>
      </c>
      <c r="L10" s="95" t="s">
        <v>301</v>
      </c>
      <c r="M10" s="95">
        <v>26</v>
      </c>
      <c r="N10" s="97">
        <v>44133</v>
      </c>
    </row>
    <row r="11" spans="1:17">
      <c r="A11" s="95">
        <v>5</v>
      </c>
      <c r="B11" s="95">
        <v>14353867</v>
      </c>
      <c r="C11" s="95" t="s">
        <v>319</v>
      </c>
      <c r="D11" s="95">
        <v>30</v>
      </c>
      <c r="E11" s="95" t="s">
        <v>297</v>
      </c>
      <c r="F11" s="95">
        <v>21</v>
      </c>
      <c r="G11" s="95" t="s">
        <v>320</v>
      </c>
      <c r="H11" s="95">
        <v>36</v>
      </c>
      <c r="I11" s="95" t="s">
        <v>299</v>
      </c>
      <c r="J11" s="95" t="s">
        <v>321</v>
      </c>
      <c r="K11" s="95">
        <v>80001227</v>
      </c>
      <c r="L11" s="95" t="s">
        <v>301</v>
      </c>
      <c r="M11" s="95">
        <v>28</v>
      </c>
      <c r="N11" s="97">
        <v>44133</v>
      </c>
    </row>
    <row r="12" spans="1:17">
      <c r="A12" s="95">
        <v>46</v>
      </c>
      <c r="B12" s="95">
        <v>14413710</v>
      </c>
      <c r="C12" s="95" t="s">
        <v>322</v>
      </c>
      <c r="D12" s="95">
        <v>235</v>
      </c>
      <c r="E12" s="95" t="s">
        <v>297</v>
      </c>
      <c r="F12" s="95">
        <v>52</v>
      </c>
      <c r="G12" s="95" t="s">
        <v>320</v>
      </c>
      <c r="H12" s="95">
        <v>31</v>
      </c>
      <c r="I12" s="95" t="s">
        <v>299</v>
      </c>
      <c r="J12" s="95" t="s">
        <v>316</v>
      </c>
      <c r="K12" s="95">
        <v>80001234</v>
      </c>
      <c r="L12" s="95" t="s">
        <v>301</v>
      </c>
      <c r="M12" s="95">
        <v>30</v>
      </c>
      <c r="N12" s="97">
        <v>44133</v>
      </c>
    </row>
    <row r="13" spans="1:17">
      <c r="A13" s="95">
        <v>29</v>
      </c>
      <c r="B13" s="95">
        <v>14382444</v>
      </c>
      <c r="C13" s="95" t="s">
        <v>323</v>
      </c>
      <c r="D13" s="95">
        <v>150</v>
      </c>
      <c r="E13" s="95" t="s">
        <v>297</v>
      </c>
      <c r="F13" s="95">
        <v>180</v>
      </c>
      <c r="G13" s="95" t="s">
        <v>324</v>
      </c>
      <c r="H13" s="95">
        <v>22</v>
      </c>
      <c r="I13" s="95" t="s">
        <v>299</v>
      </c>
      <c r="J13" s="95" t="s">
        <v>325</v>
      </c>
      <c r="K13" s="95">
        <v>80001195</v>
      </c>
      <c r="L13" s="95" t="s">
        <v>308</v>
      </c>
      <c r="M13" s="95">
        <v>32</v>
      </c>
      <c r="N13" s="97">
        <v>44063</v>
      </c>
    </row>
    <row r="14" spans="1:17">
      <c r="A14" s="95">
        <v>30</v>
      </c>
      <c r="B14" s="95">
        <v>14382460</v>
      </c>
      <c r="C14" s="95" t="s">
        <v>323</v>
      </c>
      <c r="D14" s="95">
        <v>155</v>
      </c>
      <c r="E14" s="95" t="s">
        <v>297</v>
      </c>
      <c r="F14" s="95">
        <v>180</v>
      </c>
      <c r="G14" s="95" t="s">
        <v>324</v>
      </c>
      <c r="H14" s="95">
        <v>22</v>
      </c>
      <c r="I14" s="95" t="s">
        <v>299</v>
      </c>
      <c r="J14" s="95" t="s">
        <v>325</v>
      </c>
      <c r="K14" s="95">
        <v>80001201</v>
      </c>
      <c r="L14" s="95" t="s">
        <v>308</v>
      </c>
      <c r="M14" s="95">
        <v>34</v>
      </c>
      <c r="N14" s="97">
        <v>44063</v>
      </c>
    </row>
    <row r="15" spans="1:17">
      <c r="A15" s="95">
        <v>21</v>
      </c>
      <c r="B15" s="95">
        <v>14375788</v>
      </c>
      <c r="C15" s="95" t="s">
        <v>326</v>
      </c>
      <c r="D15" s="95">
        <v>110</v>
      </c>
      <c r="E15" s="95" t="s">
        <v>297</v>
      </c>
      <c r="F15" s="95">
        <v>85</v>
      </c>
      <c r="G15" s="95" t="s">
        <v>327</v>
      </c>
      <c r="H15" s="95">
        <v>35</v>
      </c>
      <c r="I15" s="95" t="s">
        <v>299</v>
      </c>
      <c r="J15" s="95" t="s">
        <v>328</v>
      </c>
      <c r="K15" s="95">
        <v>80001181</v>
      </c>
      <c r="L15" s="95" t="s">
        <v>301</v>
      </c>
      <c r="M15" s="95">
        <v>36</v>
      </c>
      <c r="N15" s="97">
        <v>42076</v>
      </c>
    </row>
    <row r="16" spans="1:17">
      <c r="A16" s="95">
        <v>22</v>
      </c>
      <c r="B16" s="95">
        <v>14375879</v>
      </c>
      <c r="C16" s="95" t="s">
        <v>329</v>
      </c>
      <c r="D16" s="95">
        <v>115</v>
      </c>
      <c r="E16" s="95" t="s">
        <v>297</v>
      </c>
      <c r="F16" s="95">
        <v>85</v>
      </c>
      <c r="G16" s="95" t="s">
        <v>327</v>
      </c>
      <c r="H16" s="95">
        <v>35</v>
      </c>
      <c r="I16" s="95" t="s">
        <v>299</v>
      </c>
      <c r="J16" s="95" t="s">
        <v>328</v>
      </c>
      <c r="K16" s="95">
        <v>80001193</v>
      </c>
      <c r="L16" s="95" t="s">
        <v>301</v>
      </c>
      <c r="M16" s="95">
        <v>38</v>
      </c>
      <c r="N16" s="97">
        <v>42052</v>
      </c>
    </row>
    <row r="17" spans="1:14">
      <c r="A17" s="95">
        <v>23</v>
      </c>
      <c r="B17" s="95">
        <v>14376017</v>
      </c>
      <c r="C17" s="95" t="s">
        <v>330</v>
      </c>
      <c r="D17" s="95">
        <v>120</v>
      </c>
      <c r="E17" s="95" t="s">
        <v>297</v>
      </c>
      <c r="F17" s="95">
        <v>85</v>
      </c>
      <c r="G17" s="95" t="s">
        <v>327</v>
      </c>
      <c r="H17" s="95">
        <v>35</v>
      </c>
      <c r="I17" s="95" t="s">
        <v>299</v>
      </c>
      <c r="J17" s="95" t="s">
        <v>328</v>
      </c>
      <c r="K17" s="95">
        <v>80001224</v>
      </c>
      <c r="L17" s="95" t="s">
        <v>301</v>
      </c>
      <c r="M17" s="95">
        <v>40</v>
      </c>
      <c r="N17" s="97">
        <v>42052</v>
      </c>
    </row>
    <row r="18" spans="1:14">
      <c r="A18" s="95">
        <v>24</v>
      </c>
      <c r="B18" s="95">
        <v>14376116</v>
      </c>
      <c r="C18" s="95" t="s">
        <v>331</v>
      </c>
      <c r="D18" s="95">
        <v>125</v>
      </c>
      <c r="E18" s="95" t="s">
        <v>297</v>
      </c>
      <c r="F18" s="95">
        <v>85</v>
      </c>
      <c r="G18" s="95" t="s">
        <v>327</v>
      </c>
      <c r="H18" s="95">
        <v>35</v>
      </c>
      <c r="I18" s="95" t="s">
        <v>299</v>
      </c>
      <c r="J18" s="95" t="s">
        <v>328</v>
      </c>
      <c r="K18" s="95">
        <v>80001208</v>
      </c>
      <c r="L18" s="95" t="s">
        <v>301</v>
      </c>
      <c r="M18" s="95">
        <v>42</v>
      </c>
      <c r="N18" s="97">
        <v>42052</v>
      </c>
    </row>
    <row r="19" spans="1:14">
      <c r="A19" s="95">
        <v>44</v>
      </c>
      <c r="B19" s="95">
        <v>14413588</v>
      </c>
      <c r="C19" s="95" t="s">
        <v>332</v>
      </c>
      <c r="D19" s="95">
        <v>225</v>
      </c>
      <c r="E19" s="95" t="s">
        <v>297</v>
      </c>
      <c r="F19" s="95">
        <v>75</v>
      </c>
      <c r="G19" s="95" t="s">
        <v>333</v>
      </c>
      <c r="H19" s="95">
        <v>34</v>
      </c>
      <c r="I19" s="95" t="s">
        <v>299</v>
      </c>
      <c r="J19" s="95" t="s">
        <v>300</v>
      </c>
      <c r="K19" s="95">
        <v>80001191</v>
      </c>
      <c r="L19" s="95" t="s">
        <v>301</v>
      </c>
      <c r="M19" s="95">
        <v>44</v>
      </c>
      <c r="N19" s="97">
        <v>42052</v>
      </c>
    </row>
    <row r="20" spans="1:14">
      <c r="A20" s="95">
        <v>45</v>
      </c>
      <c r="B20" s="95">
        <v>14413629</v>
      </c>
      <c r="C20" s="95" t="s">
        <v>332</v>
      </c>
      <c r="D20" s="95">
        <v>230</v>
      </c>
      <c r="E20" s="95" t="s">
        <v>297</v>
      </c>
      <c r="F20" s="95">
        <v>75</v>
      </c>
      <c r="G20" s="95" t="s">
        <v>333</v>
      </c>
      <c r="H20" s="95">
        <v>34</v>
      </c>
      <c r="I20" s="95" t="s">
        <v>299</v>
      </c>
      <c r="J20" s="95" t="s">
        <v>300</v>
      </c>
      <c r="K20" s="95">
        <v>80001196</v>
      </c>
      <c r="L20" s="95" t="s">
        <v>301</v>
      </c>
      <c r="M20" s="95">
        <v>46</v>
      </c>
      <c r="N20" s="97">
        <v>42052</v>
      </c>
    </row>
    <row r="21" spans="1:14">
      <c r="A21" s="95">
        <v>34</v>
      </c>
      <c r="B21" s="95">
        <v>14400444</v>
      </c>
      <c r="C21" s="95" t="s">
        <v>334</v>
      </c>
      <c r="D21" s="95">
        <v>175</v>
      </c>
      <c r="E21" s="95" t="s">
        <v>297</v>
      </c>
      <c r="F21" s="95">
        <v>302</v>
      </c>
      <c r="G21" s="95" t="s">
        <v>335</v>
      </c>
      <c r="H21" s="95">
        <v>31</v>
      </c>
      <c r="I21" s="95" t="s">
        <v>299</v>
      </c>
      <c r="J21" s="95" t="s">
        <v>316</v>
      </c>
      <c r="K21" s="95">
        <v>80001192</v>
      </c>
      <c r="L21" s="95" t="s">
        <v>301</v>
      </c>
      <c r="M21" s="95">
        <v>48</v>
      </c>
      <c r="N21" s="97">
        <v>42052</v>
      </c>
    </row>
    <row r="22" spans="1:14">
      <c r="A22" s="95">
        <v>35</v>
      </c>
      <c r="B22" s="95">
        <v>14400486</v>
      </c>
      <c r="C22" s="95" t="s">
        <v>336</v>
      </c>
      <c r="D22" s="95">
        <v>180</v>
      </c>
      <c r="E22" s="95" t="s">
        <v>297</v>
      </c>
      <c r="F22" s="95">
        <v>302</v>
      </c>
      <c r="G22" s="95" t="s">
        <v>335</v>
      </c>
      <c r="H22" s="95">
        <v>31</v>
      </c>
      <c r="I22" s="95" t="s">
        <v>299</v>
      </c>
      <c r="J22" s="95" t="s">
        <v>316</v>
      </c>
      <c r="K22" s="95">
        <v>80001222</v>
      </c>
      <c r="L22" s="95" t="s">
        <v>301</v>
      </c>
      <c r="M22" s="95">
        <v>50</v>
      </c>
      <c r="N22" s="97">
        <v>42052</v>
      </c>
    </row>
    <row r="23" spans="1:14">
      <c r="A23" s="95">
        <v>12</v>
      </c>
      <c r="B23" s="95">
        <v>14357314</v>
      </c>
      <c r="C23" s="95" t="s">
        <v>337</v>
      </c>
      <c r="D23" s="95">
        <v>65</v>
      </c>
      <c r="E23" s="95" t="s">
        <v>297</v>
      </c>
      <c r="F23" s="95">
        <v>210</v>
      </c>
      <c r="G23" s="95" t="s">
        <v>338</v>
      </c>
      <c r="H23" s="95">
        <v>25</v>
      </c>
      <c r="I23" s="95" t="s">
        <v>299</v>
      </c>
      <c r="J23" s="95" t="s">
        <v>311</v>
      </c>
      <c r="K23" s="95">
        <v>80001221</v>
      </c>
      <c r="L23" s="95" t="s">
        <v>308</v>
      </c>
      <c r="M23" s="95">
        <v>52</v>
      </c>
      <c r="N23" s="97">
        <v>42250</v>
      </c>
    </row>
    <row r="24" spans="1:14">
      <c r="A24" s="95">
        <v>33</v>
      </c>
      <c r="B24" s="95">
        <v>14394176</v>
      </c>
      <c r="C24" s="95" t="s">
        <v>339</v>
      </c>
      <c r="D24" s="95">
        <v>170</v>
      </c>
      <c r="E24" s="95" t="s">
        <v>297</v>
      </c>
      <c r="F24" s="95">
        <v>210</v>
      </c>
      <c r="G24" s="95" t="s">
        <v>338</v>
      </c>
      <c r="H24" s="95">
        <v>25</v>
      </c>
      <c r="I24" s="95" t="s">
        <v>299</v>
      </c>
      <c r="J24" s="95" t="s">
        <v>311</v>
      </c>
      <c r="K24" s="95">
        <v>80001219</v>
      </c>
      <c r="L24" s="95" t="s">
        <v>308</v>
      </c>
      <c r="M24" s="95">
        <v>54</v>
      </c>
      <c r="N24" s="97">
        <v>42250</v>
      </c>
    </row>
    <row r="25" spans="1:14">
      <c r="A25" s="95">
        <v>1</v>
      </c>
      <c r="B25" s="95">
        <v>14347050</v>
      </c>
      <c r="C25" s="95" t="s">
        <v>340</v>
      </c>
      <c r="D25" s="95">
        <v>10</v>
      </c>
      <c r="E25" s="95" t="s">
        <v>297</v>
      </c>
      <c r="F25" s="95">
        <v>208</v>
      </c>
      <c r="G25" s="95" t="s">
        <v>341</v>
      </c>
      <c r="H25" s="95">
        <v>25</v>
      </c>
      <c r="I25" s="95" t="s">
        <v>299</v>
      </c>
      <c r="J25" s="95" t="s">
        <v>311</v>
      </c>
      <c r="K25" s="95">
        <v>80001202</v>
      </c>
      <c r="L25" s="95" t="s">
        <v>308</v>
      </c>
      <c r="M25" s="95">
        <v>56</v>
      </c>
      <c r="N25" s="97">
        <v>42250</v>
      </c>
    </row>
    <row r="26" spans="1:14">
      <c r="A26" s="95">
        <v>8</v>
      </c>
      <c r="B26" s="95">
        <v>14357265</v>
      </c>
      <c r="C26" s="95" t="s">
        <v>342</v>
      </c>
      <c r="D26" s="95">
        <v>45</v>
      </c>
      <c r="E26" s="95" t="s">
        <v>297</v>
      </c>
      <c r="F26" s="95">
        <v>208</v>
      </c>
      <c r="G26" s="95" t="s">
        <v>341</v>
      </c>
      <c r="H26" s="95">
        <v>25</v>
      </c>
      <c r="I26" s="95" t="s">
        <v>299</v>
      </c>
      <c r="J26" s="95" t="s">
        <v>311</v>
      </c>
      <c r="K26" s="95">
        <v>80001212</v>
      </c>
      <c r="L26" s="95" t="s">
        <v>308</v>
      </c>
      <c r="M26" s="95">
        <v>58</v>
      </c>
      <c r="N26" s="97">
        <v>42250</v>
      </c>
    </row>
    <row r="27" spans="1:14">
      <c r="A27" s="95">
        <v>9</v>
      </c>
      <c r="B27" s="95">
        <v>14357281</v>
      </c>
      <c r="C27" s="95" t="s">
        <v>343</v>
      </c>
      <c r="D27" s="95">
        <v>50</v>
      </c>
      <c r="E27" s="95" t="s">
        <v>297</v>
      </c>
      <c r="F27" s="95">
        <v>208</v>
      </c>
      <c r="G27" s="95" t="s">
        <v>341</v>
      </c>
      <c r="H27" s="95">
        <v>25</v>
      </c>
      <c r="I27" s="95" t="s">
        <v>299</v>
      </c>
      <c r="J27" s="95" t="s">
        <v>311</v>
      </c>
      <c r="K27" s="95">
        <v>80001226</v>
      </c>
      <c r="L27" s="95" t="s">
        <v>308</v>
      </c>
      <c r="M27" s="95">
        <v>60</v>
      </c>
      <c r="N27" s="97">
        <v>42250</v>
      </c>
    </row>
    <row r="28" spans="1:14">
      <c r="A28" s="95">
        <v>10</v>
      </c>
      <c r="B28" s="95">
        <v>14357299</v>
      </c>
      <c r="C28" s="95" t="s">
        <v>344</v>
      </c>
      <c r="D28" s="95">
        <v>55</v>
      </c>
      <c r="E28" s="95" t="s">
        <v>297</v>
      </c>
      <c r="F28" s="95">
        <v>208</v>
      </c>
      <c r="G28" s="95" t="s">
        <v>341</v>
      </c>
      <c r="H28" s="95">
        <v>25</v>
      </c>
      <c r="I28" s="95" t="s">
        <v>299</v>
      </c>
      <c r="J28" s="95" t="s">
        <v>311</v>
      </c>
      <c r="K28" s="95">
        <v>80001216</v>
      </c>
      <c r="L28" s="95" t="s">
        <v>308</v>
      </c>
      <c r="M28" s="95">
        <v>62</v>
      </c>
      <c r="N28" s="97">
        <v>42192</v>
      </c>
    </row>
    <row r="29" spans="1:14">
      <c r="A29" s="95">
        <v>13</v>
      </c>
      <c r="B29" s="95">
        <v>14357471</v>
      </c>
      <c r="C29" s="95" t="s">
        <v>345</v>
      </c>
      <c r="D29" s="95">
        <v>70</v>
      </c>
      <c r="E29" s="95" t="s">
        <v>297</v>
      </c>
      <c r="F29" s="95">
        <v>208</v>
      </c>
      <c r="G29" s="95" t="s">
        <v>341</v>
      </c>
      <c r="H29" s="95">
        <v>25</v>
      </c>
      <c r="I29" s="95" t="s">
        <v>299</v>
      </c>
      <c r="J29" s="95" t="s">
        <v>311</v>
      </c>
      <c r="K29" s="95">
        <v>80001180</v>
      </c>
      <c r="L29" s="95" t="s">
        <v>308</v>
      </c>
      <c r="M29" s="95">
        <v>64</v>
      </c>
      <c r="N29" s="97">
        <v>42192</v>
      </c>
    </row>
    <row r="30" spans="1:14">
      <c r="A30" s="95">
        <v>31</v>
      </c>
      <c r="B30" s="95">
        <v>14394051</v>
      </c>
      <c r="C30" s="95" t="s">
        <v>346</v>
      </c>
      <c r="D30" s="95">
        <v>160</v>
      </c>
      <c r="E30" s="95" t="s">
        <v>297</v>
      </c>
      <c r="F30" s="95">
        <v>208</v>
      </c>
      <c r="G30" s="95" t="s">
        <v>341</v>
      </c>
      <c r="H30" s="95">
        <v>25</v>
      </c>
      <c r="I30" s="95" t="s">
        <v>299</v>
      </c>
      <c r="J30" s="95" t="s">
        <v>311</v>
      </c>
      <c r="K30" s="95">
        <v>80001197</v>
      </c>
      <c r="L30" s="95" t="s">
        <v>308</v>
      </c>
      <c r="M30" s="95">
        <v>66</v>
      </c>
      <c r="N30" s="97">
        <v>42874</v>
      </c>
    </row>
    <row r="31" spans="1:14">
      <c r="A31" s="95">
        <v>32</v>
      </c>
      <c r="B31" s="95">
        <v>14394126</v>
      </c>
      <c r="C31" s="95" t="s">
        <v>347</v>
      </c>
      <c r="D31" s="95">
        <v>165</v>
      </c>
      <c r="E31" s="95" t="s">
        <v>297</v>
      </c>
      <c r="F31" s="95">
        <v>208</v>
      </c>
      <c r="G31" s="95" t="s">
        <v>341</v>
      </c>
      <c r="H31" s="95">
        <v>25</v>
      </c>
      <c r="I31" s="95" t="s">
        <v>299</v>
      </c>
      <c r="J31" s="95" t="s">
        <v>311</v>
      </c>
      <c r="K31" s="95">
        <v>80001228</v>
      </c>
      <c r="L31" s="95" t="s">
        <v>308</v>
      </c>
      <c r="M31" s="95">
        <v>68</v>
      </c>
      <c r="N31" s="97">
        <v>42874</v>
      </c>
    </row>
    <row r="32" spans="1:14">
      <c r="A32" s="95">
        <v>3</v>
      </c>
      <c r="B32" s="95">
        <v>14347117</v>
      </c>
      <c r="C32" s="95" t="s">
        <v>348</v>
      </c>
      <c r="D32" s="95">
        <v>20</v>
      </c>
      <c r="E32" s="95" t="s">
        <v>297</v>
      </c>
      <c r="F32" s="95">
        <v>127</v>
      </c>
      <c r="G32" s="95" t="s">
        <v>349</v>
      </c>
      <c r="H32" s="95">
        <v>25</v>
      </c>
      <c r="I32" s="95" t="s">
        <v>299</v>
      </c>
      <c r="J32" s="95" t="s">
        <v>311</v>
      </c>
      <c r="K32" s="95">
        <v>80001218</v>
      </c>
      <c r="L32" s="95" t="s">
        <v>308</v>
      </c>
      <c r="M32" s="95">
        <v>70</v>
      </c>
      <c r="N32" s="97">
        <v>42874</v>
      </c>
    </row>
    <row r="33" spans="1:14">
      <c r="A33" s="95">
        <v>4</v>
      </c>
      <c r="B33" s="95">
        <v>14347125</v>
      </c>
      <c r="C33" s="95" t="s">
        <v>350</v>
      </c>
      <c r="D33" s="95">
        <v>25</v>
      </c>
      <c r="E33" s="95" t="s">
        <v>297</v>
      </c>
      <c r="F33" s="95">
        <v>127</v>
      </c>
      <c r="G33" s="95" t="s">
        <v>349</v>
      </c>
      <c r="H33" s="95">
        <v>25</v>
      </c>
      <c r="I33" s="95" t="s">
        <v>299</v>
      </c>
      <c r="J33" s="95" t="s">
        <v>311</v>
      </c>
      <c r="K33" s="95">
        <v>80001186</v>
      </c>
      <c r="L33" s="95" t="s">
        <v>308</v>
      </c>
      <c r="M33" s="95">
        <v>72</v>
      </c>
      <c r="N33" s="97">
        <v>42874</v>
      </c>
    </row>
    <row r="34" spans="1:14">
      <c r="A34" s="95">
        <v>42</v>
      </c>
      <c r="B34" s="95">
        <v>14413166</v>
      </c>
      <c r="C34" s="95" t="s">
        <v>351</v>
      </c>
      <c r="D34" s="95">
        <v>215</v>
      </c>
      <c r="E34" s="95" t="s">
        <v>297</v>
      </c>
      <c r="F34" s="95">
        <v>160</v>
      </c>
      <c r="G34" s="95" t="s">
        <v>352</v>
      </c>
      <c r="H34" s="95">
        <v>34</v>
      </c>
      <c r="I34" s="95" t="s">
        <v>299</v>
      </c>
      <c r="J34" s="95" t="s">
        <v>300</v>
      </c>
      <c r="K34" s="95">
        <v>80001215</v>
      </c>
      <c r="L34" s="95" t="s">
        <v>301</v>
      </c>
      <c r="M34" s="95">
        <v>74</v>
      </c>
      <c r="N34" s="97">
        <v>42874</v>
      </c>
    </row>
    <row r="35" spans="1:14">
      <c r="A35" s="95">
        <v>18</v>
      </c>
      <c r="B35" s="95">
        <v>14364939</v>
      </c>
      <c r="C35" s="95" t="s">
        <v>353</v>
      </c>
      <c r="D35" s="95">
        <v>95</v>
      </c>
      <c r="E35" s="95" t="s">
        <v>297</v>
      </c>
      <c r="F35" s="95">
        <v>150</v>
      </c>
      <c r="G35" s="95" t="s">
        <v>354</v>
      </c>
      <c r="H35" s="95">
        <v>22</v>
      </c>
      <c r="I35" s="95" t="s">
        <v>299</v>
      </c>
      <c r="J35" s="95" t="s">
        <v>325</v>
      </c>
      <c r="K35" s="95">
        <v>80001210</v>
      </c>
      <c r="L35" s="95" t="s">
        <v>308</v>
      </c>
      <c r="M35" s="95">
        <v>76</v>
      </c>
      <c r="N35" s="97">
        <v>42237</v>
      </c>
    </row>
    <row r="36" spans="1:14">
      <c r="A36" s="95">
        <v>19</v>
      </c>
      <c r="B36" s="95">
        <v>14364947</v>
      </c>
      <c r="C36" s="95" t="s">
        <v>355</v>
      </c>
      <c r="D36" s="95">
        <v>100</v>
      </c>
      <c r="E36" s="95" t="s">
        <v>297</v>
      </c>
      <c r="F36" s="95">
        <v>150</v>
      </c>
      <c r="G36" s="95" t="s">
        <v>354</v>
      </c>
      <c r="H36" s="95">
        <v>22</v>
      </c>
      <c r="I36" s="95" t="s">
        <v>299</v>
      </c>
      <c r="J36" s="95" t="s">
        <v>325</v>
      </c>
      <c r="K36" s="95">
        <v>80001211</v>
      </c>
      <c r="L36" s="95" t="s">
        <v>308</v>
      </c>
      <c r="M36" s="95">
        <v>78</v>
      </c>
      <c r="N36" s="97">
        <v>42237</v>
      </c>
    </row>
    <row r="37" spans="1:14">
      <c r="A37" s="95">
        <v>6</v>
      </c>
      <c r="B37" s="95">
        <v>14356647</v>
      </c>
      <c r="C37" s="95" t="s">
        <v>356</v>
      </c>
      <c r="D37" s="95">
        <v>35</v>
      </c>
      <c r="E37" s="95" t="s">
        <v>297</v>
      </c>
      <c r="F37" s="95">
        <v>199</v>
      </c>
      <c r="G37" s="95" t="s">
        <v>357</v>
      </c>
      <c r="H37" s="95">
        <v>25</v>
      </c>
      <c r="I37" s="95" t="s">
        <v>299</v>
      </c>
      <c r="J37" s="95" t="s">
        <v>311</v>
      </c>
      <c r="K37" s="95">
        <v>80001183</v>
      </c>
      <c r="L37" s="95" t="s">
        <v>308</v>
      </c>
      <c r="M37" s="95">
        <v>80</v>
      </c>
      <c r="N37" s="97">
        <v>42860</v>
      </c>
    </row>
    <row r="38" spans="1:14">
      <c r="A38" s="95">
        <v>28</v>
      </c>
      <c r="B38" s="95">
        <v>14378097</v>
      </c>
      <c r="C38" s="95" t="s">
        <v>358</v>
      </c>
      <c r="D38" s="95">
        <v>145</v>
      </c>
      <c r="E38" s="95" t="s">
        <v>297</v>
      </c>
      <c r="F38" s="95">
        <v>92</v>
      </c>
      <c r="G38" s="95" t="s">
        <v>359</v>
      </c>
      <c r="H38" s="95">
        <v>40</v>
      </c>
      <c r="I38" s="95" t="s">
        <v>299</v>
      </c>
      <c r="J38" s="95" t="s">
        <v>360</v>
      </c>
      <c r="K38" s="95">
        <v>80001194</v>
      </c>
      <c r="L38" s="95" t="s">
        <v>301</v>
      </c>
      <c r="M38" s="95">
        <v>82</v>
      </c>
      <c r="N38" s="97">
        <v>42713</v>
      </c>
    </row>
    <row r="39" spans="1:14">
      <c r="A39" s="95">
        <v>14</v>
      </c>
      <c r="B39" s="95">
        <v>14359245</v>
      </c>
      <c r="C39" s="95" t="s">
        <v>361</v>
      </c>
      <c r="D39" s="95">
        <v>75</v>
      </c>
      <c r="E39" s="95" t="s">
        <v>297</v>
      </c>
      <c r="F39" s="95">
        <v>137</v>
      </c>
      <c r="G39" s="95" t="s">
        <v>362</v>
      </c>
      <c r="H39" s="95">
        <v>22</v>
      </c>
      <c r="I39" s="95" t="s">
        <v>299</v>
      </c>
      <c r="J39" s="95" t="s">
        <v>325</v>
      </c>
      <c r="K39" s="95">
        <v>80001200</v>
      </c>
      <c r="L39" s="95" t="s">
        <v>308</v>
      </c>
      <c r="M39" s="95">
        <v>84</v>
      </c>
      <c r="N39" s="97">
        <v>42713</v>
      </c>
    </row>
    <row r="40" spans="1:14">
      <c r="A40" s="95">
        <v>15</v>
      </c>
      <c r="B40" s="95">
        <v>14359261</v>
      </c>
      <c r="C40" s="95" t="s">
        <v>363</v>
      </c>
      <c r="D40" s="95">
        <v>80</v>
      </c>
      <c r="E40" s="95" t="s">
        <v>297</v>
      </c>
      <c r="F40" s="95">
        <v>137</v>
      </c>
      <c r="G40" s="95" t="s">
        <v>362</v>
      </c>
      <c r="H40" s="95">
        <v>22</v>
      </c>
      <c r="I40" s="95" t="s">
        <v>299</v>
      </c>
      <c r="J40" s="95" t="s">
        <v>325</v>
      </c>
      <c r="K40" s="95">
        <v>80001217</v>
      </c>
      <c r="L40" s="95" t="s">
        <v>308</v>
      </c>
      <c r="M40" s="95">
        <v>86</v>
      </c>
      <c r="N40" s="97">
        <v>42713</v>
      </c>
    </row>
    <row r="41" spans="1:14">
      <c r="A41" s="95">
        <v>16</v>
      </c>
      <c r="B41" s="95">
        <v>14359279</v>
      </c>
      <c r="C41" s="95" t="s">
        <v>364</v>
      </c>
      <c r="D41" s="95">
        <v>85</v>
      </c>
      <c r="E41" s="95" t="s">
        <v>297</v>
      </c>
      <c r="F41" s="95">
        <v>137</v>
      </c>
      <c r="G41" s="95" t="s">
        <v>362</v>
      </c>
      <c r="H41" s="95">
        <v>22</v>
      </c>
      <c r="I41" s="95" t="s">
        <v>299</v>
      </c>
      <c r="J41" s="95" t="s">
        <v>325</v>
      </c>
      <c r="K41" s="95">
        <v>80001188</v>
      </c>
      <c r="L41" s="95" t="s">
        <v>308</v>
      </c>
      <c r="M41" s="95">
        <v>88</v>
      </c>
      <c r="N41" s="97">
        <v>42713</v>
      </c>
    </row>
    <row r="42" spans="1:14">
      <c r="A42" s="95">
        <v>17</v>
      </c>
      <c r="B42" s="95">
        <v>14359287</v>
      </c>
      <c r="C42" s="95" t="s">
        <v>365</v>
      </c>
      <c r="D42" s="95">
        <v>90</v>
      </c>
      <c r="E42" s="95" t="s">
        <v>297</v>
      </c>
      <c r="F42" s="95">
        <v>137</v>
      </c>
      <c r="G42" s="95" t="s">
        <v>362</v>
      </c>
      <c r="H42" s="95">
        <v>22</v>
      </c>
      <c r="I42" s="95" t="s">
        <v>299</v>
      </c>
      <c r="J42" s="95" t="s">
        <v>325</v>
      </c>
      <c r="K42" s="95">
        <v>80001203</v>
      </c>
      <c r="L42" s="95" t="s">
        <v>308</v>
      </c>
      <c r="M42" s="95">
        <v>90</v>
      </c>
      <c r="N42" s="97">
        <v>42713</v>
      </c>
    </row>
    <row r="43" spans="1:14">
      <c r="A43" s="95">
        <v>48</v>
      </c>
      <c r="B43" s="95">
        <v>14423892</v>
      </c>
      <c r="C43" s="95" t="s">
        <v>366</v>
      </c>
      <c r="D43" s="95">
        <v>245</v>
      </c>
      <c r="E43" s="95" t="s">
        <v>297</v>
      </c>
      <c r="F43" s="95">
        <v>137</v>
      </c>
      <c r="G43" s="95" t="s">
        <v>362</v>
      </c>
      <c r="H43" s="95">
        <v>22</v>
      </c>
      <c r="I43" s="95" t="s">
        <v>299</v>
      </c>
      <c r="J43" s="95" t="s">
        <v>325</v>
      </c>
      <c r="K43" s="95">
        <v>80001189</v>
      </c>
      <c r="L43" s="95" t="s">
        <v>308</v>
      </c>
      <c r="M43" s="95">
        <v>92</v>
      </c>
      <c r="N43" s="97">
        <v>42713</v>
      </c>
    </row>
    <row r="44" spans="1:14">
      <c r="A44" s="95">
        <v>49</v>
      </c>
      <c r="B44" s="95">
        <v>14423909</v>
      </c>
      <c r="C44" s="95" t="s">
        <v>367</v>
      </c>
      <c r="D44" s="95">
        <v>250</v>
      </c>
      <c r="E44" s="95" t="s">
        <v>297</v>
      </c>
      <c r="F44" s="95">
        <v>137</v>
      </c>
      <c r="G44" s="95" t="s">
        <v>362</v>
      </c>
      <c r="H44" s="95">
        <v>22</v>
      </c>
      <c r="I44" s="95" t="s">
        <v>299</v>
      </c>
      <c r="J44" s="95" t="s">
        <v>325</v>
      </c>
      <c r="K44" s="95">
        <v>80001225</v>
      </c>
      <c r="L44" s="95" t="s">
        <v>308</v>
      </c>
      <c r="M44" s="95">
        <v>94</v>
      </c>
      <c r="N44" s="97">
        <v>44215</v>
      </c>
    </row>
    <row r="45" spans="1:14">
      <c r="A45" s="95">
        <v>50</v>
      </c>
      <c r="B45" s="95">
        <v>14423917</v>
      </c>
      <c r="C45" s="95" t="s">
        <v>368</v>
      </c>
      <c r="D45" s="95">
        <v>255</v>
      </c>
      <c r="E45" s="95" t="s">
        <v>297</v>
      </c>
      <c r="F45" s="95">
        <v>137</v>
      </c>
      <c r="G45" s="95" t="s">
        <v>362</v>
      </c>
      <c r="H45" s="95">
        <v>22</v>
      </c>
      <c r="I45" s="95" t="s">
        <v>299</v>
      </c>
      <c r="J45" s="95" t="s">
        <v>325</v>
      </c>
      <c r="K45" s="95">
        <v>80001230</v>
      </c>
      <c r="L45" s="95" t="s">
        <v>308</v>
      </c>
      <c r="M45" s="95">
        <v>96</v>
      </c>
      <c r="N45" s="97">
        <v>44215</v>
      </c>
    </row>
    <row r="46" spans="1:14">
      <c r="A46" s="95">
        <v>7</v>
      </c>
      <c r="B46" s="95">
        <v>14357067</v>
      </c>
      <c r="C46" s="95" t="s">
        <v>369</v>
      </c>
      <c r="D46" s="95">
        <v>40</v>
      </c>
      <c r="E46" s="95" t="s">
        <v>297</v>
      </c>
      <c r="F46" s="95">
        <v>179</v>
      </c>
      <c r="G46" s="95" t="s">
        <v>370</v>
      </c>
      <c r="H46" s="95">
        <v>22</v>
      </c>
      <c r="I46" s="95" t="s">
        <v>299</v>
      </c>
      <c r="J46" s="95" t="s">
        <v>325</v>
      </c>
      <c r="K46" s="95">
        <v>80001198</v>
      </c>
      <c r="L46" s="95" t="s">
        <v>308</v>
      </c>
      <c r="M46" s="95">
        <v>98</v>
      </c>
      <c r="N46" s="97">
        <v>42251</v>
      </c>
    </row>
    <row r="47" spans="1:14">
      <c r="A47" s="95">
        <v>39</v>
      </c>
      <c r="B47" s="95">
        <v>14411938</v>
      </c>
      <c r="C47" s="95" t="s">
        <v>371</v>
      </c>
      <c r="D47" s="95">
        <v>200</v>
      </c>
      <c r="E47" s="95" t="s">
        <v>297</v>
      </c>
      <c r="F47" s="95">
        <v>187</v>
      </c>
      <c r="G47" s="95" t="s">
        <v>372</v>
      </c>
      <c r="H47" s="95">
        <v>28</v>
      </c>
      <c r="I47" s="95" t="s">
        <v>299</v>
      </c>
      <c r="J47" s="95" t="s">
        <v>373</v>
      </c>
      <c r="K47" s="95">
        <v>80001233</v>
      </c>
      <c r="L47" s="95" t="s">
        <v>308</v>
      </c>
      <c r="M47" s="95">
        <v>100</v>
      </c>
      <c r="N47" s="97">
        <v>42251</v>
      </c>
    </row>
    <row r="48" spans="1:14">
      <c r="A48" s="95">
        <v>25</v>
      </c>
      <c r="B48" s="95">
        <v>14376710</v>
      </c>
      <c r="C48" s="95" t="s">
        <v>374</v>
      </c>
      <c r="D48" s="95">
        <v>130</v>
      </c>
      <c r="E48" s="95" t="s">
        <v>297</v>
      </c>
      <c r="F48" s="95">
        <v>96</v>
      </c>
      <c r="G48" s="95" t="s">
        <v>375</v>
      </c>
      <c r="H48" s="95">
        <v>25</v>
      </c>
      <c r="I48" s="95" t="s">
        <v>299</v>
      </c>
      <c r="J48" s="95" t="s">
        <v>311</v>
      </c>
      <c r="K48" s="95">
        <v>80001229</v>
      </c>
      <c r="L48" s="95" t="s">
        <v>308</v>
      </c>
      <c r="M48" s="95">
        <v>102</v>
      </c>
      <c r="N48" s="97">
        <v>42251</v>
      </c>
    </row>
    <row r="49" spans="1:14">
      <c r="A49" s="95">
        <v>27</v>
      </c>
      <c r="B49" s="95">
        <v>14376786</v>
      </c>
      <c r="C49" s="95" t="s">
        <v>376</v>
      </c>
      <c r="D49" s="95">
        <v>140</v>
      </c>
      <c r="E49" s="95" t="s">
        <v>297</v>
      </c>
      <c r="F49" s="95">
        <v>96</v>
      </c>
      <c r="G49" s="95" t="s">
        <v>375</v>
      </c>
      <c r="H49" s="95">
        <v>25</v>
      </c>
      <c r="I49" s="95" t="s">
        <v>299</v>
      </c>
      <c r="J49" s="95" t="s">
        <v>311</v>
      </c>
      <c r="K49" s="95">
        <v>80001206</v>
      </c>
      <c r="L49" s="95" t="s">
        <v>308</v>
      </c>
      <c r="M49" s="95">
        <v>104</v>
      </c>
      <c r="N49" s="97">
        <v>42251</v>
      </c>
    </row>
    <row r="50" spans="1:14">
      <c r="A50" s="95">
        <v>40</v>
      </c>
      <c r="B50" s="95">
        <v>14412762</v>
      </c>
      <c r="C50" s="95" t="s">
        <v>377</v>
      </c>
      <c r="D50" s="95">
        <v>205</v>
      </c>
      <c r="E50" s="95" t="s">
        <v>297</v>
      </c>
      <c r="F50" s="95">
        <v>130</v>
      </c>
      <c r="G50" s="95" t="s">
        <v>378</v>
      </c>
      <c r="H50" s="95">
        <v>25</v>
      </c>
      <c r="I50" s="95" t="s">
        <v>299</v>
      </c>
      <c r="J50" s="95" t="s">
        <v>311</v>
      </c>
      <c r="K50" s="95">
        <v>80001214</v>
      </c>
      <c r="L50" s="95" t="s">
        <v>308</v>
      </c>
      <c r="M50" s="95">
        <v>106</v>
      </c>
      <c r="N50" s="97">
        <v>42251</v>
      </c>
    </row>
    <row r="51" spans="1:14">
      <c r="A51" s="95">
        <v>41</v>
      </c>
      <c r="B51" s="95">
        <v>14412770</v>
      </c>
      <c r="C51" s="95" t="s">
        <v>379</v>
      </c>
      <c r="D51" s="95">
        <v>210</v>
      </c>
      <c r="E51" s="95" t="s">
        <v>297</v>
      </c>
      <c r="F51" s="95">
        <v>130</v>
      </c>
      <c r="G51" s="95" t="s">
        <v>378</v>
      </c>
      <c r="H51" s="95">
        <v>25</v>
      </c>
      <c r="I51" s="95" t="s">
        <v>299</v>
      </c>
      <c r="J51" s="95" t="s">
        <v>311</v>
      </c>
      <c r="K51" s="95">
        <v>80001213</v>
      </c>
      <c r="L51" s="95" t="s">
        <v>308</v>
      </c>
      <c r="M51" s="95">
        <v>108</v>
      </c>
      <c r="N51" s="97">
        <v>43196</v>
      </c>
    </row>
  </sheetData>
  <autoFilter ref="A1:N1" xr:uid="{00000000-0009-0000-0000-00000B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 tint="-0.249977111117893"/>
  </sheetPr>
  <dimension ref="A1:H51"/>
  <sheetViews>
    <sheetView topLeftCell="A42" workbookViewId="0">
      <selection activeCell="C52" sqref="C52"/>
    </sheetView>
  </sheetViews>
  <sheetFormatPr defaultColWidth="9.1328125" defaultRowHeight="14.75"/>
  <cols>
    <col min="1" max="1" width="23.54296875" style="95" customWidth="1"/>
    <col min="2" max="2" width="51.26953125" style="95" bestFit="1" customWidth="1"/>
    <col min="3" max="3" width="23.1328125" style="95" customWidth="1"/>
    <col min="4" max="16384" width="9.1328125" style="95"/>
  </cols>
  <sheetData>
    <row r="1" spans="1:8">
      <c r="A1" s="95" t="s">
        <v>292</v>
      </c>
      <c r="B1" s="95" t="s">
        <v>284</v>
      </c>
      <c r="C1" s="95" t="s">
        <v>380</v>
      </c>
    </row>
    <row r="2" spans="1:8">
      <c r="A2" s="95">
        <v>80001190</v>
      </c>
      <c r="B2" s="95" t="s">
        <v>381</v>
      </c>
      <c r="C2" s="95" t="s">
        <v>382</v>
      </c>
      <c r="G2" s="98" t="s">
        <v>303</v>
      </c>
      <c r="H2" s="95" t="s">
        <v>383</v>
      </c>
    </row>
    <row r="3" spans="1:8">
      <c r="A3" s="95">
        <v>80001205</v>
      </c>
      <c r="B3" s="95" t="s">
        <v>384</v>
      </c>
      <c r="C3" s="95" t="s">
        <v>382</v>
      </c>
    </row>
    <row r="4" spans="1:8">
      <c r="A4" s="95">
        <v>80001199</v>
      </c>
      <c r="B4" s="95" t="s">
        <v>385</v>
      </c>
      <c r="C4" s="95" t="s">
        <v>382</v>
      </c>
    </row>
    <row r="5" spans="1:8">
      <c r="A5" s="95">
        <v>80001182</v>
      </c>
      <c r="B5" s="95" t="s">
        <v>386</v>
      </c>
      <c r="C5" s="95" t="s">
        <v>382</v>
      </c>
    </row>
    <row r="6" spans="1:8">
      <c r="A6" s="95">
        <v>80001184</v>
      </c>
      <c r="B6" s="95" t="s">
        <v>387</v>
      </c>
      <c r="C6" s="95" t="s">
        <v>382</v>
      </c>
    </row>
    <row r="7" spans="1:8">
      <c r="A7" s="95">
        <v>80001204</v>
      </c>
      <c r="B7" s="95" t="s">
        <v>388</v>
      </c>
      <c r="C7" s="95" t="s">
        <v>382</v>
      </c>
    </row>
    <row r="8" spans="1:8">
      <c r="A8" s="95">
        <v>80001207</v>
      </c>
      <c r="B8" s="95" t="s">
        <v>389</v>
      </c>
      <c r="C8" s="95" t="s">
        <v>382</v>
      </c>
    </row>
    <row r="9" spans="1:8">
      <c r="A9" s="95">
        <v>80001187</v>
      </c>
      <c r="B9" s="95" t="s">
        <v>390</v>
      </c>
      <c r="C9" s="95" t="s">
        <v>382</v>
      </c>
    </row>
    <row r="10" spans="1:8">
      <c r="A10" s="95">
        <v>80001220</v>
      </c>
      <c r="B10" s="95" t="s">
        <v>391</v>
      </c>
      <c r="C10" s="95" t="s">
        <v>382</v>
      </c>
    </row>
    <row r="11" spans="1:8">
      <c r="A11" s="95">
        <v>80001227</v>
      </c>
      <c r="B11" s="95" t="s">
        <v>392</v>
      </c>
      <c r="C11" s="95" t="s">
        <v>382</v>
      </c>
    </row>
    <row r="12" spans="1:8">
      <c r="A12" s="95">
        <v>80001234</v>
      </c>
      <c r="B12" s="95" t="s">
        <v>393</v>
      </c>
      <c r="C12" s="95" t="s">
        <v>382</v>
      </c>
    </row>
    <row r="13" spans="1:8">
      <c r="A13" s="95">
        <v>80001195</v>
      </c>
      <c r="B13" s="95" t="s">
        <v>394</v>
      </c>
      <c r="C13" s="95" t="s">
        <v>382</v>
      </c>
    </row>
    <row r="14" spans="1:8">
      <c r="A14" s="95">
        <v>80001201</v>
      </c>
      <c r="B14" s="95" t="s">
        <v>395</v>
      </c>
      <c r="C14" s="95">
        <v>74957815911</v>
      </c>
    </row>
    <row r="15" spans="1:8">
      <c r="A15" s="95">
        <v>80001181</v>
      </c>
      <c r="B15" s="95" t="s">
        <v>396</v>
      </c>
      <c r="C15" s="95" t="s">
        <v>397</v>
      </c>
    </row>
    <row r="16" spans="1:8">
      <c r="A16" s="95">
        <v>80001193</v>
      </c>
      <c r="B16" s="95" t="s">
        <v>398</v>
      </c>
      <c r="C16" s="95" t="s">
        <v>382</v>
      </c>
    </row>
    <row r="17" spans="1:3">
      <c r="A17" s="95">
        <v>80001224</v>
      </c>
      <c r="B17" s="95" t="s">
        <v>399</v>
      </c>
      <c r="C17" s="95" t="s">
        <v>400</v>
      </c>
    </row>
    <row r="18" spans="1:3">
      <c r="A18" s="95">
        <v>80001208</v>
      </c>
      <c r="B18" s="95" t="s">
        <v>401</v>
      </c>
      <c r="C18" s="95" t="s">
        <v>402</v>
      </c>
    </row>
    <row r="19" spans="1:3">
      <c r="A19" s="95">
        <v>80001191</v>
      </c>
      <c r="B19" s="95" t="s">
        <v>403</v>
      </c>
      <c r="C19" s="95" t="s">
        <v>382</v>
      </c>
    </row>
    <row r="20" spans="1:3">
      <c r="A20" s="95">
        <v>80001196</v>
      </c>
      <c r="B20" s="95" t="s">
        <v>404</v>
      </c>
      <c r="C20" s="95" t="s">
        <v>382</v>
      </c>
    </row>
    <row r="21" spans="1:3">
      <c r="A21" s="95">
        <v>80001192</v>
      </c>
      <c r="B21" s="95" t="s">
        <v>405</v>
      </c>
      <c r="C21" s="95" t="s">
        <v>382</v>
      </c>
    </row>
    <row r="22" spans="1:3">
      <c r="A22" s="95">
        <v>80001222</v>
      </c>
      <c r="B22" s="95" t="s">
        <v>406</v>
      </c>
      <c r="C22" s="95" t="s">
        <v>407</v>
      </c>
    </row>
    <row r="23" spans="1:3">
      <c r="A23" s="95">
        <v>80001221</v>
      </c>
      <c r="B23" s="95" t="s">
        <v>408</v>
      </c>
      <c r="C23" s="95">
        <v>74991701361</v>
      </c>
    </row>
    <row r="24" spans="1:3">
      <c r="A24" s="95">
        <v>80001219</v>
      </c>
      <c r="B24" s="95" t="s">
        <v>409</v>
      </c>
      <c r="C24" s="95" t="s">
        <v>410</v>
      </c>
    </row>
    <row r="25" spans="1:3">
      <c r="A25" s="95">
        <v>80001202</v>
      </c>
      <c r="B25" s="95" t="s">
        <v>411</v>
      </c>
      <c r="C25" s="95" t="s">
        <v>412</v>
      </c>
    </row>
    <row r="26" spans="1:3">
      <c r="A26" s="95">
        <v>80001212</v>
      </c>
      <c r="B26" s="95" t="s">
        <v>413</v>
      </c>
      <c r="C26" s="95" t="s">
        <v>414</v>
      </c>
    </row>
    <row r="27" spans="1:3">
      <c r="A27" s="95">
        <v>80001226</v>
      </c>
      <c r="B27" s="95" t="s">
        <v>415</v>
      </c>
      <c r="C27" s="95" t="s">
        <v>416</v>
      </c>
    </row>
    <row r="28" spans="1:3">
      <c r="A28" s="95">
        <v>80001216</v>
      </c>
      <c r="B28" s="95" t="s">
        <v>417</v>
      </c>
      <c r="C28" s="95" t="s">
        <v>418</v>
      </c>
    </row>
    <row r="29" spans="1:3">
      <c r="A29" s="95">
        <v>80001180</v>
      </c>
      <c r="B29" s="95" t="s">
        <v>419</v>
      </c>
      <c r="C29" s="95" t="s">
        <v>420</v>
      </c>
    </row>
    <row r="30" spans="1:3">
      <c r="A30" s="95">
        <v>80001197</v>
      </c>
      <c r="B30" s="95" t="s">
        <v>421</v>
      </c>
      <c r="C30" s="95" t="s">
        <v>382</v>
      </c>
    </row>
    <row r="31" spans="1:3">
      <c r="A31" s="95">
        <v>80001228</v>
      </c>
      <c r="B31" s="95" t="s">
        <v>422</v>
      </c>
      <c r="C31" s="95" t="s">
        <v>382</v>
      </c>
    </row>
    <row r="32" spans="1:3">
      <c r="A32" s="95">
        <v>80001218</v>
      </c>
      <c r="B32" s="95" t="s">
        <v>423</v>
      </c>
      <c r="C32" s="95" t="s">
        <v>382</v>
      </c>
    </row>
    <row r="33" spans="1:3">
      <c r="A33" s="95">
        <v>80001186</v>
      </c>
      <c r="B33" s="95" t="s">
        <v>424</v>
      </c>
      <c r="C33" s="95" t="s">
        <v>382</v>
      </c>
    </row>
    <row r="34" spans="1:3">
      <c r="A34" s="95">
        <v>80001215</v>
      </c>
      <c r="B34" s="95" t="s">
        <v>425</v>
      </c>
      <c r="C34" s="95" t="s">
        <v>382</v>
      </c>
    </row>
    <row r="35" spans="1:3">
      <c r="A35" s="95">
        <v>80001210</v>
      </c>
      <c r="B35" s="95" t="s">
        <v>426</v>
      </c>
      <c r="C35" s="95" t="s">
        <v>427</v>
      </c>
    </row>
    <row r="36" spans="1:3">
      <c r="A36" s="95">
        <v>80001211</v>
      </c>
      <c r="B36" s="95" t="s">
        <v>428</v>
      </c>
      <c r="C36" s="95" t="s">
        <v>382</v>
      </c>
    </row>
    <row r="37" spans="1:3">
      <c r="A37" s="95">
        <v>80001183</v>
      </c>
      <c r="B37" s="95" t="s">
        <v>429</v>
      </c>
      <c r="C37" s="95" t="s">
        <v>382</v>
      </c>
    </row>
    <row r="38" spans="1:3">
      <c r="A38" s="95">
        <v>80001194</v>
      </c>
      <c r="B38" s="95" t="s">
        <v>430</v>
      </c>
      <c r="C38" s="95" t="s">
        <v>382</v>
      </c>
    </row>
    <row r="39" spans="1:3">
      <c r="A39" s="95">
        <v>80001200</v>
      </c>
      <c r="B39" s="95" t="s">
        <v>431</v>
      </c>
      <c r="C39" s="95" t="s">
        <v>382</v>
      </c>
    </row>
    <row r="40" spans="1:3">
      <c r="A40" s="95">
        <v>80001217</v>
      </c>
      <c r="B40" s="95" t="s">
        <v>432</v>
      </c>
      <c r="C40" s="95" t="s">
        <v>382</v>
      </c>
    </row>
    <row r="41" spans="1:3">
      <c r="A41" s="95">
        <v>80001188</v>
      </c>
      <c r="B41" s="95" t="s">
        <v>433</v>
      </c>
      <c r="C41" s="95" t="s">
        <v>382</v>
      </c>
    </row>
    <row r="42" spans="1:3">
      <c r="A42" s="95">
        <v>80001203</v>
      </c>
      <c r="B42" s="95" t="s">
        <v>434</v>
      </c>
      <c r="C42" s="95" t="s">
        <v>382</v>
      </c>
    </row>
    <row r="43" spans="1:3">
      <c r="A43" s="95">
        <v>80001189</v>
      </c>
      <c r="B43" s="95" t="s">
        <v>435</v>
      </c>
      <c r="C43" s="95" t="s">
        <v>382</v>
      </c>
    </row>
    <row r="44" spans="1:3">
      <c r="A44" s="95">
        <v>80001225</v>
      </c>
      <c r="B44" s="95" t="s">
        <v>436</v>
      </c>
      <c r="C44" s="95" t="s">
        <v>437</v>
      </c>
    </row>
    <row r="45" spans="1:3">
      <c r="A45" s="95">
        <v>80001230</v>
      </c>
      <c r="B45" s="95" t="s">
        <v>438</v>
      </c>
      <c r="C45" s="95" t="s">
        <v>439</v>
      </c>
    </row>
    <row r="46" spans="1:3">
      <c r="A46" s="95">
        <v>80001198</v>
      </c>
      <c r="B46" s="95" t="s">
        <v>440</v>
      </c>
      <c r="C46" s="95" t="s">
        <v>441</v>
      </c>
    </row>
    <row r="47" spans="1:3">
      <c r="A47" s="95">
        <v>80001233</v>
      </c>
      <c r="B47" s="95" t="s">
        <v>442</v>
      </c>
      <c r="C47" s="95">
        <f>420-568836302</f>
        <v>-568835882</v>
      </c>
    </row>
    <row r="48" spans="1:3">
      <c r="A48" s="95">
        <v>80001229</v>
      </c>
      <c r="B48" s="95" t="s">
        <v>443</v>
      </c>
      <c r="C48" s="95" t="s">
        <v>444</v>
      </c>
    </row>
    <row r="49" spans="1:3">
      <c r="A49" s="95">
        <v>80001206</v>
      </c>
      <c r="B49" s="95" t="s">
        <v>445</v>
      </c>
      <c r="C49" s="95" t="s">
        <v>382</v>
      </c>
    </row>
    <row r="50" spans="1:3">
      <c r="A50" s="95">
        <v>80001214</v>
      </c>
      <c r="B50" s="95" t="s">
        <v>446</v>
      </c>
      <c r="C50" s="95" t="s">
        <v>447</v>
      </c>
    </row>
    <row r="51" spans="1:3">
      <c r="A51" s="95">
        <v>80001213</v>
      </c>
      <c r="B51" s="95" t="s">
        <v>448</v>
      </c>
      <c r="C51" s="95" t="s">
        <v>449</v>
      </c>
    </row>
  </sheetData>
  <autoFilter ref="A1:C1" xr:uid="{00000000-0009-0000-0000-00000C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D12"/>
  <sheetViews>
    <sheetView workbookViewId="0">
      <selection activeCell="C9" sqref="C9"/>
    </sheetView>
  </sheetViews>
  <sheetFormatPr defaultRowHeight="13"/>
  <cols>
    <col min="2" max="2" width="46.40625" bestFit="1" customWidth="1"/>
    <col min="3" max="3" width="12.86328125" customWidth="1"/>
    <col min="4" max="4" width="33.1328125" customWidth="1"/>
    <col min="5" max="5" width="11.86328125" bestFit="1" customWidth="1"/>
    <col min="10" max="10" width="46.40625" bestFit="1" customWidth="1"/>
  </cols>
  <sheetData>
    <row r="7" spans="2:4">
      <c r="B7" s="44" t="s">
        <v>182</v>
      </c>
      <c r="C7" s="99" t="str">
        <f>LEFT(B7,FIND(" ",B7)-1)</f>
        <v>DBC0000001</v>
      </c>
      <c r="D7" s="100" t="str">
        <f>RIGHT(B7,LEN(B7)-FIND(" ",B7))</f>
        <v>ГЕРБЕР Яблоко Шиповник Пюре 130г</v>
      </c>
    </row>
    <row r="8" spans="2:4">
      <c r="B8" s="44" t="s">
        <v>183</v>
      </c>
      <c r="C8" s="99" t="str">
        <f t="shared" ref="C8:C9" si="0">LEFT(B8,FIND(" ",B8)-1)</f>
        <v>DBC0000004</v>
      </c>
      <c r="D8" s="100" t="str">
        <f t="shared" ref="D8:D9" si="1">RIGHT(B8,LEN(B8)-FIND(" ",B8))</f>
        <v>Золотая Марка133/121</v>
      </c>
    </row>
    <row r="9" spans="2:4">
      <c r="B9" s="44" t="s">
        <v>184</v>
      </c>
      <c r="C9" s="99" t="str">
        <f t="shared" si="0"/>
        <v>DBC00013</v>
      </c>
      <c r="D9" s="100" t="str">
        <f t="shared" si="1"/>
        <v>БП Суфле ТуттиФрутти90</v>
      </c>
    </row>
    <row r="12" spans="2:4">
      <c r="C12" s="62"/>
    </row>
  </sheetData>
  <phoneticPr fontId="4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J30"/>
  <sheetViews>
    <sheetView topLeftCell="A2" workbookViewId="0">
      <selection activeCell="H2" sqref="H2"/>
    </sheetView>
  </sheetViews>
  <sheetFormatPr defaultColWidth="9.1328125" defaultRowHeight="13"/>
  <cols>
    <col min="1" max="1" width="14.26953125" style="2" customWidth="1"/>
    <col min="2" max="3" width="14" style="2" bestFit="1" customWidth="1"/>
    <col min="4" max="4" width="14.26953125" style="2" customWidth="1"/>
    <col min="5" max="5" width="14" style="2" bestFit="1" customWidth="1"/>
    <col min="6" max="6" width="14" style="2" customWidth="1"/>
    <col min="7" max="7" width="8.1328125" style="2" customWidth="1"/>
    <col min="8" max="8" width="15" style="2" customWidth="1"/>
    <col min="9" max="16384" width="9.1328125" style="2"/>
  </cols>
  <sheetData>
    <row r="8" spans="1:10" ht="14.25">
      <c r="A8" s="11" t="s">
        <v>3</v>
      </c>
      <c r="B8" s="13" t="s">
        <v>4</v>
      </c>
      <c r="C8" s="13" t="s">
        <v>4</v>
      </c>
      <c r="D8" s="13" t="s">
        <v>5</v>
      </c>
      <c r="E8" s="13" t="s">
        <v>5</v>
      </c>
      <c r="F8" s="13" t="s">
        <v>22</v>
      </c>
      <c r="G8" s="13" t="s">
        <v>6</v>
      </c>
      <c r="H8" s="13"/>
      <c r="J8" s="93"/>
    </row>
    <row r="9" spans="1:10" ht="15" thickBot="1">
      <c r="A9" s="10" t="s">
        <v>23</v>
      </c>
      <c r="B9" s="14" t="s">
        <v>24</v>
      </c>
      <c r="C9" s="14" t="s">
        <v>25</v>
      </c>
      <c r="D9" s="14" t="s">
        <v>24</v>
      </c>
      <c r="E9" s="14" t="s">
        <v>25</v>
      </c>
      <c r="F9" s="14"/>
      <c r="G9" s="14" t="s">
        <v>7</v>
      </c>
      <c r="H9" s="17"/>
    </row>
    <row r="10" spans="1:10">
      <c r="A10" s="12" t="s">
        <v>2</v>
      </c>
      <c r="B10" s="8">
        <v>4.5</v>
      </c>
      <c r="C10" s="9">
        <v>3</v>
      </c>
      <c r="D10" s="8">
        <v>3.5</v>
      </c>
      <c r="E10" s="8">
        <v>4.7</v>
      </c>
      <c r="F10" s="8">
        <v>3.5</v>
      </c>
      <c r="G10" s="15">
        <f>SUM(B10:F10)</f>
        <v>19.2</v>
      </c>
      <c r="H10" s="16" t="str">
        <f>IF(G10 = MAX($G$10:$G$26),"Премия","")</f>
        <v/>
      </c>
    </row>
    <row r="11" spans="1:10">
      <c r="A11" s="12" t="s">
        <v>0</v>
      </c>
      <c r="B11" s="8">
        <v>4</v>
      </c>
      <c r="C11" s="9">
        <v>4</v>
      </c>
      <c r="D11" s="8">
        <v>4</v>
      </c>
      <c r="E11" s="8">
        <v>3.5</v>
      </c>
      <c r="F11" s="8">
        <v>4</v>
      </c>
      <c r="G11" s="15">
        <f t="shared" ref="G11:G26" si="0">SUM(B11:F11)</f>
        <v>19.5</v>
      </c>
      <c r="H11" s="16" t="str">
        <f t="shared" ref="H11:H26" si="1">IF(G11 = MAX($G$10:$G$26),"Премия","")</f>
        <v/>
      </c>
    </row>
    <row r="12" spans="1:10">
      <c r="A12" s="12" t="s">
        <v>8</v>
      </c>
      <c r="B12" s="8">
        <v>3.5</v>
      </c>
      <c r="C12" s="9">
        <v>5</v>
      </c>
      <c r="D12" s="8">
        <v>5</v>
      </c>
      <c r="E12" s="8">
        <v>4</v>
      </c>
      <c r="F12" s="8">
        <v>5</v>
      </c>
      <c r="G12" s="15">
        <f t="shared" si="0"/>
        <v>22.5</v>
      </c>
      <c r="H12" s="16" t="str">
        <f t="shared" si="1"/>
        <v/>
      </c>
    </row>
    <row r="13" spans="1:10">
      <c r="A13" s="12" t="s">
        <v>9</v>
      </c>
      <c r="B13" s="8">
        <v>3</v>
      </c>
      <c r="C13" s="8">
        <v>4.5</v>
      </c>
      <c r="D13" s="8">
        <v>4.5</v>
      </c>
      <c r="E13" s="8">
        <v>5</v>
      </c>
      <c r="F13" s="8">
        <v>4.5</v>
      </c>
      <c r="G13" s="15">
        <f t="shared" si="0"/>
        <v>21.5</v>
      </c>
      <c r="H13" s="16" t="str">
        <f t="shared" si="1"/>
        <v/>
      </c>
    </row>
    <row r="14" spans="1:10">
      <c r="A14" s="12" t="s">
        <v>10</v>
      </c>
      <c r="B14" s="8">
        <v>3.5</v>
      </c>
      <c r="C14" s="8">
        <v>3.5</v>
      </c>
      <c r="D14" s="8">
        <v>5</v>
      </c>
      <c r="E14" s="8">
        <v>4.5</v>
      </c>
      <c r="F14" s="8">
        <v>5</v>
      </c>
      <c r="G14" s="15">
        <f t="shared" si="0"/>
        <v>21.5</v>
      </c>
      <c r="H14" s="16" t="str">
        <f t="shared" si="1"/>
        <v/>
      </c>
    </row>
    <row r="15" spans="1:10">
      <c r="A15" s="12" t="s">
        <v>11</v>
      </c>
      <c r="B15" s="8">
        <v>3.5</v>
      </c>
      <c r="C15" s="8">
        <v>4</v>
      </c>
      <c r="D15" s="8">
        <v>5</v>
      </c>
      <c r="E15" s="8">
        <v>5</v>
      </c>
      <c r="F15" s="8">
        <v>4.7</v>
      </c>
      <c r="G15" s="15">
        <f t="shared" si="0"/>
        <v>22.2</v>
      </c>
      <c r="H15" s="16" t="str">
        <f t="shared" si="1"/>
        <v/>
      </c>
    </row>
    <row r="16" spans="1:10">
      <c r="A16" s="12" t="s">
        <v>1</v>
      </c>
      <c r="B16" s="8">
        <v>4</v>
      </c>
      <c r="C16" s="8">
        <v>4.7</v>
      </c>
      <c r="D16" s="8">
        <v>3</v>
      </c>
      <c r="E16" s="8">
        <v>5</v>
      </c>
      <c r="F16" s="8">
        <v>4.5</v>
      </c>
      <c r="G16" s="15">
        <f t="shared" si="0"/>
        <v>21.2</v>
      </c>
      <c r="H16" s="16" t="str">
        <f t="shared" si="1"/>
        <v/>
      </c>
    </row>
    <row r="17" spans="1:9">
      <c r="A17" s="12" t="s">
        <v>12</v>
      </c>
      <c r="B17" s="8">
        <v>5</v>
      </c>
      <c r="C17" s="8">
        <v>4.5</v>
      </c>
      <c r="D17" s="8">
        <v>4</v>
      </c>
      <c r="E17" s="8">
        <v>4.7</v>
      </c>
      <c r="F17" s="8">
        <v>4.5</v>
      </c>
      <c r="G17" s="15">
        <f t="shared" si="0"/>
        <v>22.7</v>
      </c>
      <c r="H17" s="16" t="str">
        <f t="shared" si="1"/>
        <v/>
      </c>
    </row>
    <row r="18" spans="1:9">
      <c r="A18" s="12" t="s">
        <v>13</v>
      </c>
      <c r="B18" s="8">
        <v>4.5</v>
      </c>
      <c r="C18" s="8">
        <v>5</v>
      </c>
      <c r="D18" s="8">
        <v>4</v>
      </c>
      <c r="E18" s="8">
        <v>4.5</v>
      </c>
      <c r="F18" s="8">
        <v>3.5</v>
      </c>
      <c r="G18" s="15">
        <f t="shared" si="0"/>
        <v>21.5</v>
      </c>
      <c r="H18" s="16" t="str">
        <f t="shared" si="1"/>
        <v/>
      </c>
    </row>
    <row r="19" spans="1:9">
      <c r="A19" s="12" t="s">
        <v>14</v>
      </c>
      <c r="B19" s="8">
        <v>5</v>
      </c>
      <c r="C19" s="8">
        <v>5</v>
      </c>
      <c r="D19" s="8">
        <v>4.7</v>
      </c>
      <c r="E19" s="8">
        <v>5</v>
      </c>
      <c r="F19" s="8">
        <v>5</v>
      </c>
      <c r="G19" s="15">
        <f t="shared" si="0"/>
        <v>24.7</v>
      </c>
      <c r="H19" s="16" t="str">
        <f t="shared" si="1"/>
        <v>Премия</v>
      </c>
    </row>
    <row r="20" spans="1:9">
      <c r="A20" s="12" t="s">
        <v>15</v>
      </c>
      <c r="B20" s="8">
        <v>5</v>
      </c>
      <c r="C20" s="8">
        <v>3</v>
      </c>
      <c r="D20" s="8">
        <v>5</v>
      </c>
      <c r="E20" s="8">
        <v>5</v>
      </c>
      <c r="F20" s="8">
        <v>5</v>
      </c>
      <c r="G20" s="15">
        <f t="shared" si="0"/>
        <v>23</v>
      </c>
      <c r="H20" s="16" t="str">
        <f t="shared" si="1"/>
        <v/>
      </c>
    </row>
    <row r="21" spans="1:9">
      <c r="A21" s="12" t="s">
        <v>16</v>
      </c>
      <c r="B21" s="8">
        <v>3.5</v>
      </c>
      <c r="C21" s="8">
        <v>3.5</v>
      </c>
      <c r="D21" s="8">
        <v>3.5</v>
      </c>
      <c r="E21" s="8">
        <v>4</v>
      </c>
      <c r="F21" s="8">
        <v>4.5</v>
      </c>
      <c r="G21" s="15">
        <f t="shared" si="0"/>
        <v>19</v>
      </c>
      <c r="H21" s="16" t="str">
        <f t="shared" si="1"/>
        <v/>
      </c>
    </row>
    <row r="22" spans="1:9">
      <c r="A22" s="12" t="s">
        <v>17</v>
      </c>
      <c r="B22" s="8">
        <v>4.7</v>
      </c>
      <c r="C22" s="8">
        <v>4</v>
      </c>
      <c r="D22" s="8">
        <v>4</v>
      </c>
      <c r="E22" s="8">
        <v>5</v>
      </c>
      <c r="F22" s="8">
        <v>5</v>
      </c>
      <c r="G22" s="15">
        <f t="shared" si="0"/>
        <v>22.7</v>
      </c>
      <c r="H22" s="16" t="str">
        <f t="shared" si="1"/>
        <v/>
      </c>
    </row>
    <row r="23" spans="1:9">
      <c r="A23" s="12" t="s">
        <v>18</v>
      </c>
      <c r="B23" s="8">
        <v>5</v>
      </c>
      <c r="C23" s="8">
        <v>5</v>
      </c>
      <c r="D23" s="8">
        <v>4</v>
      </c>
      <c r="E23" s="8">
        <v>5</v>
      </c>
      <c r="F23" s="8">
        <v>5</v>
      </c>
      <c r="G23" s="15">
        <f t="shared" si="0"/>
        <v>24</v>
      </c>
      <c r="H23" s="16" t="str">
        <f t="shared" si="1"/>
        <v/>
      </c>
    </row>
    <row r="24" spans="1:9">
      <c r="A24" s="12" t="s">
        <v>19</v>
      </c>
      <c r="B24" s="8">
        <v>4.5</v>
      </c>
      <c r="C24" s="8">
        <v>4.5</v>
      </c>
      <c r="D24" s="8">
        <v>4.5</v>
      </c>
      <c r="E24" s="8">
        <v>5</v>
      </c>
      <c r="F24" s="8">
        <v>4.5</v>
      </c>
      <c r="G24" s="15">
        <f t="shared" si="0"/>
        <v>23</v>
      </c>
      <c r="H24" s="16" t="str">
        <f t="shared" si="1"/>
        <v/>
      </c>
    </row>
    <row r="25" spans="1:9">
      <c r="A25" s="12" t="s">
        <v>20</v>
      </c>
      <c r="B25" s="8">
        <v>5</v>
      </c>
      <c r="C25" s="8">
        <v>5</v>
      </c>
      <c r="D25" s="8">
        <v>5</v>
      </c>
      <c r="E25" s="8">
        <v>4</v>
      </c>
      <c r="F25" s="8">
        <v>4</v>
      </c>
      <c r="G25" s="15">
        <f t="shared" si="0"/>
        <v>23</v>
      </c>
      <c r="H25" s="16" t="str">
        <f t="shared" si="1"/>
        <v/>
      </c>
    </row>
    <row r="26" spans="1:9">
      <c r="A26" s="12" t="s">
        <v>21</v>
      </c>
      <c r="B26" s="8">
        <v>5</v>
      </c>
      <c r="C26" s="8">
        <v>4.7</v>
      </c>
      <c r="D26" s="8">
        <v>5</v>
      </c>
      <c r="E26" s="8">
        <v>5</v>
      </c>
      <c r="F26" s="8">
        <v>5</v>
      </c>
      <c r="G26" s="15">
        <f t="shared" si="0"/>
        <v>24.7</v>
      </c>
      <c r="H26" s="16" t="str">
        <f t="shared" si="1"/>
        <v>Премия</v>
      </c>
    </row>
    <row r="27" spans="1:9">
      <c r="H27" s="4"/>
      <c r="I27" s="4"/>
    </row>
    <row r="28" spans="1:9">
      <c r="H28" s="4"/>
      <c r="I28" s="5"/>
    </row>
    <row r="29" spans="1:9">
      <c r="H29" s="5"/>
      <c r="I29" s="5"/>
    </row>
    <row r="30" spans="1:9" ht="14.5">
      <c r="H30" s="3"/>
      <c r="I30" s="4"/>
    </row>
  </sheetData>
  <phoneticPr fontId="6" type="noConversion"/>
  <pageMargins left="0.75" right="0.75" top="1" bottom="1" header="0.5" footer="0.5"/>
  <headerFooter alignWithMargins="0">
    <oddHeader>&amp;A</oddHeader>
    <oddFooter>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7:J38"/>
  <sheetViews>
    <sheetView topLeftCell="A5" workbookViewId="0">
      <selection activeCell="E24" sqref="E24"/>
    </sheetView>
  </sheetViews>
  <sheetFormatPr defaultRowHeight="13"/>
  <cols>
    <col min="2" max="2" width="25.54296875" bestFit="1" customWidth="1"/>
    <col min="3" max="3" width="19.26953125" bestFit="1" customWidth="1"/>
    <col min="4" max="4" width="17.26953125" customWidth="1"/>
    <col min="5" max="5" width="14.54296875" customWidth="1"/>
  </cols>
  <sheetData>
    <row r="7" spans="2:5" s="6" customFormat="1" ht="26">
      <c r="B7" s="27" t="s">
        <v>149</v>
      </c>
      <c r="C7" s="27" t="s">
        <v>150</v>
      </c>
      <c r="D7" s="28" t="s">
        <v>181</v>
      </c>
      <c r="E7" s="28" t="s">
        <v>151</v>
      </c>
    </row>
    <row r="8" spans="2:5" s="6" customFormat="1" ht="15.25" thickBot="1">
      <c r="B8" s="29" t="s">
        <v>152</v>
      </c>
      <c r="C8" s="30" t="s">
        <v>153</v>
      </c>
      <c r="D8" s="31">
        <v>25977477.980000004</v>
      </c>
      <c r="E8" s="132">
        <f>D8/20*11</f>
        <v>14287612.889000002</v>
      </c>
    </row>
    <row r="9" spans="2:5" s="6" customFormat="1" ht="13.75" thickTop="1">
      <c r="B9" s="32"/>
      <c r="C9" s="33" t="s">
        <v>154</v>
      </c>
      <c r="D9" s="34">
        <v>15588484.6</v>
      </c>
      <c r="E9" s="132">
        <f t="shared" ref="E9:E24" si="0">D9/20*11</f>
        <v>8573666.5299999993</v>
      </c>
    </row>
    <row r="10" spans="2:5" s="6" customFormat="1">
      <c r="B10" s="32"/>
      <c r="C10" s="33" t="s">
        <v>155</v>
      </c>
      <c r="D10" s="34">
        <v>1763836.24</v>
      </c>
      <c r="E10" s="132">
        <f t="shared" si="0"/>
        <v>970109.93200000003</v>
      </c>
    </row>
    <row r="11" spans="2:5" s="6" customFormat="1">
      <c r="B11" s="32"/>
      <c r="C11" s="33" t="s">
        <v>156</v>
      </c>
      <c r="D11" s="34">
        <v>141862.70000000001</v>
      </c>
      <c r="E11" s="132">
        <f t="shared" si="0"/>
        <v>78024.485000000001</v>
      </c>
    </row>
    <row r="12" spans="2:5" s="6" customFormat="1">
      <c r="B12" s="32"/>
      <c r="C12" s="33" t="s">
        <v>157</v>
      </c>
      <c r="D12" s="34">
        <v>2747206.28</v>
      </c>
      <c r="E12" s="132">
        <f t="shared" si="0"/>
        <v>1510963.4539999999</v>
      </c>
    </row>
    <row r="13" spans="2:5" s="6" customFormat="1">
      <c r="B13" s="32"/>
      <c r="C13" s="33" t="s">
        <v>158</v>
      </c>
      <c r="D13" s="34">
        <v>11719073.1</v>
      </c>
      <c r="E13" s="132">
        <f t="shared" si="0"/>
        <v>6445490.2050000001</v>
      </c>
    </row>
    <row r="14" spans="2:5" s="6" customFormat="1">
      <c r="B14" s="32"/>
      <c r="C14" s="33" t="s">
        <v>159</v>
      </c>
      <c r="D14" s="34">
        <v>11223953.920000002</v>
      </c>
      <c r="E14" s="132">
        <f t="shared" si="0"/>
        <v>6173174.6560000014</v>
      </c>
    </row>
    <row r="15" spans="2:5" s="6" customFormat="1" ht="15.25" thickBot="1">
      <c r="B15" s="35" t="s">
        <v>160</v>
      </c>
      <c r="C15" s="36"/>
      <c r="D15" s="37">
        <v>69161894.820000052</v>
      </c>
      <c r="E15" s="132">
        <f t="shared" si="0"/>
        <v>38039042.15100003</v>
      </c>
    </row>
    <row r="16" spans="2:5" s="6" customFormat="1" ht="13.75" thickTop="1">
      <c r="B16" s="38"/>
      <c r="C16" s="39"/>
      <c r="D16" s="40"/>
      <c r="E16" s="132"/>
    </row>
    <row r="17" spans="2:10" s="6" customFormat="1" ht="15.25" thickBot="1">
      <c r="B17" s="29" t="s">
        <v>161</v>
      </c>
      <c r="C17" s="30" t="s">
        <v>162</v>
      </c>
      <c r="D17" s="31">
        <v>14496271</v>
      </c>
      <c r="E17" s="132">
        <f t="shared" si="0"/>
        <v>7972949.0500000007</v>
      </c>
    </row>
    <row r="18" spans="2:10" s="6" customFormat="1" ht="13.75" thickTop="1">
      <c r="B18" s="32"/>
      <c r="C18" s="33" t="s">
        <v>163</v>
      </c>
      <c r="D18" s="34">
        <v>2727980.16</v>
      </c>
      <c r="E18" s="132">
        <f t="shared" si="0"/>
        <v>1500389.088</v>
      </c>
    </row>
    <row r="19" spans="2:10" s="6" customFormat="1">
      <c r="B19" s="32"/>
      <c r="C19" s="33" t="s">
        <v>164</v>
      </c>
      <c r="D19" s="34">
        <v>15509819.82</v>
      </c>
      <c r="E19" s="132">
        <f t="shared" si="0"/>
        <v>8530400.9010000005</v>
      </c>
    </row>
    <row r="20" spans="2:10" s="6" customFormat="1">
      <c r="B20" s="32"/>
      <c r="C20" s="33" t="s">
        <v>165</v>
      </c>
      <c r="D20" s="34">
        <v>3219295.33</v>
      </c>
      <c r="E20" s="132">
        <f t="shared" si="0"/>
        <v>1770612.4314999999</v>
      </c>
    </row>
    <row r="21" spans="2:10" s="6" customFormat="1">
      <c r="B21" s="32"/>
      <c r="C21" s="33" t="s">
        <v>166</v>
      </c>
      <c r="D21" s="34">
        <v>2733100.28</v>
      </c>
      <c r="E21" s="132">
        <f t="shared" si="0"/>
        <v>1503205.1539999999</v>
      </c>
    </row>
    <row r="22" spans="2:10" s="6" customFormat="1" ht="15.25" thickBot="1">
      <c r="B22" s="35" t="s">
        <v>167</v>
      </c>
      <c r="C22" s="36"/>
      <c r="D22" s="37">
        <v>38686466.590000004</v>
      </c>
      <c r="E22" s="132">
        <f t="shared" si="0"/>
        <v>21277556.624500003</v>
      </c>
    </row>
    <row r="23" spans="2:10" s="6" customFormat="1" ht="13.75" thickTop="1">
      <c r="B23" s="38"/>
      <c r="C23" s="39"/>
      <c r="D23" s="40"/>
      <c r="E23" s="132"/>
    </row>
    <row r="24" spans="2:10" s="6" customFormat="1" ht="13.75" thickBot="1">
      <c r="B24" s="41" t="s">
        <v>168</v>
      </c>
      <c r="C24" s="42"/>
      <c r="D24" s="43">
        <v>107848361.41000003</v>
      </c>
      <c r="E24" s="132">
        <f t="shared" si="0"/>
        <v>59316598.775500014</v>
      </c>
    </row>
    <row r="25" spans="2:10" ht="13.75" thickTop="1">
      <c r="I25" s="6"/>
      <c r="J25" s="6"/>
    </row>
    <row r="26" spans="2:10">
      <c r="I26" s="6"/>
      <c r="J26" s="6"/>
    </row>
    <row r="27" spans="2:10">
      <c r="I27" s="6"/>
      <c r="J27" s="6"/>
    </row>
    <row r="28" spans="2:10">
      <c r="I28" s="6"/>
    </row>
    <row r="29" spans="2:10">
      <c r="I29" s="6"/>
    </row>
    <row r="30" spans="2:10">
      <c r="I30" s="6"/>
    </row>
    <row r="31" spans="2:10">
      <c r="I31" s="6"/>
    </row>
    <row r="32" spans="2:10">
      <c r="I32" s="6"/>
    </row>
    <row r="33" spans="9:9">
      <c r="I33" s="6"/>
    </row>
    <row r="34" spans="9:9">
      <c r="I34" s="6"/>
    </row>
    <row r="35" spans="9:9">
      <c r="I35" s="6"/>
    </row>
    <row r="36" spans="9:9">
      <c r="I36" s="6"/>
    </row>
    <row r="37" spans="9:9">
      <c r="I37" s="6"/>
    </row>
    <row r="38" spans="9:9">
      <c r="I38" s="6"/>
    </row>
  </sheetData>
  <phoneticPr fontId="4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2:G19"/>
  <sheetViews>
    <sheetView topLeftCell="C17" workbookViewId="0">
      <selection activeCell="G32" sqref="G32"/>
    </sheetView>
  </sheetViews>
  <sheetFormatPr defaultColWidth="9.1328125" defaultRowHeight="13"/>
  <cols>
    <col min="1" max="2" width="18.1328125" style="86" bestFit="1" customWidth="1"/>
    <col min="3" max="3" width="22.7265625" style="86" customWidth="1"/>
    <col min="4" max="4" width="11.7265625" style="86" customWidth="1"/>
    <col min="5" max="5" width="13.7265625" style="86" customWidth="1"/>
    <col min="6" max="6" width="12.40625" style="86" bestFit="1" customWidth="1"/>
    <col min="7" max="7" width="11.86328125" style="86" bestFit="1" customWidth="1"/>
    <col min="8" max="8" width="8.86328125" style="86" bestFit="1" customWidth="1"/>
    <col min="9" max="9" width="10" style="86" bestFit="1" customWidth="1"/>
    <col min="10" max="16384" width="9.1328125" style="86"/>
  </cols>
  <sheetData>
    <row r="12" spans="1:7" s="62" customFormat="1" ht="65.75" thickBot="1">
      <c r="A12" s="25" t="s">
        <v>137</v>
      </c>
      <c r="B12" s="26" t="s">
        <v>138</v>
      </c>
      <c r="C12" s="26" t="s">
        <v>139</v>
      </c>
      <c r="D12" s="25" t="s">
        <v>140</v>
      </c>
      <c r="E12" s="25" t="s">
        <v>141</v>
      </c>
      <c r="F12" s="85" t="s">
        <v>270</v>
      </c>
      <c r="G12" s="85" t="s">
        <v>269</v>
      </c>
    </row>
    <row r="13" spans="1:7" s="62" customFormat="1">
      <c r="A13" s="7" t="s">
        <v>142</v>
      </c>
      <c r="B13" s="7">
        <v>25</v>
      </c>
      <c r="C13" s="7">
        <v>40</v>
      </c>
      <c r="D13" s="7">
        <v>1095000</v>
      </c>
      <c r="E13" s="7">
        <v>1086447</v>
      </c>
      <c r="F13" s="106">
        <f>C13/B13</f>
        <v>1.6</v>
      </c>
      <c r="G13" s="107">
        <f>E13/SUM($E$13:$E$19)</f>
        <v>0.10803878607604969</v>
      </c>
    </row>
    <row r="14" spans="1:7" s="62" customFormat="1">
      <c r="A14" s="7" t="s">
        <v>143</v>
      </c>
      <c r="B14" s="21">
        <v>29</v>
      </c>
      <c r="C14" s="21">
        <v>12</v>
      </c>
      <c r="D14" s="22">
        <v>1200000</v>
      </c>
      <c r="E14" s="21">
        <v>1830422</v>
      </c>
      <c r="F14" s="106">
        <f t="shared" ref="F14:F19" si="0">C14/B14</f>
        <v>0.41379310344827586</v>
      </c>
      <c r="G14" s="107">
        <f t="shared" ref="G14:G19" si="1">E14/SUM($E$13:$E$19)</f>
        <v>0.18202136955313516</v>
      </c>
    </row>
    <row r="15" spans="1:7" s="62" customFormat="1">
      <c r="A15" s="7" t="s">
        <v>144</v>
      </c>
      <c r="B15" s="23">
        <v>22</v>
      </c>
      <c r="C15" s="21">
        <v>30</v>
      </c>
      <c r="D15" s="21">
        <v>620000</v>
      </c>
      <c r="E15" s="21">
        <v>893480</v>
      </c>
      <c r="F15" s="106">
        <f t="shared" si="0"/>
        <v>1.3636363636363635</v>
      </c>
      <c r="G15" s="107">
        <f t="shared" si="1"/>
        <v>8.8849704203913193E-2</v>
      </c>
    </row>
    <row r="16" spans="1:7" s="62" customFormat="1">
      <c r="A16" s="7" t="s">
        <v>145</v>
      </c>
      <c r="B16" s="21">
        <v>38</v>
      </c>
      <c r="C16" s="23">
        <v>65</v>
      </c>
      <c r="D16" s="24">
        <v>891685</v>
      </c>
      <c r="E16" s="21">
        <v>1082320</v>
      </c>
      <c r="F16" s="106">
        <f t="shared" si="0"/>
        <v>1.7105263157894737</v>
      </c>
      <c r="G16" s="107">
        <f t="shared" si="1"/>
        <v>0.10762838771318813</v>
      </c>
    </row>
    <row r="17" spans="1:7" s="62" customFormat="1">
      <c r="A17" s="7" t="s">
        <v>146</v>
      </c>
      <c r="B17" s="21">
        <v>28</v>
      </c>
      <c r="C17" s="23">
        <v>49</v>
      </c>
      <c r="D17" s="24">
        <v>2636000</v>
      </c>
      <c r="E17" s="21">
        <v>2974145</v>
      </c>
      <c r="F17" s="106">
        <f t="shared" si="0"/>
        <v>1.75</v>
      </c>
      <c r="G17" s="107">
        <f t="shared" si="1"/>
        <v>0.2957558126757705</v>
      </c>
    </row>
    <row r="18" spans="1:7" s="62" customFormat="1">
      <c r="A18" s="7" t="s">
        <v>147</v>
      </c>
      <c r="B18" s="21">
        <v>55</v>
      </c>
      <c r="C18" s="23">
        <v>82</v>
      </c>
      <c r="D18" s="24">
        <v>835000</v>
      </c>
      <c r="E18" s="21">
        <v>1041221</v>
      </c>
      <c r="F18" s="106">
        <f t="shared" si="0"/>
        <v>1.490909090909091</v>
      </c>
      <c r="G18" s="107">
        <f t="shared" si="1"/>
        <v>0.10354140871748971</v>
      </c>
    </row>
    <row r="19" spans="1:7" s="62" customFormat="1">
      <c r="A19" s="7" t="s">
        <v>148</v>
      </c>
      <c r="B19" s="7">
        <v>11</v>
      </c>
      <c r="C19" s="7">
        <v>14</v>
      </c>
      <c r="D19" s="21">
        <v>1376045</v>
      </c>
      <c r="E19" s="21">
        <v>1148048</v>
      </c>
      <c r="F19" s="106">
        <f t="shared" si="0"/>
        <v>1.2727272727272727</v>
      </c>
      <c r="G19" s="107">
        <f t="shared" si="1"/>
        <v>0.11416453106045366</v>
      </c>
    </row>
  </sheetData>
  <phoneticPr fontId="6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B2" sqref="B2"/>
    </sheetView>
  </sheetViews>
  <sheetFormatPr defaultRowHeight="13"/>
  <cols>
    <col min="2" max="2" width="11.26953125" customWidth="1"/>
    <col min="3" max="3" width="12.40625" customWidth="1"/>
    <col min="4" max="4" width="10.7265625" bestFit="1" customWidth="1"/>
    <col min="5" max="5" width="29.40625" customWidth="1"/>
  </cols>
  <sheetData>
    <row r="1" spans="1:5" s="46" customFormat="1" ht="42.75" customHeight="1">
      <c r="A1" s="46" t="s">
        <v>265</v>
      </c>
      <c r="B1" s="47" t="s">
        <v>268</v>
      </c>
      <c r="C1" s="47" t="s">
        <v>266</v>
      </c>
      <c r="D1" s="47" t="s">
        <v>267</v>
      </c>
      <c r="E1" s="47" t="s">
        <v>237</v>
      </c>
    </row>
    <row r="2" spans="1:5">
      <c r="A2" s="45">
        <v>106.25</v>
      </c>
      <c r="B2" s="87">
        <f>A2*0.2 + A2</f>
        <v>127.5</v>
      </c>
      <c r="C2" s="88">
        <f>(A2-A2*0.23) + (A2-A2*0.23)*0.2</f>
        <v>98.174999999999997</v>
      </c>
      <c r="D2" s="88">
        <f>(A2*0.15+A2) + (A2*0.15+A2)*0.2</f>
        <v>146.625</v>
      </c>
      <c r="E2" s="94">
        <v>0.45779999999999998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51D5-1781-4D07-AFC0-A307F9B77402}">
  <dimension ref="A1:C31"/>
  <sheetViews>
    <sheetView workbookViewId="0">
      <selection activeCell="E5" sqref="E5"/>
    </sheetView>
  </sheetViews>
  <sheetFormatPr defaultRowHeight="13"/>
  <cols>
    <col min="1" max="1" width="35.2265625" bestFit="1" customWidth="1"/>
    <col min="2" max="2" width="26" bestFit="1" customWidth="1"/>
    <col min="3" max="3" width="22.58984375" bestFit="1" customWidth="1"/>
  </cols>
  <sheetData>
    <row r="1" spans="1:3">
      <c r="A1" s="101" t="s">
        <v>450</v>
      </c>
      <c r="B1" t="s">
        <v>452</v>
      </c>
      <c r="C1" t="s">
        <v>453</v>
      </c>
    </row>
    <row r="2" spans="1:3">
      <c r="A2" s="44" t="s">
        <v>46</v>
      </c>
      <c r="B2" s="104">
        <v>2740079.4800000009</v>
      </c>
      <c r="C2" s="104">
        <v>129485</v>
      </c>
    </row>
    <row r="3" spans="1:3">
      <c r="A3" s="102" t="s">
        <v>47</v>
      </c>
      <c r="B3" s="104">
        <v>644343.65999999992</v>
      </c>
      <c r="C3" s="104">
        <v>25123</v>
      </c>
    </row>
    <row r="4" spans="1:3">
      <c r="A4" s="103" t="s">
        <v>49</v>
      </c>
      <c r="B4" s="104">
        <v>379594.26</v>
      </c>
      <c r="C4" s="104">
        <v>13959</v>
      </c>
    </row>
    <row r="5" spans="1:3">
      <c r="A5" s="103" t="s">
        <v>52</v>
      </c>
      <c r="B5" s="104">
        <v>105561.93</v>
      </c>
      <c r="C5" s="104">
        <v>6611</v>
      </c>
    </row>
    <row r="6" spans="1:3">
      <c r="A6" s="103" t="s">
        <v>55</v>
      </c>
      <c r="B6" s="104">
        <v>70518.16</v>
      </c>
      <c r="C6" s="104">
        <v>678</v>
      </c>
    </row>
    <row r="7" spans="1:3">
      <c r="A7" s="103" t="s">
        <v>58</v>
      </c>
      <c r="B7" s="104">
        <v>61845.200000000004</v>
      </c>
      <c r="C7" s="104">
        <v>2913</v>
      </c>
    </row>
    <row r="8" spans="1:3">
      <c r="A8" s="103" t="s">
        <v>61</v>
      </c>
      <c r="B8" s="104">
        <v>26824.11</v>
      </c>
      <c r="C8" s="104">
        <v>962</v>
      </c>
    </row>
    <row r="9" spans="1:3">
      <c r="A9" s="102" t="s">
        <v>69</v>
      </c>
      <c r="B9" s="104">
        <v>716272.57000000007</v>
      </c>
      <c r="C9" s="104">
        <v>39321</v>
      </c>
    </row>
    <row r="10" spans="1:3">
      <c r="A10" s="103" t="s">
        <v>71</v>
      </c>
      <c r="B10" s="104">
        <v>285503.63000000006</v>
      </c>
      <c r="C10" s="104">
        <v>14561</v>
      </c>
    </row>
    <row r="11" spans="1:3">
      <c r="A11" s="103" t="s">
        <v>78</v>
      </c>
      <c r="B11" s="104">
        <v>33429.18</v>
      </c>
      <c r="C11" s="104">
        <v>783</v>
      </c>
    </row>
    <row r="12" spans="1:3">
      <c r="A12" s="103" t="s">
        <v>81</v>
      </c>
      <c r="B12" s="104">
        <v>182918.89</v>
      </c>
      <c r="C12" s="104">
        <v>20484</v>
      </c>
    </row>
    <row r="13" spans="1:3">
      <c r="A13" s="103" t="s">
        <v>96</v>
      </c>
      <c r="B13" s="104">
        <v>28029.599999999999</v>
      </c>
      <c r="C13" s="104">
        <v>745</v>
      </c>
    </row>
    <row r="14" spans="1:3">
      <c r="A14" s="103" t="s">
        <v>99</v>
      </c>
      <c r="B14" s="104">
        <v>121894.01000000001</v>
      </c>
      <c r="C14" s="104">
        <v>1902</v>
      </c>
    </row>
    <row r="15" spans="1:3">
      <c r="A15" s="103" t="s">
        <v>102</v>
      </c>
      <c r="B15" s="104">
        <v>26850.3</v>
      </c>
      <c r="C15" s="104">
        <v>119</v>
      </c>
    </row>
    <row r="16" spans="1:3">
      <c r="A16" s="103" t="s">
        <v>105</v>
      </c>
      <c r="B16" s="104">
        <v>37646.959999999992</v>
      </c>
      <c r="C16" s="104">
        <v>727</v>
      </c>
    </row>
    <row r="17" spans="1:3">
      <c r="A17" s="102" t="s">
        <v>123</v>
      </c>
      <c r="B17" s="104">
        <v>551424.61000000022</v>
      </c>
      <c r="C17" s="104">
        <v>21521</v>
      </c>
    </row>
    <row r="18" spans="1:3">
      <c r="A18" s="103" t="s">
        <v>49</v>
      </c>
      <c r="B18" s="104">
        <v>338257.13000000006</v>
      </c>
      <c r="C18" s="104">
        <v>12359</v>
      </c>
    </row>
    <row r="19" spans="1:3">
      <c r="A19" s="103" t="s">
        <v>52</v>
      </c>
      <c r="B19" s="104">
        <v>86250.49000000002</v>
      </c>
      <c r="C19" s="104">
        <v>5495</v>
      </c>
    </row>
    <row r="20" spans="1:3">
      <c r="A20" s="103" t="s">
        <v>55</v>
      </c>
      <c r="B20" s="104">
        <v>57176.41</v>
      </c>
      <c r="C20" s="104">
        <v>496</v>
      </c>
    </row>
    <row r="21" spans="1:3">
      <c r="A21" s="103" t="s">
        <v>58</v>
      </c>
      <c r="B21" s="104">
        <v>59780.420000000006</v>
      </c>
      <c r="C21" s="104">
        <v>2805</v>
      </c>
    </row>
    <row r="22" spans="1:3">
      <c r="A22" s="103" t="s">
        <v>61</v>
      </c>
      <c r="B22" s="104">
        <v>9960.16</v>
      </c>
      <c r="C22" s="104">
        <v>366</v>
      </c>
    </row>
    <row r="23" spans="1:3">
      <c r="A23" s="102" t="s">
        <v>132</v>
      </c>
      <c r="B23" s="104">
        <v>828038.6399999999</v>
      </c>
      <c r="C23" s="104">
        <v>43520</v>
      </c>
    </row>
    <row r="24" spans="1:3">
      <c r="A24" s="103" t="s">
        <v>71</v>
      </c>
      <c r="B24" s="104">
        <v>305658.77</v>
      </c>
      <c r="C24" s="104">
        <v>17375</v>
      </c>
    </row>
    <row r="25" spans="1:3">
      <c r="A25" s="103" t="s">
        <v>78</v>
      </c>
      <c r="B25" s="104">
        <v>30843.85</v>
      </c>
      <c r="C25" s="104">
        <v>1003</v>
      </c>
    </row>
    <row r="26" spans="1:3">
      <c r="A26" s="103" t="s">
        <v>81</v>
      </c>
      <c r="B26" s="104">
        <v>218040.41000000006</v>
      </c>
      <c r="C26" s="104">
        <v>19762</v>
      </c>
    </row>
    <row r="27" spans="1:3">
      <c r="A27" s="103" t="s">
        <v>96</v>
      </c>
      <c r="B27" s="104">
        <v>30945.96</v>
      </c>
      <c r="C27" s="104">
        <v>1372</v>
      </c>
    </row>
    <row r="28" spans="1:3">
      <c r="A28" s="103" t="s">
        <v>99</v>
      </c>
      <c r="B28" s="104">
        <v>164893.72</v>
      </c>
      <c r="C28" s="104">
        <v>2644</v>
      </c>
    </row>
    <row r="29" spans="1:3">
      <c r="A29" s="103" t="s">
        <v>102</v>
      </c>
      <c r="B29" s="104">
        <v>21374.58</v>
      </c>
      <c r="C29" s="104">
        <v>99</v>
      </c>
    </row>
    <row r="30" spans="1:3">
      <c r="A30" s="103" t="s">
        <v>105</v>
      </c>
      <c r="B30" s="104">
        <v>56281.349999999991</v>
      </c>
      <c r="C30" s="104">
        <v>1265</v>
      </c>
    </row>
    <row r="31" spans="1:3">
      <c r="A31" s="44" t="s">
        <v>451</v>
      </c>
      <c r="B31" s="104">
        <v>2740079.4800000009</v>
      </c>
      <c r="C31" s="104">
        <v>129485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0:Q279"/>
  <sheetViews>
    <sheetView topLeftCell="E1" workbookViewId="0">
      <selection activeCell="F10" sqref="F10"/>
    </sheetView>
  </sheetViews>
  <sheetFormatPr defaultColWidth="9.1328125" defaultRowHeight="13"/>
  <cols>
    <col min="1" max="9" width="9.26953125" style="18" customWidth="1"/>
    <col min="10" max="10" width="13.26953125" style="18" customWidth="1"/>
    <col min="11" max="12" width="9.26953125" style="18" customWidth="1"/>
    <col min="13" max="13" width="21" style="18" bestFit="1" customWidth="1"/>
    <col min="14" max="14" width="19.1328125" style="18" bestFit="1" customWidth="1"/>
    <col min="15" max="15" width="17.86328125" style="18" bestFit="1" customWidth="1"/>
    <col min="16" max="16" width="19" style="18" bestFit="1" customWidth="1"/>
    <col min="17" max="16384" width="9.1328125" style="18"/>
  </cols>
  <sheetData>
    <row r="10" spans="1:17" ht="13.75" thickBot="1">
      <c r="A10" s="20" t="s">
        <v>28</v>
      </c>
      <c r="B10" s="20" t="s">
        <v>26</v>
      </c>
      <c r="C10" s="20" t="s">
        <v>29</v>
      </c>
      <c r="D10" s="20" t="s">
        <v>30</v>
      </c>
      <c r="E10" s="20" t="s">
        <v>31</v>
      </c>
      <c r="F10" s="20" t="s">
        <v>32</v>
      </c>
      <c r="G10" s="20" t="s">
        <v>33</v>
      </c>
      <c r="H10" s="20" t="s">
        <v>34</v>
      </c>
      <c r="I10" s="20" t="s">
        <v>27</v>
      </c>
      <c r="J10" s="20" t="s">
        <v>35</v>
      </c>
      <c r="K10" s="20" t="s">
        <v>36</v>
      </c>
      <c r="L10" s="20" t="s">
        <v>37</v>
      </c>
      <c r="M10" s="20" t="s">
        <v>38</v>
      </c>
      <c r="N10" s="20" t="s">
        <v>39</v>
      </c>
      <c r="O10" s="20" t="s">
        <v>40</v>
      </c>
      <c r="P10" s="20" t="s">
        <v>41</v>
      </c>
      <c r="Q10" s="20" t="s">
        <v>42</v>
      </c>
    </row>
    <row r="11" spans="1:17">
      <c r="A11" s="19">
        <v>900</v>
      </c>
      <c r="B11" s="19" t="s">
        <v>43</v>
      </c>
      <c r="C11" s="19">
        <v>904</v>
      </c>
      <c r="D11" s="19" t="s">
        <v>44</v>
      </c>
      <c r="E11" s="19" t="s">
        <v>45</v>
      </c>
      <c r="F11" s="19" t="s">
        <v>46</v>
      </c>
      <c r="G11" s="19" t="s">
        <v>47</v>
      </c>
      <c r="H11" s="19">
        <v>90442045</v>
      </c>
      <c r="I11" s="19" t="s">
        <v>48</v>
      </c>
      <c r="J11" s="19" t="s">
        <v>49</v>
      </c>
      <c r="K11" s="19" t="s">
        <v>50</v>
      </c>
      <c r="L11" s="19" t="s">
        <v>51</v>
      </c>
      <c r="M11" s="19">
        <v>62309.95</v>
      </c>
      <c r="N11" s="19">
        <v>2164</v>
      </c>
      <c r="O11" s="19">
        <v>109.56020923438</v>
      </c>
      <c r="P11" s="19">
        <v>21.502332850510001</v>
      </c>
      <c r="Q11" s="19">
        <v>197.07</v>
      </c>
    </row>
    <row r="12" spans="1:17">
      <c r="A12" s="19">
        <v>900</v>
      </c>
      <c r="B12" s="19" t="s">
        <v>43</v>
      </c>
      <c r="C12" s="19">
        <v>904</v>
      </c>
      <c r="D12" s="19" t="s">
        <v>44</v>
      </c>
      <c r="E12" s="19" t="s">
        <v>45</v>
      </c>
      <c r="F12" s="19" t="s">
        <v>46</v>
      </c>
      <c r="G12" s="19" t="s">
        <v>47</v>
      </c>
      <c r="H12" s="19">
        <v>90442045</v>
      </c>
      <c r="I12" s="19" t="s">
        <v>48</v>
      </c>
      <c r="J12" s="19" t="s">
        <v>52</v>
      </c>
      <c r="K12" s="19" t="s">
        <v>53</v>
      </c>
      <c r="L12" s="19" t="s">
        <v>54</v>
      </c>
      <c r="M12" s="19">
        <v>25958.36</v>
      </c>
      <c r="N12" s="19">
        <v>1569</v>
      </c>
      <c r="O12" s="19">
        <v>61.069444444219997</v>
      </c>
      <c r="P12" s="19">
        <v>9.4857638887199993</v>
      </c>
      <c r="Q12" s="19">
        <v>80.081000000000003</v>
      </c>
    </row>
    <row r="13" spans="1:17">
      <c r="A13" s="19">
        <v>900</v>
      </c>
      <c r="B13" s="19" t="s">
        <v>43</v>
      </c>
      <c r="C13" s="19">
        <v>904</v>
      </c>
      <c r="D13" s="19" t="s">
        <v>44</v>
      </c>
      <c r="E13" s="19" t="s">
        <v>45</v>
      </c>
      <c r="F13" s="19" t="s">
        <v>46</v>
      </c>
      <c r="G13" s="19" t="s">
        <v>47</v>
      </c>
      <c r="H13" s="19">
        <v>90442045</v>
      </c>
      <c r="I13" s="19" t="s">
        <v>48</v>
      </c>
      <c r="J13" s="19" t="s">
        <v>55</v>
      </c>
      <c r="K13" s="19" t="s">
        <v>56</v>
      </c>
      <c r="L13" s="19" t="s">
        <v>57</v>
      </c>
      <c r="M13" s="19">
        <v>10890.96</v>
      </c>
      <c r="N13" s="19">
        <v>101</v>
      </c>
      <c r="O13" s="19">
        <v>6.7910714285399996</v>
      </c>
      <c r="P13" s="19">
        <v>6.7910714285399996</v>
      </c>
      <c r="Q13" s="19">
        <v>19.305</v>
      </c>
    </row>
    <row r="14" spans="1:17">
      <c r="A14" s="19">
        <v>900</v>
      </c>
      <c r="B14" s="19" t="s">
        <v>43</v>
      </c>
      <c r="C14" s="19">
        <v>904</v>
      </c>
      <c r="D14" s="19" t="s">
        <v>44</v>
      </c>
      <c r="E14" s="19" t="s">
        <v>45</v>
      </c>
      <c r="F14" s="19" t="s">
        <v>46</v>
      </c>
      <c r="G14" s="19" t="s">
        <v>47</v>
      </c>
      <c r="H14" s="19">
        <v>90442045</v>
      </c>
      <c r="I14" s="19" t="s">
        <v>48</v>
      </c>
      <c r="J14" s="19" t="s">
        <v>58</v>
      </c>
      <c r="K14" s="19" t="s">
        <v>59</v>
      </c>
      <c r="L14" s="19" t="s">
        <v>60</v>
      </c>
      <c r="M14" s="19">
        <v>13842.01</v>
      </c>
      <c r="N14" s="19">
        <v>641</v>
      </c>
      <c r="O14" s="19">
        <v>22.71874999984</v>
      </c>
      <c r="P14" s="19">
        <v>22.71874999984</v>
      </c>
      <c r="Q14" s="19">
        <v>48.225000000000001</v>
      </c>
    </row>
    <row r="15" spans="1:17">
      <c r="A15" s="19">
        <v>900</v>
      </c>
      <c r="B15" s="19" t="s">
        <v>43</v>
      </c>
      <c r="C15" s="19">
        <v>904</v>
      </c>
      <c r="D15" s="19" t="s">
        <v>44</v>
      </c>
      <c r="E15" s="19" t="s">
        <v>45</v>
      </c>
      <c r="F15" s="19" t="s">
        <v>46</v>
      </c>
      <c r="G15" s="19" t="s">
        <v>47</v>
      </c>
      <c r="H15" s="19">
        <v>90442045</v>
      </c>
      <c r="I15" s="19" t="s">
        <v>48</v>
      </c>
      <c r="J15" s="19" t="s">
        <v>61</v>
      </c>
      <c r="K15" s="19" t="s">
        <v>62</v>
      </c>
      <c r="L15" s="19" t="s">
        <v>63</v>
      </c>
      <c r="M15" s="19">
        <v>6356.04</v>
      </c>
      <c r="N15" s="19">
        <v>200</v>
      </c>
      <c r="O15" s="19">
        <v>8.4429166666099995</v>
      </c>
      <c r="P15" s="19">
        <v>8.4429166666099995</v>
      </c>
      <c r="Q15" s="19">
        <v>27.585000000000001</v>
      </c>
    </row>
    <row r="16" spans="1:17">
      <c r="A16" s="19">
        <v>900</v>
      </c>
      <c r="B16" s="19" t="s">
        <v>43</v>
      </c>
      <c r="C16" s="19">
        <v>904</v>
      </c>
      <c r="D16" s="19" t="s">
        <v>44</v>
      </c>
      <c r="E16" s="19" t="s">
        <v>45</v>
      </c>
      <c r="F16" s="19" t="s">
        <v>46</v>
      </c>
      <c r="G16" s="19" t="s">
        <v>47</v>
      </c>
      <c r="H16" s="19">
        <v>90442062</v>
      </c>
      <c r="I16" s="19" t="s">
        <v>64</v>
      </c>
      <c r="J16" s="19" t="s">
        <v>49</v>
      </c>
      <c r="K16" s="19" t="s">
        <v>50</v>
      </c>
      <c r="L16" s="19" t="s">
        <v>51</v>
      </c>
      <c r="M16" s="19">
        <v>108400.14</v>
      </c>
      <c r="N16" s="19">
        <v>4236</v>
      </c>
      <c r="O16" s="19">
        <v>205.46585497768001</v>
      </c>
      <c r="P16" s="19">
        <v>34.162932898789997</v>
      </c>
      <c r="Q16" s="19">
        <v>352.78</v>
      </c>
    </row>
    <row r="17" spans="1:17">
      <c r="A17" s="19">
        <v>900</v>
      </c>
      <c r="B17" s="19" t="s">
        <v>43</v>
      </c>
      <c r="C17" s="19">
        <v>904</v>
      </c>
      <c r="D17" s="19" t="s">
        <v>44</v>
      </c>
      <c r="E17" s="19" t="s">
        <v>45</v>
      </c>
      <c r="F17" s="19" t="s">
        <v>46</v>
      </c>
      <c r="G17" s="19" t="s">
        <v>47</v>
      </c>
      <c r="H17" s="19">
        <v>90442062</v>
      </c>
      <c r="I17" s="19" t="s">
        <v>64</v>
      </c>
      <c r="J17" s="19" t="s">
        <v>52</v>
      </c>
      <c r="K17" s="19" t="s">
        <v>53</v>
      </c>
      <c r="L17" s="19" t="s">
        <v>54</v>
      </c>
      <c r="M17" s="19">
        <v>13682.7</v>
      </c>
      <c r="N17" s="19">
        <v>913</v>
      </c>
      <c r="O17" s="19">
        <v>33.027777777499999</v>
      </c>
      <c r="P17" s="19">
        <v>4.94305555536</v>
      </c>
      <c r="Q17" s="19">
        <v>42.722000000000001</v>
      </c>
    </row>
    <row r="18" spans="1:17">
      <c r="A18" s="19">
        <v>900</v>
      </c>
      <c r="B18" s="19" t="s">
        <v>43</v>
      </c>
      <c r="C18" s="19">
        <v>904</v>
      </c>
      <c r="D18" s="19" t="s">
        <v>44</v>
      </c>
      <c r="E18" s="19" t="s">
        <v>45</v>
      </c>
      <c r="F18" s="19" t="s">
        <v>46</v>
      </c>
      <c r="G18" s="19" t="s">
        <v>47</v>
      </c>
      <c r="H18" s="19">
        <v>90442062</v>
      </c>
      <c r="I18" s="19" t="s">
        <v>64</v>
      </c>
      <c r="J18" s="19" t="s">
        <v>55</v>
      </c>
      <c r="K18" s="19" t="s">
        <v>56</v>
      </c>
      <c r="L18" s="19" t="s">
        <v>57</v>
      </c>
      <c r="M18" s="19">
        <v>17927.740000000002</v>
      </c>
      <c r="N18" s="19">
        <v>214</v>
      </c>
      <c r="O18" s="19">
        <v>13.520039682509999</v>
      </c>
      <c r="P18" s="19">
        <v>13.520039682509999</v>
      </c>
      <c r="Q18" s="19">
        <v>41.511000000000003</v>
      </c>
    </row>
    <row r="19" spans="1:17">
      <c r="A19" s="19">
        <v>900</v>
      </c>
      <c r="B19" s="19" t="s">
        <v>43</v>
      </c>
      <c r="C19" s="19">
        <v>904</v>
      </c>
      <c r="D19" s="19" t="s">
        <v>44</v>
      </c>
      <c r="E19" s="19" t="s">
        <v>45</v>
      </c>
      <c r="F19" s="19" t="s">
        <v>46</v>
      </c>
      <c r="G19" s="19" t="s">
        <v>47</v>
      </c>
      <c r="H19" s="19">
        <v>90442062</v>
      </c>
      <c r="I19" s="19" t="s">
        <v>64</v>
      </c>
      <c r="J19" s="19" t="s">
        <v>55</v>
      </c>
      <c r="K19" s="19" t="s">
        <v>65</v>
      </c>
      <c r="L19" s="19" t="s">
        <v>66</v>
      </c>
      <c r="M19" s="19">
        <v>2504.4299999999998</v>
      </c>
      <c r="N19" s="19">
        <v>10</v>
      </c>
      <c r="O19" s="19">
        <v>1.5</v>
      </c>
      <c r="P19" s="19">
        <v>1.5</v>
      </c>
      <c r="Q19" s="19">
        <v>1.8560000000000001</v>
      </c>
    </row>
    <row r="20" spans="1:17">
      <c r="A20" s="19">
        <v>900</v>
      </c>
      <c r="B20" s="19" t="s">
        <v>43</v>
      </c>
      <c r="C20" s="19">
        <v>904</v>
      </c>
      <c r="D20" s="19" t="s">
        <v>44</v>
      </c>
      <c r="E20" s="19" t="s">
        <v>45</v>
      </c>
      <c r="F20" s="19" t="s">
        <v>46</v>
      </c>
      <c r="G20" s="19" t="s">
        <v>47</v>
      </c>
      <c r="H20" s="19">
        <v>90442062</v>
      </c>
      <c r="I20" s="19" t="s">
        <v>64</v>
      </c>
      <c r="J20" s="19" t="s">
        <v>58</v>
      </c>
      <c r="K20" s="19" t="s">
        <v>59</v>
      </c>
      <c r="L20" s="19" t="s">
        <v>60</v>
      </c>
      <c r="M20" s="19">
        <v>9511.07</v>
      </c>
      <c r="N20" s="19">
        <v>445</v>
      </c>
      <c r="O20" s="19">
        <v>16.031249999900002</v>
      </c>
      <c r="P20" s="19">
        <v>16.031249999900002</v>
      </c>
      <c r="Q20" s="19">
        <v>33.875</v>
      </c>
    </row>
    <row r="21" spans="1:17">
      <c r="A21" s="19">
        <v>900</v>
      </c>
      <c r="B21" s="19" t="s">
        <v>43</v>
      </c>
      <c r="C21" s="19">
        <v>904</v>
      </c>
      <c r="D21" s="19" t="s">
        <v>44</v>
      </c>
      <c r="E21" s="19" t="s">
        <v>45</v>
      </c>
      <c r="F21" s="19" t="s">
        <v>46</v>
      </c>
      <c r="G21" s="19" t="s">
        <v>47</v>
      </c>
      <c r="H21" s="19">
        <v>90442062</v>
      </c>
      <c r="I21" s="19" t="s">
        <v>64</v>
      </c>
      <c r="J21" s="19" t="s">
        <v>61</v>
      </c>
      <c r="K21" s="19" t="s">
        <v>62</v>
      </c>
      <c r="L21" s="19" t="s">
        <v>63</v>
      </c>
      <c r="M21" s="19">
        <v>2309.9899999999998</v>
      </c>
      <c r="N21" s="19">
        <v>130</v>
      </c>
      <c r="O21" s="19">
        <v>4.5554166666500002</v>
      </c>
      <c r="P21" s="19">
        <v>4.5554166666500002</v>
      </c>
      <c r="Q21" s="19">
        <v>14.743</v>
      </c>
    </row>
    <row r="22" spans="1:17">
      <c r="A22" s="19">
        <v>900</v>
      </c>
      <c r="B22" s="19" t="s">
        <v>43</v>
      </c>
      <c r="C22" s="19">
        <v>904</v>
      </c>
      <c r="D22" s="19" t="s">
        <v>44</v>
      </c>
      <c r="E22" s="19" t="s">
        <v>45</v>
      </c>
      <c r="F22" s="19" t="s">
        <v>46</v>
      </c>
      <c r="G22" s="19" t="s">
        <v>47</v>
      </c>
      <c r="H22" s="19">
        <v>90442066</v>
      </c>
      <c r="I22" s="19" t="s">
        <v>67</v>
      </c>
      <c r="J22" s="19" t="s">
        <v>49</v>
      </c>
      <c r="K22" s="19" t="s">
        <v>50</v>
      </c>
      <c r="L22" s="19" t="s">
        <v>51</v>
      </c>
      <c r="M22" s="19">
        <v>92142.04</v>
      </c>
      <c r="N22" s="19">
        <v>3416</v>
      </c>
      <c r="O22" s="19">
        <v>166.736075035</v>
      </c>
      <c r="P22" s="19">
        <v>34.783537756320001</v>
      </c>
      <c r="Q22" s="19">
        <v>287.08999999999997</v>
      </c>
    </row>
    <row r="23" spans="1:17">
      <c r="A23" s="19">
        <v>900</v>
      </c>
      <c r="B23" s="19" t="s">
        <v>43</v>
      </c>
      <c r="C23" s="19">
        <v>904</v>
      </c>
      <c r="D23" s="19" t="s">
        <v>44</v>
      </c>
      <c r="E23" s="19" t="s">
        <v>45</v>
      </c>
      <c r="F23" s="19" t="s">
        <v>46</v>
      </c>
      <c r="G23" s="19" t="s">
        <v>47</v>
      </c>
      <c r="H23" s="19">
        <v>90442066</v>
      </c>
      <c r="I23" s="19" t="s">
        <v>67</v>
      </c>
      <c r="J23" s="19" t="s">
        <v>52</v>
      </c>
      <c r="K23" s="19" t="s">
        <v>53</v>
      </c>
      <c r="L23" s="19" t="s">
        <v>54</v>
      </c>
      <c r="M23" s="19">
        <v>31513.35</v>
      </c>
      <c r="N23" s="19">
        <v>1961</v>
      </c>
      <c r="O23" s="19">
        <v>77.402777777310007</v>
      </c>
      <c r="P23" s="19">
        <v>11.598263888549999</v>
      </c>
      <c r="Q23" s="19">
        <v>97.915000000000006</v>
      </c>
    </row>
    <row r="24" spans="1:17">
      <c r="A24" s="19">
        <v>900</v>
      </c>
      <c r="B24" s="19" t="s">
        <v>43</v>
      </c>
      <c r="C24" s="19">
        <v>904</v>
      </c>
      <c r="D24" s="19" t="s">
        <v>44</v>
      </c>
      <c r="E24" s="19" t="s">
        <v>45</v>
      </c>
      <c r="F24" s="19" t="s">
        <v>46</v>
      </c>
      <c r="G24" s="19" t="s">
        <v>47</v>
      </c>
      <c r="H24" s="19">
        <v>90442066</v>
      </c>
      <c r="I24" s="19" t="s">
        <v>67</v>
      </c>
      <c r="J24" s="19" t="s">
        <v>55</v>
      </c>
      <c r="K24" s="19" t="s">
        <v>56</v>
      </c>
      <c r="L24" s="19" t="s">
        <v>57</v>
      </c>
      <c r="M24" s="19">
        <v>13393.33</v>
      </c>
      <c r="N24" s="19">
        <v>138</v>
      </c>
      <c r="O24" s="19">
        <v>9.0611111110600007</v>
      </c>
      <c r="P24" s="19">
        <v>9.0611111110600007</v>
      </c>
      <c r="Q24" s="19">
        <v>26.170999999999999</v>
      </c>
    </row>
    <row r="25" spans="1:17">
      <c r="A25" s="19">
        <v>900</v>
      </c>
      <c r="B25" s="19" t="s">
        <v>43</v>
      </c>
      <c r="C25" s="19">
        <v>904</v>
      </c>
      <c r="D25" s="19" t="s">
        <v>44</v>
      </c>
      <c r="E25" s="19" t="s">
        <v>45</v>
      </c>
      <c r="F25" s="19" t="s">
        <v>46</v>
      </c>
      <c r="G25" s="19" t="s">
        <v>47</v>
      </c>
      <c r="H25" s="19">
        <v>90442066</v>
      </c>
      <c r="I25" s="19" t="s">
        <v>67</v>
      </c>
      <c r="J25" s="19" t="s">
        <v>55</v>
      </c>
      <c r="K25" s="19" t="s">
        <v>65</v>
      </c>
      <c r="L25" s="19" t="s">
        <v>66</v>
      </c>
      <c r="M25" s="19">
        <v>2653.75</v>
      </c>
      <c r="N25" s="19">
        <v>11</v>
      </c>
      <c r="O25" s="19">
        <v>1.7</v>
      </c>
      <c r="P25" s="19">
        <v>1.7</v>
      </c>
      <c r="Q25" s="19">
        <v>1.972</v>
      </c>
    </row>
    <row r="26" spans="1:17">
      <c r="A26" s="19">
        <v>900</v>
      </c>
      <c r="B26" s="19" t="s">
        <v>43</v>
      </c>
      <c r="C26" s="19">
        <v>904</v>
      </c>
      <c r="D26" s="19" t="s">
        <v>44</v>
      </c>
      <c r="E26" s="19" t="s">
        <v>45</v>
      </c>
      <c r="F26" s="19" t="s">
        <v>46</v>
      </c>
      <c r="G26" s="19" t="s">
        <v>47</v>
      </c>
      <c r="H26" s="19">
        <v>90442066</v>
      </c>
      <c r="I26" s="19" t="s">
        <v>67</v>
      </c>
      <c r="J26" s="19" t="s">
        <v>58</v>
      </c>
      <c r="K26" s="19" t="s">
        <v>59</v>
      </c>
      <c r="L26" s="19" t="s">
        <v>60</v>
      </c>
      <c r="M26" s="19">
        <v>20348.72</v>
      </c>
      <c r="N26" s="19">
        <v>979</v>
      </c>
      <c r="O26" s="19">
        <v>34.697916666419999</v>
      </c>
      <c r="P26" s="19">
        <v>34.697916666419999</v>
      </c>
      <c r="Q26" s="19">
        <v>69.415000000000006</v>
      </c>
    </row>
    <row r="27" spans="1:17">
      <c r="A27" s="19">
        <v>900</v>
      </c>
      <c r="B27" s="19" t="s">
        <v>43</v>
      </c>
      <c r="C27" s="19">
        <v>904</v>
      </c>
      <c r="D27" s="19" t="s">
        <v>44</v>
      </c>
      <c r="E27" s="19" t="s">
        <v>45</v>
      </c>
      <c r="F27" s="19" t="s">
        <v>46</v>
      </c>
      <c r="G27" s="19" t="s">
        <v>47</v>
      </c>
      <c r="H27" s="19">
        <v>90442066</v>
      </c>
      <c r="I27" s="19" t="s">
        <v>67</v>
      </c>
      <c r="J27" s="19" t="s">
        <v>61</v>
      </c>
      <c r="K27" s="19" t="s">
        <v>62</v>
      </c>
      <c r="L27" s="19" t="s">
        <v>63</v>
      </c>
      <c r="M27" s="19">
        <v>4972.6000000000004</v>
      </c>
      <c r="N27" s="19">
        <v>221</v>
      </c>
      <c r="O27" s="19">
        <v>8.4009722221899992</v>
      </c>
      <c r="P27" s="19">
        <v>8.4009722221899992</v>
      </c>
      <c r="Q27" s="19">
        <v>26.962</v>
      </c>
    </row>
    <row r="28" spans="1:17">
      <c r="A28" s="19">
        <v>900</v>
      </c>
      <c r="B28" s="19" t="s">
        <v>43</v>
      </c>
      <c r="C28" s="19">
        <v>904</v>
      </c>
      <c r="D28" s="19" t="s">
        <v>44</v>
      </c>
      <c r="E28" s="19" t="s">
        <v>45</v>
      </c>
      <c r="F28" s="19" t="s">
        <v>46</v>
      </c>
      <c r="G28" s="19" t="s">
        <v>47</v>
      </c>
      <c r="H28" s="19">
        <v>90442074</v>
      </c>
      <c r="I28" s="19" t="s">
        <v>68</v>
      </c>
      <c r="J28" s="19" t="s">
        <v>49</v>
      </c>
      <c r="K28" s="19" t="s">
        <v>50</v>
      </c>
      <c r="L28" s="19" t="s">
        <v>51</v>
      </c>
      <c r="M28" s="19">
        <v>116742.13</v>
      </c>
      <c r="N28" s="19">
        <v>4143</v>
      </c>
      <c r="O28" s="19">
        <v>201.06111111048</v>
      </c>
      <c r="P28" s="19">
        <v>40.304629627979999</v>
      </c>
      <c r="Q28" s="19">
        <v>367</v>
      </c>
    </row>
    <row r="29" spans="1:17">
      <c r="A29" s="19">
        <v>900</v>
      </c>
      <c r="B29" s="19" t="s">
        <v>43</v>
      </c>
      <c r="C29" s="19">
        <v>904</v>
      </c>
      <c r="D29" s="19" t="s">
        <v>44</v>
      </c>
      <c r="E29" s="19" t="s">
        <v>45</v>
      </c>
      <c r="F29" s="19" t="s">
        <v>46</v>
      </c>
      <c r="G29" s="19" t="s">
        <v>47</v>
      </c>
      <c r="H29" s="19">
        <v>90442074</v>
      </c>
      <c r="I29" s="19" t="s">
        <v>68</v>
      </c>
      <c r="J29" s="19" t="s">
        <v>52</v>
      </c>
      <c r="K29" s="19" t="s">
        <v>53</v>
      </c>
      <c r="L29" s="19" t="s">
        <v>54</v>
      </c>
      <c r="M29" s="19">
        <v>34407.519999999997</v>
      </c>
      <c r="N29" s="19">
        <v>2168</v>
      </c>
      <c r="O29" s="19">
        <v>83.749999999460002</v>
      </c>
      <c r="P29" s="19">
        <v>12.70069444406</v>
      </c>
      <c r="Q29" s="19">
        <v>108.824</v>
      </c>
    </row>
    <row r="30" spans="1:17">
      <c r="A30" s="19">
        <v>900</v>
      </c>
      <c r="B30" s="19" t="s">
        <v>43</v>
      </c>
      <c r="C30" s="19">
        <v>904</v>
      </c>
      <c r="D30" s="19" t="s">
        <v>44</v>
      </c>
      <c r="E30" s="19" t="s">
        <v>45</v>
      </c>
      <c r="F30" s="19" t="s">
        <v>46</v>
      </c>
      <c r="G30" s="19" t="s">
        <v>47</v>
      </c>
      <c r="H30" s="19">
        <v>90442074</v>
      </c>
      <c r="I30" s="19" t="s">
        <v>68</v>
      </c>
      <c r="J30" s="19" t="s">
        <v>55</v>
      </c>
      <c r="K30" s="19" t="s">
        <v>56</v>
      </c>
      <c r="L30" s="19" t="s">
        <v>57</v>
      </c>
      <c r="M30" s="19">
        <v>18549.990000000002</v>
      </c>
      <c r="N30" s="19">
        <v>176</v>
      </c>
      <c r="O30" s="19">
        <v>11.934325396789999</v>
      </c>
      <c r="P30" s="19">
        <v>11.934325396789999</v>
      </c>
      <c r="Q30" s="19">
        <v>33.305</v>
      </c>
    </row>
    <row r="31" spans="1:17">
      <c r="A31" s="19">
        <v>900</v>
      </c>
      <c r="B31" s="19" t="s">
        <v>43</v>
      </c>
      <c r="C31" s="19">
        <v>904</v>
      </c>
      <c r="D31" s="19" t="s">
        <v>44</v>
      </c>
      <c r="E31" s="19" t="s">
        <v>45</v>
      </c>
      <c r="F31" s="19" t="s">
        <v>46</v>
      </c>
      <c r="G31" s="19" t="s">
        <v>47</v>
      </c>
      <c r="H31" s="19">
        <v>90442074</v>
      </c>
      <c r="I31" s="19" t="s">
        <v>68</v>
      </c>
      <c r="J31" s="19" t="s">
        <v>55</v>
      </c>
      <c r="K31" s="19" t="s">
        <v>65</v>
      </c>
      <c r="L31" s="19" t="s">
        <v>66</v>
      </c>
      <c r="M31" s="19">
        <v>4597.96</v>
      </c>
      <c r="N31" s="19">
        <v>28</v>
      </c>
      <c r="O31" s="19">
        <v>3</v>
      </c>
      <c r="P31" s="19">
        <v>3</v>
      </c>
      <c r="Q31" s="19">
        <v>3.6539999999999999</v>
      </c>
    </row>
    <row r="32" spans="1:17">
      <c r="A32" s="19">
        <v>900</v>
      </c>
      <c r="B32" s="19" t="s">
        <v>43</v>
      </c>
      <c r="C32" s="19">
        <v>904</v>
      </c>
      <c r="D32" s="19" t="s">
        <v>44</v>
      </c>
      <c r="E32" s="19" t="s">
        <v>45</v>
      </c>
      <c r="F32" s="19" t="s">
        <v>46</v>
      </c>
      <c r="G32" s="19" t="s">
        <v>47</v>
      </c>
      <c r="H32" s="19">
        <v>90442074</v>
      </c>
      <c r="I32" s="19" t="s">
        <v>68</v>
      </c>
      <c r="J32" s="19" t="s">
        <v>58</v>
      </c>
      <c r="K32" s="19" t="s">
        <v>59</v>
      </c>
      <c r="L32" s="19" t="s">
        <v>60</v>
      </c>
      <c r="M32" s="19">
        <v>18143.400000000001</v>
      </c>
      <c r="N32" s="19">
        <v>848</v>
      </c>
      <c r="O32" s="19">
        <v>30.45833333313</v>
      </c>
      <c r="P32" s="19">
        <v>30.45833333313</v>
      </c>
      <c r="Q32" s="19">
        <v>63.505000000000003</v>
      </c>
    </row>
    <row r="33" spans="1:17">
      <c r="A33" s="19">
        <v>900</v>
      </c>
      <c r="B33" s="19" t="s">
        <v>43</v>
      </c>
      <c r="C33" s="19">
        <v>904</v>
      </c>
      <c r="D33" s="19" t="s">
        <v>44</v>
      </c>
      <c r="E33" s="19" t="s">
        <v>45</v>
      </c>
      <c r="F33" s="19" t="s">
        <v>46</v>
      </c>
      <c r="G33" s="19" t="s">
        <v>47</v>
      </c>
      <c r="H33" s="19">
        <v>90442074</v>
      </c>
      <c r="I33" s="19" t="s">
        <v>68</v>
      </c>
      <c r="J33" s="19" t="s">
        <v>61</v>
      </c>
      <c r="K33" s="19" t="s">
        <v>62</v>
      </c>
      <c r="L33" s="19" t="s">
        <v>63</v>
      </c>
      <c r="M33" s="19">
        <v>13185.48</v>
      </c>
      <c r="N33" s="19">
        <v>411</v>
      </c>
      <c r="O33" s="19">
        <v>16.978611110980001</v>
      </c>
      <c r="P33" s="19">
        <v>16.978611110980001</v>
      </c>
      <c r="Q33" s="19">
        <v>57.292000000000002</v>
      </c>
    </row>
    <row r="34" spans="1:17">
      <c r="A34" s="19">
        <v>900</v>
      </c>
      <c r="B34" s="19" t="s">
        <v>43</v>
      </c>
      <c r="C34" s="19">
        <v>904</v>
      </c>
      <c r="D34" s="19" t="s">
        <v>44</v>
      </c>
      <c r="E34" s="19" t="s">
        <v>45</v>
      </c>
      <c r="F34" s="19" t="s">
        <v>46</v>
      </c>
      <c r="G34" s="19" t="s">
        <v>69</v>
      </c>
      <c r="H34" s="19">
        <v>90440007</v>
      </c>
      <c r="I34" s="19" t="s">
        <v>70</v>
      </c>
      <c r="J34" s="19" t="s">
        <v>71</v>
      </c>
      <c r="K34" s="19" t="s">
        <v>72</v>
      </c>
      <c r="L34" s="19" t="s">
        <v>73</v>
      </c>
      <c r="M34" s="19">
        <v>35382.76</v>
      </c>
      <c r="N34" s="19">
        <v>1260</v>
      </c>
      <c r="O34" s="19">
        <v>52.297619046969999</v>
      </c>
      <c r="P34" s="19">
        <v>25.972619046969999</v>
      </c>
      <c r="Q34" s="19">
        <v>42.037500000000001</v>
      </c>
    </row>
    <row r="35" spans="1:17">
      <c r="A35" s="19">
        <v>900</v>
      </c>
      <c r="B35" s="19" t="s">
        <v>43</v>
      </c>
      <c r="C35" s="19">
        <v>904</v>
      </c>
      <c r="D35" s="19" t="s">
        <v>44</v>
      </c>
      <c r="E35" s="19" t="s">
        <v>45</v>
      </c>
      <c r="F35" s="19" t="s">
        <v>46</v>
      </c>
      <c r="G35" s="19" t="s">
        <v>69</v>
      </c>
      <c r="H35" s="19">
        <v>90440007</v>
      </c>
      <c r="I35" s="19" t="s">
        <v>70</v>
      </c>
      <c r="J35" s="19" t="s">
        <v>71</v>
      </c>
      <c r="K35" s="19" t="s">
        <v>74</v>
      </c>
      <c r="L35" s="19" t="s">
        <v>75</v>
      </c>
      <c r="M35" s="19">
        <v>11825.7</v>
      </c>
      <c r="N35" s="19">
        <v>153</v>
      </c>
      <c r="O35" s="19">
        <v>9.74999999976</v>
      </c>
      <c r="P35" s="19">
        <v>7.9499999997600002</v>
      </c>
      <c r="Q35" s="19">
        <v>7.2850000000000001</v>
      </c>
    </row>
    <row r="36" spans="1:17">
      <c r="A36" s="19">
        <v>900</v>
      </c>
      <c r="B36" s="19" t="s">
        <v>43</v>
      </c>
      <c r="C36" s="19">
        <v>904</v>
      </c>
      <c r="D36" s="19" t="s">
        <v>44</v>
      </c>
      <c r="E36" s="19" t="s">
        <v>45</v>
      </c>
      <c r="F36" s="19" t="s">
        <v>46</v>
      </c>
      <c r="G36" s="19" t="s">
        <v>69</v>
      </c>
      <c r="H36" s="19">
        <v>90440007</v>
      </c>
      <c r="I36" s="19" t="s">
        <v>70</v>
      </c>
      <c r="J36" s="19" t="s">
        <v>71</v>
      </c>
      <c r="K36" s="19" t="s">
        <v>76</v>
      </c>
      <c r="L36" s="19" t="s">
        <v>77</v>
      </c>
      <c r="M36" s="19">
        <v>2823.8</v>
      </c>
      <c r="N36" s="19">
        <v>590</v>
      </c>
      <c r="O36" s="19">
        <v>22</v>
      </c>
      <c r="P36" s="19">
        <v>1.4750000000000001</v>
      </c>
      <c r="Q36" s="19">
        <v>9.44</v>
      </c>
    </row>
    <row r="37" spans="1:17">
      <c r="A37" s="19">
        <v>900</v>
      </c>
      <c r="B37" s="19" t="s">
        <v>43</v>
      </c>
      <c r="C37" s="19">
        <v>904</v>
      </c>
      <c r="D37" s="19" t="s">
        <v>44</v>
      </c>
      <c r="E37" s="19" t="s">
        <v>45</v>
      </c>
      <c r="F37" s="19" t="s">
        <v>46</v>
      </c>
      <c r="G37" s="19" t="s">
        <v>69</v>
      </c>
      <c r="H37" s="19">
        <v>90440007</v>
      </c>
      <c r="I37" s="19" t="s">
        <v>70</v>
      </c>
      <c r="J37" s="19" t="s">
        <v>78</v>
      </c>
      <c r="K37" s="19" t="s">
        <v>79</v>
      </c>
      <c r="L37" s="19" t="s">
        <v>80</v>
      </c>
      <c r="M37" s="19">
        <v>2429.17</v>
      </c>
      <c r="N37" s="19">
        <v>62</v>
      </c>
      <c r="O37" s="19">
        <v>3.0357142856500001</v>
      </c>
      <c r="P37" s="19">
        <v>1.8968253967599999</v>
      </c>
      <c r="Q37" s="19">
        <v>11.641999999999999</v>
      </c>
    </row>
    <row r="38" spans="1:17">
      <c r="A38" s="19">
        <v>900</v>
      </c>
      <c r="B38" s="19" t="s">
        <v>43</v>
      </c>
      <c r="C38" s="19">
        <v>904</v>
      </c>
      <c r="D38" s="19" t="s">
        <v>44</v>
      </c>
      <c r="E38" s="19" t="s">
        <v>45</v>
      </c>
      <c r="F38" s="19" t="s">
        <v>46</v>
      </c>
      <c r="G38" s="19" t="s">
        <v>69</v>
      </c>
      <c r="H38" s="19">
        <v>90440007</v>
      </c>
      <c r="I38" s="19" t="s">
        <v>70</v>
      </c>
      <c r="J38" s="19" t="s">
        <v>81</v>
      </c>
      <c r="K38" s="19" t="s">
        <v>82</v>
      </c>
      <c r="L38" s="19" t="s">
        <v>83</v>
      </c>
      <c r="M38" s="19">
        <v>5661.72</v>
      </c>
      <c r="N38" s="19">
        <v>2064</v>
      </c>
      <c r="O38" s="19">
        <v>47.840277777659999</v>
      </c>
      <c r="P38" s="19">
        <v>9.8402777776600008</v>
      </c>
      <c r="Q38" s="19">
        <v>31.37</v>
      </c>
    </row>
    <row r="39" spans="1:17">
      <c r="A39" s="19">
        <v>900</v>
      </c>
      <c r="B39" s="19" t="s">
        <v>43</v>
      </c>
      <c r="C39" s="19">
        <v>904</v>
      </c>
      <c r="D39" s="19" t="s">
        <v>44</v>
      </c>
      <c r="E39" s="19" t="s">
        <v>45</v>
      </c>
      <c r="F39" s="19" t="s">
        <v>46</v>
      </c>
      <c r="G39" s="19" t="s">
        <v>69</v>
      </c>
      <c r="H39" s="19">
        <v>90440007</v>
      </c>
      <c r="I39" s="19" t="s">
        <v>70</v>
      </c>
      <c r="J39" s="19" t="s">
        <v>81</v>
      </c>
      <c r="K39" s="19" t="s">
        <v>84</v>
      </c>
      <c r="L39" s="19" t="s">
        <v>85</v>
      </c>
      <c r="M39" s="19">
        <v>1720.67</v>
      </c>
      <c r="N39" s="19">
        <v>183</v>
      </c>
      <c r="O39" s="19">
        <v>6.0557387055799996</v>
      </c>
      <c r="P39" s="19">
        <v>6.0557387055799996</v>
      </c>
      <c r="Q39" s="19">
        <v>3.3079999999999998</v>
      </c>
    </row>
    <row r="40" spans="1:17">
      <c r="A40" s="19">
        <v>900</v>
      </c>
      <c r="B40" s="19" t="s">
        <v>43</v>
      </c>
      <c r="C40" s="19">
        <v>904</v>
      </c>
      <c r="D40" s="19" t="s">
        <v>44</v>
      </c>
      <c r="E40" s="19" t="s">
        <v>45</v>
      </c>
      <c r="F40" s="19" t="s">
        <v>46</v>
      </c>
      <c r="G40" s="19" t="s">
        <v>69</v>
      </c>
      <c r="H40" s="19">
        <v>90440007</v>
      </c>
      <c r="I40" s="19" t="s">
        <v>70</v>
      </c>
      <c r="J40" s="19" t="s">
        <v>81</v>
      </c>
      <c r="K40" s="19" t="s">
        <v>86</v>
      </c>
      <c r="L40" s="19" t="s">
        <v>87</v>
      </c>
      <c r="M40" s="19">
        <v>3316.99</v>
      </c>
      <c r="N40" s="19">
        <v>225</v>
      </c>
      <c r="O40" s="19">
        <v>11.066414141199999</v>
      </c>
      <c r="P40" s="19">
        <v>11.066414141199999</v>
      </c>
      <c r="Q40" s="19">
        <v>15.72</v>
      </c>
    </row>
    <row r="41" spans="1:17">
      <c r="A41" s="19">
        <v>900</v>
      </c>
      <c r="B41" s="19" t="s">
        <v>43</v>
      </c>
      <c r="C41" s="19">
        <v>904</v>
      </c>
      <c r="D41" s="19" t="s">
        <v>44</v>
      </c>
      <c r="E41" s="19" t="s">
        <v>45</v>
      </c>
      <c r="F41" s="19" t="s">
        <v>46</v>
      </c>
      <c r="G41" s="19" t="s">
        <v>69</v>
      </c>
      <c r="H41" s="19">
        <v>90440007</v>
      </c>
      <c r="I41" s="19" t="s">
        <v>70</v>
      </c>
      <c r="J41" s="19" t="s">
        <v>81</v>
      </c>
      <c r="K41" s="19" t="s">
        <v>88</v>
      </c>
      <c r="L41" s="19" t="s">
        <v>89</v>
      </c>
      <c r="M41" s="19">
        <v>1703.78</v>
      </c>
      <c r="N41" s="19">
        <v>59</v>
      </c>
      <c r="O41" s="19">
        <v>2.95</v>
      </c>
      <c r="P41" s="19">
        <v>2.95</v>
      </c>
      <c r="Q41" s="19">
        <v>14.75</v>
      </c>
    </row>
    <row r="42" spans="1:17">
      <c r="A42" s="19">
        <v>900</v>
      </c>
      <c r="B42" s="19" t="s">
        <v>43</v>
      </c>
      <c r="C42" s="19">
        <v>904</v>
      </c>
      <c r="D42" s="19" t="s">
        <v>44</v>
      </c>
      <c r="E42" s="19" t="s">
        <v>45</v>
      </c>
      <c r="F42" s="19" t="s">
        <v>46</v>
      </c>
      <c r="G42" s="19" t="s">
        <v>69</v>
      </c>
      <c r="H42" s="19">
        <v>90440007</v>
      </c>
      <c r="I42" s="19" t="s">
        <v>70</v>
      </c>
      <c r="J42" s="19" t="s">
        <v>81</v>
      </c>
      <c r="K42" s="19" t="s">
        <v>90</v>
      </c>
      <c r="L42" s="19" t="s">
        <v>91</v>
      </c>
      <c r="M42" s="19">
        <v>6870.47</v>
      </c>
      <c r="N42" s="19">
        <v>330</v>
      </c>
      <c r="O42" s="19">
        <v>16.65227272704</v>
      </c>
      <c r="P42" s="19">
        <v>16.65227272704</v>
      </c>
      <c r="Q42" s="19">
        <v>11.443</v>
      </c>
    </row>
    <row r="43" spans="1:17">
      <c r="A43" s="19">
        <v>900</v>
      </c>
      <c r="B43" s="19" t="s">
        <v>43</v>
      </c>
      <c r="C43" s="19">
        <v>904</v>
      </c>
      <c r="D43" s="19" t="s">
        <v>44</v>
      </c>
      <c r="E43" s="19" t="s">
        <v>45</v>
      </c>
      <c r="F43" s="19" t="s">
        <v>46</v>
      </c>
      <c r="G43" s="19" t="s">
        <v>69</v>
      </c>
      <c r="H43" s="19">
        <v>90440007</v>
      </c>
      <c r="I43" s="19" t="s">
        <v>70</v>
      </c>
      <c r="J43" s="19" t="s">
        <v>81</v>
      </c>
      <c r="K43" s="19" t="s">
        <v>92</v>
      </c>
      <c r="L43" s="19" t="s">
        <v>93</v>
      </c>
      <c r="M43" s="19">
        <v>2893.84</v>
      </c>
      <c r="N43" s="19">
        <v>221</v>
      </c>
      <c r="O43" s="19">
        <v>11.68966450207</v>
      </c>
      <c r="P43" s="19">
        <v>11.68966450207</v>
      </c>
      <c r="Q43" s="19">
        <v>11.644</v>
      </c>
    </row>
    <row r="44" spans="1:17">
      <c r="A44" s="19">
        <v>900</v>
      </c>
      <c r="B44" s="19" t="s">
        <v>43</v>
      </c>
      <c r="C44" s="19">
        <v>904</v>
      </c>
      <c r="D44" s="19" t="s">
        <v>44</v>
      </c>
      <c r="E44" s="19" t="s">
        <v>45</v>
      </c>
      <c r="F44" s="19" t="s">
        <v>46</v>
      </c>
      <c r="G44" s="19" t="s">
        <v>69</v>
      </c>
      <c r="H44" s="19">
        <v>90440007</v>
      </c>
      <c r="I44" s="19" t="s">
        <v>70</v>
      </c>
      <c r="J44" s="19" t="s">
        <v>81</v>
      </c>
      <c r="K44" s="19" t="s">
        <v>94</v>
      </c>
      <c r="L44" s="19" t="s">
        <v>95</v>
      </c>
      <c r="M44" s="19">
        <v>1495.06</v>
      </c>
      <c r="N44" s="19">
        <v>82</v>
      </c>
      <c r="O44" s="19">
        <v>4.0999999999999996</v>
      </c>
      <c r="P44" s="19">
        <v>4.0999999999999996</v>
      </c>
      <c r="Q44" s="19">
        <v>7.38</v>
      </c>
    </row>
    <row r="45" spans="1:17">
      <c r="A45" s="19">
        <v>900</v>
      </c>
      <c r="B45" s="19" t="s">
        <v>43</v>
      </c>
      <c r="C45" s="19">
        <v>904</v>
      </c>
      <c r="D45" s="19" t="s">
        <v>44</v>
      </c>
      <c r="E45" s="19" t="s">
        <v>45</v>
      </c>
      <c r="F45" s="19" t="s">
        <v>46</v>
      </c>
      <c r="G45" s="19" t="s">
        <v>69</v>
      </c>
      <c r="H45" s="19">
        <v>90440007</v>
      </c>
      <c r="I45" s="19" t="s">
        <v>70</v>
      </c>
      <c r="J45" s="19" t="s">
        <v>96</v>
      </c>
      <c r="K45" s="19" t="s">
        <v>97</v>
      </c>
      <c r="L45" s="19" t="s">
        <v>98</v>
      </c>
      <c r="M45" s="19">
        <v>1354.84</v>
      </c>
      <c r="N45" s="19">
        <v>58</v>
      </c>
      <c r="O45" s="19">
        <v>8.8095238094599999</v>
      </c>
      <c r="P45" s="19">
        <v>1.22619047606</v>
      </c>
      <c r="Q45" s="19">
        <v>4.12</v>
      </c>
    </row>
    <row r="46" spans="1:17">
      <c r="A46" s="19">
        <v>900</v>
      </c>
      <c r="B46" s="19" t="s">
        <v>43</v>
      </c>
      <c r="C46" s="19">
        <v>904</v>
      </c>
      <c r="D46" s="19" t="s">
        <v>44</v>
      </c>
      <c r="E46" s="19" t="s">
        <v>45</v>
      </c>
      <c r="F46" s="19" t="s">
        <v>46</v>
      </c>
      <c r="G46" s="19" t="s">
        <v>69</v>
      </c>
      <c r="H46" s="19">
        <v>90440007</v>
      </c>
      <c r="I46" s="19" t="s">
        <v>70</v>
      </c>
      <c r="J46" s="19" t="s">
        <v>99</v>
      </c>
      <c r="K46" s="19" t="s">
        <v>100</v>
      </c>
      <c r="L46" s="19" t="s">
        <v>101</v>
      </c>
      <c r="M46" s="19">
        <v>19149.62</v>
      </c>
      <c r="N46" s="19">
        <v>343</v>
      </c>
      <c r="O46" s="19">
        <v>20.408237595469998</v>
      </c>
      <c r="P46" s="19">
        <v>20.408237595469998</v>
      </c>
      <c r="Q46" s="19">
        <v>86.995000000000005</v>
      </c>
    </row>
    <row r="47" spans="1:17">
      <c r="A47" s="19">
        <v>900</v>
      </c>
      <c r="B47" s="19" t="s">
        <v>43</v>
      </c>
      <c r="C47" s="19">
        <v>904</v>
      </c>
      <c r="D47" s="19" t="s">
        <v>44</v>
      </c>
      <c r="E47" s="19" t="s">
        <v>45</v>
      </c>
      <c r="F47" s="19" t="s">
        <v>46</v>
      </c>
      <c r="G47" s="19" t="s">
        <v>69</v>
      </c>
      <c r="H47" s="19">
        <v>90440007</v>
      </c>
      <c r="I47" s="19" t="s">
        <v>70</v>
      </c>
      <c r="J47" s="19" t="s">
        <v>102</v>
      </c>
      <c r="K47" s="19" t="s">
        <v>103</v>
      </c>
      <c r="L47" s="19" t="s">
        <v>104</v>
      </c>
      <c r="M47" s="19">
        <v>9609.17</v>
      </c>
      <c r="N47" s="19">
        <v>46</v>
      </c>
      <c r="O47" s="19">
        <v>3.5833333333100001</v>
      </c>
      <c r="P47" s="19">
        <v>3.5833333333100001</v>
      </c>
      <c r="Q47" s="19">
        <v>17.05</v>
      </c>
    </row>
    <row r="48" spans="1:17">
      <c r="A48" s="19">
        <v>900</v>
      </c>
      <c r="B48" s="19" t="s">
        <v>43</v>
      </c>
      <c r="C48" s="19">
        <v>904</v>
      </c>
      <c r="D48" s="19" t="s">
        <v>44</v>
      </c>
      <c r="E48" s="19" t="s">
        <v>45</v>
      </c>
      <c r="F48" s="19" t="s">
        <v>46</v>
      </c>
      <c r="G48" s="19" t="s">
        <v>69</v>
      </c>
      <c r="H48" s="19">
        <v>90440007</v>
      </c>
      <c r="I48" s="19" t="s">
        <v>70</v>
      </c>
      <c r="J48" s="19" t="s">
        <v>105</v>
      </c>
      <c r="K48" s="19" t="s">
        <v>106</v>
      </c>
      <c r="L48" s="19" t="s">
        <v>107</v>
      </c>
      <c r="M48" s="19">
        <v>1072.1099999999999</v>
      </c>
      <c r="N48" s="19">
        <v>14</v>
      </c>
      <c r="O48" s="19">
        <v>0.93333333332000001</v>
      </c>
      <c r="P48" s="19">
        <v>0.93333333332000001</v>
      </c>
      <c r="Q48" s="19">
        <v>3.2</v>
      </c>
    </row>
    <row r="49" spans="1:17">
      <c r="A49" s="19">
        <v>900</v>
      </c>
      <c r="B49" s="19" t="s">
        <v>43</v>
      </c>
      <c r="C49" s="19">
        <v>904</v>
      </c>
      <c r="D49" s="19" t="s">
        <v>44</v>
      </c>
      <c r="E49" s="19" t="s">
        <v>45</v>
      </c>
      <c r="F49" s="19" t="s">
        <v>46</v>
      </c>
      <c r="G49" s="19" t="s">
        <v>69</v>
      </c>
      <c r="H49" s="19">
        <v>90440007</v>
      </c>
      <c r="I49" s="19" t="s">
        <v>70</v>
      </c>
      <c r="J49" s="19" t="s">
        <v>105</v>
      </c>
      <c r="K49" s="19" t="s">
        <v>108</v>
      </c>
      <c r="L49" s="19" t="s">
        <v>109</v>
      </c>
      <c r="M49" s="19">
        <v>452.7</v>
      </c>
      <c r="N49" s="19">
        <v>4</v>
      </c>
      <c r="O49" s="19">
        <v>0.66666666664999996</v>
      </c>
      <c r="P49" s="19">
        <v>0.66666666664999996</v>
      </c>
      <c r="Q49" s="19">
        <v>1.6</v>
      </c>
    </row>
    <row r="50" spans="1:17">
      <c r="A50" s="19">
        <v>900</v>
      </c>
      <c r="B50" s="19" t="s">
        <v>43</v>
      </c>
      <c r="C50" s="19">
        <v>904</v>
      </c>
      <c r="D50" s="19" t="s">
        <v>44</v>
      </c>
      <c r="E50" s="19" t="s">
        <v>45</v>
      </c>
      <c r="F50" s="19" t="s">
        <v>46</v>
      </c>
      <c r="G50" s="19" t="s">
        <v>69</v>
      </c>
      <c r="H50" s="19">
        <v>90440007</v>
      </c>
      <c r="I50" s="19" t="s">
        <v>70</v>
      </c>
      <c r="J50" s="19" t="s">
        <v>105</v>
      </c>
      <c r="K50" s="19" t="s">
        <v>110</v>
      </c>
      <c r="L50" s="19" t="s">
        <v>111</v>
      </c>
      <c r="M50" s="19">
        <v>1125.32</v>
      </c>
      <c r="N50" s="19">
        <v>34</v>
      </c>
      <c r="O50" s="19">
        <v>2.8333333332900001</v>
      </c>
      <c r="P50" s="19">
        <v>2.8333333332900001</v>
      </c>
      <c r="Q50" s="19">
        <v>3.7499199999999999</v>
      </c>
    </row>
    <row r="51" spans="1:17">
      <c r="A51" s="19">
        <v>900</v>
      </c>
      <c r="B51" s="19" t="s">
        <v>43</v>
      </c>
      <c r="C51" s="19">
        <v>904</v>
      </c>
      <c r="D51" s="19" t="s">
        <v>44</v>
      </c>
      <c r="E51" s="19" t="s">
        <v>45</v>
      </c>
      <c r="F51" s="19" t="s">
        <v>46</v>
      </c>
      <c r="G51" s="19" t="s">
        <v>69</v>
      </c>
      <c r="H51" s="19">
        <v>90440007</v>
      </c>
      <c r="I51" s="19" t="s">
        <v>70</v>
      </c>
      <c r="J51" s="19" t="s">
        <v>105</v>
      </c>
      <c r="K51" s="19" t="s">
        <v>112</v>
      </c>
      <c r="L51" s="19" t="s">
        <v>113</v>
      </c>
      <c r="M51" s="19">
        <v>80.05</v>
      </c>
      <c r="N51" s="19">
        <v>1</v>
      </c>
      <c r="O51" s="19">
        <v>0.16666666665999999</v>
      </c>
      <c r="P51" s="19">
        <v>0.16666666665999999</v>
      </c>
      <c r="Q51" s="19">
        <v>0.53449999999999998</v>
      </c>
    </row>
    <row r="52" spans="1:17">
      <c r="A52" s="19">
        <v>900</v>
      </c>
      <c r="B52" s="19" t="s">
        <v>43</v>
      </c>
      <c r="C52" s="19">
        <v>904</v>
      </c>
      <c r="D52" s="19" t="s">
        <v>44</v>
      </c>
      <c r="E52" s="19" t="s">
        <v>45</v>
      </c>
      <c r="F52" s="19" t="s">
        <v>46</v>
      </c>
      <c r="G52" s="19" t="s">
        <v>69</v>
      </c>
      <c r="H52" s="19">
        <v>90442011</v>
      </c>
      <c r="I52" s="19" t="s">
        <v>114</v>
      </c>
      <c r="J52" s="19" t="s">
        <v>71</v>
      </c>
      <c r="K52" s="19" t="s">
        <v>72</v>
      </c>
      <c r="L52" s="19" t="s">
        <v>73</v>
      </c>
      <c r="M52" s="19">
        <v>6665.17</v>
      </c>
      <c r="N52" s="19">
        <v>173</v>
      </c>
      <c r="O52" s="19">
        <v>7.6964285713000002</v>
      </c>
      <c r="P52" s="19">
        <v>4.7714285713000004</v>
      </c>
      <c r="Q52" s="19">
        <v>8.1300000000000008</v>
      </c>
    </row>
    <row r="53" spans="1:17">
      <c r="A53" s="19">
        <v>900</v>
      </c>
      <c r="B53" s="19" t="s">
        <v>43</v>
      </c>
      <c r="C53" s="19">
        <v>904</v>
      </c>
      <c r="D53" s="19" t="s">
        <v>44</v>
      </c>
      <c r="E53" s="19" t="s">
        <v>45</v>
      </c>
      <c r="F53" s="19" t="s">
        <v>46</v>
      </c>
      <c r="G53" s="19" t="s">
        <v>69</v>
      </c>
      <c r="H53" s="19">
        <v>90442011</v>
      </c>
      <c r="I53" s="19" t="s">
        <v>114</v>
      </c>
      <c r="J53" s="19" t="s">
        <v>71</v>
      </c>
      <c r="K53" s="19" t="s">
        <v>74</v>
      </c>
      <c r="L53" s="19" t="s">
        <v>75</v>
      </c>
      <c r="M53" s="19">
        <v>3729.35</v>
      </c>
      <c r="N53" s="19">
        <v>121</v>
      </c>
      <c r="O53" s="19">
        <v>5.5833333332799997</v>
      </c>
      <c r="P53" s="19">
        <v>2.88333333328</v>
      </c>
      <c r="Q53" s="19">
        <v>2.08</v>
      </c>
    </row>
    <row r="54" spans="1:17">
      <c r="A54" s="19">
        <v>900</v>
      </c>
      <c r="B54" s="19" t="s">
        <v>43</v>
      </c>
      <c r="C54" s="19">
        <v>904</v>
      </c>
      <c r="D54" s="19" t="s">
        <v>44</v>
      </c>
      <c r="E54" s="19" t="s">
        <v>45</v>
      </c>
      <c r="F54" s="19" t="s">
        <v>46</v>
      </c>
      <c r="G54" s="19" t="s">
        <v>69</v>
      </c>
      <c r="H54" s="19">
        <v>90442011</v>
      </c>
      <c r="I54" s="19" t="s">
        <v>114</v>
      </c>
      <c r="J54" s="19" t="s">
        <v>71</v>
      </c>
      <c r="K54" s="19" t="s">
        <v>76</v>
      </c>
      <c r="L54" s="19" t="s">
        <v>77</v>
      </c>
      <c r="M54" s="19">
        <v>1529.6</v>
      </c>
      <c r="N54" s="19">
        <v>320</v>
      </c>
      <c r="O54" s="19">
        <v>16</v>
      </c>
      <c r="P54" s="19">
        <v>0.8</v>
      </c>
      <c r="Q54" s="19">
        <v>5.12</v>
      </c>
    </row>
    <row r="55" spans="1:17">
      <c r="A55" s="19">
        <v>900</v>
      </c>
      <c r="B55" s="19" t="s">
        <v>43</v>
      </c>
      <c r="C55" s="19">
        <v>904</v>
      </c>
      <c r="D55" s="19" t="s">
        <v>44</v>
      </c>
      <c r="E55" s="19" t="s">
        <v>45</v>
      </c>
      <c r="F55" s="19" t="s">
        <v>46</v>
      </c>
      <c r="G55" s="19" t="s">
        <v>69</v>
      </c>
      <c r="H55" s="19">
        <v>90442011</v>
      </c>
      <c r="I55" s="19" t="s">
        <v>114</v>
      </c>
      <c r="J55" s="19" t="s">
        <v>78</v>
      </c>
      <c r="K55" s="19" t="s">
        <v>79</v>
      </c>
      <c r="L55" s="19" t="s">
        <v>80</v>
      </c>
      <c r="M55" s="19">
        <v>1436.04</v>
      </c>
      <c r="N55" s="19">
        <v>51</v>
      </c>
      <c r="O55" s="19">
        <v>2.3571428571199999</v>
      </c>
      <c r="P55" s="19">
        <v>1.09325396823</v>
      </c>
      <c r="Q55" s="19">
        <v>6.492</v>
      </c>
    </row>
    <row r="56" spans="1:17">
      <c r="A56" s="19">
        <v>900</v>
      </c>
      <c r="B56" s="19" t="s">
        <v>43</v>
      </c>
      <c r="C56" s="19">
        <v>904</v>
      </c>
      <c r="D56" s="19" t="s">
        <v>44</v>
      </c>
      <c r="E56" s="19" t="s">
        <v>45</v>
      </c>
      <c r="F56" s="19" t="s">
        <v>46</v>
      </c>
      <c r="G56" s="19" t="s">
        <v>69</v>
      </c>
      <c r="H56" s="19">
        <v>90442011</v>
      </c>
      <c r="I56" s="19" t="s">
        <v>114</v>
      </c>
      <c r="J56" s="19" t="s">
        <v>81</v>
      </c>
      <c r="K56" s="19" t="s">
        <v>82</v>
      </c>
      <c r="L56" s="19" t="s">
        <v>83</v>
      </c>
      <c r="M56" s="19">
        <v>2587.91</v>
      </c>
      <c r="N56" s="19">
        <v>1144</v>
      </c>
      <c r="O56" s="19">
        <v>25.32638888887</v>
      </c>
      <c r="P56" s="19">
        <v>3.4763888888699999</v>
      </c>
      <c r="Q56" s="19">
        <v>14.414999999999999</v>
      </c>
    </row>
    <row r="57" spans="1:17">
      <c r="A57" s="19">
        <v>900</v>
      </c>
      <c r="B57" s="19" t="s">
        <v>43</v>
      </c>
      <c r="C57" s="19">
        <v>904</v>
      </c>
      <c r="D57" s="19" t="s">
        <v>44</v>
      </c>
      <c r="E57" s="19" t="s">
        <v>45</v>
      </c>
      <c r="F57" s="19" t="s">
        <v>46</v>
      </c>
      <c r="G57" s="19" t="s">
        <v>69</v>
      </c>
      <c r="H57" s="19">
        <v>90442011</v>
      </c>
      <c r="I57" s="19" t="s">
        <v>114</v>
      </c>
      <c r="J57" s="19" t="s">
        <v>81</v>
      </c>
      <c r="K57" s="19" t="s">
        <v>84</v>
      </c>
      <c r="L57" s="19" t="s">
        <v>85</v>
      </c>
      <c r="M57" s="19">
        <v>1913.2</v>
      </c>
      <c r="N57" s="19">
        <v>220</v>
      </c>
      <c r="O57" s="19">
        <v>7.03754578736</v>
      </c>
      <c r="P57" s="19">
        <v>7.03754578736</v>
      </c>
      <c r="Q57" s="19">
        <v>3.79</v>
      </c>
    </row>
    <row r="58" spans="1:17">
      <c r="A58" s="19">
        <v>900</v>
      </c>
      <c r="B58" s="19" t="s">
        <v>43</v>
      </c>
      <c r="C58" s="19">
        <v>904</v>
      </c>
      <c r="D58" s="19" t="s">
        <v>44</v>
      </c>
      <c r="E58" s="19" t="s">
        <v>45</v>
      </c>
      <c r="F58" s="19" t="s">
        <v>46</v>
      </c>
      <c r="G58" s="19" t="s">
        <v>69</v>
      </c>
      <c r="H58" s="19">
        <v>90442011</v>
      </c>
      <c r="I58" s="19" t="s">
        <v>114</v>
      </c>
      <c r="J58" s="19" t="s">
        <v>81</v>
      </c>
      <c r="K58" s="19" t="s">
        <v>86</v>
      </c>
      <c r="L58" s="19" t="s">
        <v>87</v>
      </c>
      <c r="M58" s="19">
        <v>2890.34</v>
      </c>
      <c r="N58" s="19">
        <v>186</v>
      </c>
      <c r="O58" s="19">
        <v>9.5193181817199992</v>
      </c>
      <c r="P58" s="19">
        <v>9.5193181817199992</v>
      </c>
      <c r="Q58" s="19">
        <v>13.55</v>
      </c>
    </row>
    <row r="59" spans="1:17">
      <c r="A59" s="19">
        <v>900</v>
      </c>
      <c r="B59" s="19" t="s">
        <v>43</v>
      </c>
      <c r="C59" s="19">
        <v>904</v>
      </c>
      <c r="D59" s="19" t="s">
        <v>44</v>
      </c>
      <c r="E59" s="19" t="s">
        <v>45</v>
      </c>
      <c r="F59" s="19" t="s">
        <v>46</v>
      </c>
      <c r="G59" s="19" t="s">
        <v>69</v>
      </c>
      <c r="H59" s="19">
        <v>90442011</v>
      </c>
      <c r="I59" s="19" t="s">
        <v>114</v>
      </c>
      <c r="J59" s="19" t="s">
        <v>81</v>
      </c>
      <c r="K59" s="19" t="s">
        <v>88</v>
      </c>
      <c r="L59" s="19" t="s">
        <v>89</v>
      </c>
      <c r="M59" s="19">
        <v>345.76</v>
      </c>
      <c r="N59" s="19">
        <v>12</v>
      </c>
      <c r="O59" s="19">
        <v>0.6</v>
      </c>
      <c r="P59" s="19">
        <v>0.6</v>
      </c>
      <c r="Q59" s="19">
        <v>3</v>
      </c>
    </row>
    <row r="60" spans="1:17">
      <c r="A60" s="19">
        <v>900</v>
      </c>
      <c r="B60" s="19" t="s">
        <v>43</v>
      </c>
      <c r="C60" s="19">
        <v>904</v>
      </c>
      <c r="D60" s="19" t="s">
        <v>44</v>
      </c>
      <c r="E60" s="19" t="s">
        <v>45</v>
      </c>
      <c r="F60" s="19" t="s">
        <v>46</v>
      </c>
      <c r="G60" s="19" t="s">
        <v>69</v>
      </c>
      <c r="H60" s="19">
        <v>90442011</v>
      </c>
      <c r="I60" s="19" t="s">
        <v>114</v>
      </c>
      <c r="J60" s="19" t="s">
        <v>81</v>
      </c>
      <c r="K60" s="19" t="s">
        <v>90</v>
      </c>
      <c r="L60" s="19" t="s">
        <v>91</v>
      </c>
      <c r="M60" s="19">
        <v>4560.8500000000004</v>
      </c>
      <c r="N60" s="19">
        <v>246</v>
      </c>
      <c r="O60" s="19">
        <v>12.234343434239999</v>
      </c>
      <c r="P60" s="19">
        <v>12.234343434239999</v>
      </c>
      <c r="Q60" s="19">
        <v>9.0869999999999997</v>
      </c>
    </row>
    <row r="61" spans="1:17">
      <c r="A61" s="19">
        <v>900</v>
      </c>
      <c r="B61" s="19" t="s">
        <v>43</v>
      </c>
      <c r="C61" s="19">
        <v>904</v>
      </c>
      <c r="D61" s="19" t="s">
        <v>44</v>
      </c>
      <c r="E61" s="19" t="s">
        <v>45</v>
      </c>
      <c r="F61" s="19" t="s">
        <v>46</v>
      </c>
      <c r="G61" s="19" t="s">
        <v>69</v>
      </c>
      <c r="H61" s="19">
        <v>90442011</v>
      </c>
      <c r="I61" s="19" t="s">
        <v>114</v>
      </c>
      <c r="J61" s="19" t="s">
        <v>81</v>
      </c>
      <c r="K61" s="19" t="s">
        <v>92</v>
      </c>
      <c r="L61" s="19" t="s">
        <v>93</v>
      </c>
      <c r="M61" s="19">
        <v>1357.9</v>
      </c>
      <c r="N61" s="19">
        <v>114</v>
      </c>
      <c r="O61" s="19">
        <v>5.5814393939000002</v>
      </c>
      <c r="P61" s="19">
        <v>5.5814393939000002</v>
      </c>
      <c r="Q61" s="19">
        <v>5.9379999999999997</v>
      </c>
    </row>
    <row r="62" spans="1:17">
      <c r="A62" s="19">
        <v>900</v>
      </c>
      <c r="B62" s="19" t="s">
        <v>43</v>
      </c>
      <c r="C62" s="19">
        <v>904</v>
      </c>
      <c r="D62" s="19" t="s">
        <v>44</v>
      </c>
      <c r="E62" s="19" t="s">
        <v>45</v>
      </c>
      <c r="F62" s="19" t="s">
        <v>46</v>
      </c>
      <c r="G62" s="19" t="s">
        <v>69</v>
      </c>
      <c r="H62" s="19">
        <v>90442011</v>
      </c>
      <c r="I62" s="19" t="s">
        <v>114</v>
      </c>
      <c r="J62" s="19" t="s">
        <v>81</v>
      </c>
      <c r="K62" s="19" t="s">
        <v>94</v>
      </c>
      <c r="L62" s="19" t="s">
        <v>95</v>
      </c>
      <c r="M62" s="19">
        <v>963.01</v>
      </c>
      <c r="N62" s="19">
        <v>53</v>
      </c>
      <c r="O62" s="19">
        <v>2.65</v>
      </c>
      <c r="P62" s="19">
        <v>2.65</v>
      </c>
      <c r="Q62" s="19">
        <v>4.7699999999999996</v>
      </c>
    </row>
    <row r="63" spans="1:17">
      <c r="A63" s="19">
        <v>900</v>
      </c>
      <c r="B63" s="19" t="s">
        <v>43</v>
      </c>
      <c r="C63" s="19">
        <v>904</v>
      </c>
      <c r="D63" s="19" t="s">
        <v>44</v>
      </c>
      <c r="E63" s="19" t="s">
        <v>45</v>
      </c>
      <c r="F63" s="19" t="s">
        <v>46</v>
      </c>
      <c r="G63" s="19" t="s">
        <v>69</v>
      </c>
      <c r="H63" s="19">
        <v>90442011</v>
      </c>
      <c r="I63" s="19" t="s">
        <v>114</v>
      </c>
      <c r="J63" s="19" t="s">
        <v>96</v>
      </c>
      <c r="K63" s="19" t="s">
        <v>97</v>
      </c>
      <c r="L63" s="19" t="s">
        <v>98</v>
      </c>
      <c r="M63" s="19">
        <v>1147.95</v>
      </c>
      <c r="N63" s="19">
        <v>35</v>
      </c>
      <c r="O63" s="19">
        <v>4.8809523808800002</v>
      </c>
      <c r="P63" s="19">
        <v>1.0119047617900001</v>
      </c>
      <c r="Q63" s="19">
        <v>3.3780000000000001</v>
      </c>
    </row>
    <row r="64" spans="1:17">
      <c r="A64" s="19">
        <v>900</v>
      </c>
      <c r="B64" s="19" t="s">
        <v>43</v>
      </c>
      <c r="C64" s="19">
        <v>904</v>
      </c>
      <c r="D64" s="19" t="s">
        <v>44</v>
      </c>
      <c r="E64" s="19" t="s">
        <v>45</v>
      </c>
      <c r="F64" s="19" t="s">
        <v>46</v>
      </c>
      <c r="G64" s="19" t="s">
        <v>69</v>
      </c>
      <c r="H64" s="19">
        <v>90442011</v>
      </c>
      <c r="I64" s="19" t="s">
        <v>114</v>
      </c>
      <c r="J64" s="19" t="s">
        <v>99</v>
      </c>
      <c r="K64" s="19" t="s">
        <v>100</v>
      </c>
      <c r="L64" s="19" t="s">
        <v>101</v>
      </c>
      <c r="M64" s="19">
        <v>14779.96</v>
      </c>
      <c r="N64" s="19">
        <v>203</v>
      </c>
      <c r="O64" s="19">
        <v>12.253052502979999</v>
      </c>
      <c r="P64" s="19">
        <v>12.253052502979999</v>
      </c>
      <c r="Q64" s="19">
        <v>55.354999999999997</v>
      </c>
    </row>
    <row r="65" spans="1:17">
      <c r="A65" s="19">
        <v>900</v>
      </c>
      <c r="B65" s="19" t="s">
        <v>43</v>
      </c>
      <c r="C65" s="19">
        <v>904</v>
      </c>
      <c r="D65" s="19" t="s">
        <v>44</v>
      </c>
      <c r="E65" s="19" t="s">
        <v>45</v>
      </c>
      <c r="F65" s="19" t="s">
        <v>46</v>
      </c>
      <c r="G65" s="19" t="s">
        <v>69</v>
      </c>
      <c r="H65" s="19">
        <v>90442029</v>
      </c>
      <c r="I65" s="19" t="s">
        <v>115</v>
      </c>
      <c r="J65" s="19" t="s">
        <v>71</v>
      </c>
      <c r="K65" s="19" t="s">
        <v>72</v>
      </c>
      <c r="L65" s="19" t="s">
        <v>73</v>
      </c>
      <c r="M65" s="19">
        <v>14341.12</v>
      </c>
      <c r="N65" s="19">
        <v>637</v>
      </c>
      <c r="O65" s="19">
        <v>24.70238095214</v>
      </c>
      <c r="P65" s="19">
        <v>10.07738095214</v>
      </c>
      <c r="Q65" s="19">
        <v>15.942500000000001</v>
      </c>
    </row>
    <row r="66" spans="1:17">
      <c r="A66" s="19">
        <v>900</v>
      </c>
      <c r="B66" s="19" t="s">
        <v>43</v>
      </c>
      <c r="C66" s="19">
        <v>904</v>
      </c>
      <c r="D66" s="19" t="s">
        <v>44</v>
      </c>
      <c r="E66" s="19" t="s">
        <v>45</v>
      </c>
      <c r="F66" s="19" t="s">
        <v>46</v>
      </c>
      <c r="G66" s="19" t="s">
        <v>69</v>
      </c>
      <c r="H66" s="19">
        <v>90442029</v>
      </c>
      <c r="I66" s="19" t="s">
        <v>115</v>
      </c>
      <c r="J66" s="19" t="s">
        <v>71</v>
      </c>
      <c r="K66" s="19" t="s">
        <v>74</v>
      </c>
      <c r="L66" s="19" t="s">
        <v>75</v>
      </c>
      <c r="M66" s="19">
        <v>3213.94</v>
      </c>
      <c r="N66" s="19">
        <v>22</v>
      </c>
      <c r="O66" s="19">
        <v>1.99999999994</v>
      </c>
      <c r="P66" s="19">
        <v>1.99999999994</v>
      </c>
      <c r="Q66" s="19">
        <v>1.9624999999999999</v>
      </c>
    </row>
    <row r="67" spans="1:17">
      <c r="A67" s="19">
        <v>900</v>
      </c>
      <c r="B67" s="19" t="s">
        <v>43</v>
      </c>
      <c r="C67" s="19">
        <v>904</v>
      </c>
      <c r="D67" s="19" t="s">
        <v>44</v>
      </c>
      <c r="E67" s="19" t="s">
        <v>45</v>
      </c>
      <c r="F67" s="19" t="s">
        <v>46</v>
      </c>
      <c r="G67" s="19" t="s">
        <v>69</v>
      </c>
      <c r="H67" s="19">
        <v>90442029</v>
      </c>
      <c r="I67" s="19" t="s">
        <v>115</v>
      </c>
      <c r="J67" s="19" t="s">
        <v>71</v>
      </c>
      <c r="K67" s="19" t="s">
        <v>76</v>
      </c>
      <c r="L67" s="19" t="s">
        <v>77</v>
      </c>
      <c r="M67" s="19">
        <v>1022.7</v>
      </c>
      <c r="N67" s="19">
        <v>210</v>
      </c>
      <c r="O67" s="19">
        <v>9</v>
      </c>
      <c r="P67" s="19">
        <v>0.52500000000000002</v>
      </c>
      <c r="Q67" s="19">
        <v>3.36</v>
      </c>
    </row>
    <row r="68" spans="1:17">
      <c r="A68" s="19">
        <v>900</v>
      </c>
      <c r="B68" s="19" t="s">
        <v>43</v>
      </c>
      <c r="C68" s="19">
        <v>904</v>
      </c>
      <c r="D68" s="19" t="s">
        <v>44</v>
      </c>
      <c r="E68" s="19" t="s">
        <v>45</v>
      </c>
      <c r="F68" s="19" t="s">
        <v>46</v>
      </c>
      <c r="G68" s="19" t="s">
        <v>69</v>
      </c>
      <c r="H68" s="19">
        <v>90442029</v>
      </c>
      <c r="I68" s="19" t="s">
        <v>115</v>
      </c>
      <c r="J68" s="19" t="s">
        <v>78</v>
      </c>
      <c r="K68" s="19" t="s">
        <v>79</v>
      </c>
      <c r="L68" s="19" t="s">
        <v>80</v>
      </c>
      <c r="M68" s="19">
        <v>2208.65</v>
      </c>
      <c r="N68" s="19">
        <v>57</v>
      </c>
      <c r="O68" s="19">
        <v>4.3214285713700002</v>
      </c>
      <c r="P68" s="19">
        <v>1.75892857137</v>
      </c>
      <c r="Q68" s="19">
        <v>10.1</v>
      </c>
    </row>
    <row r="69" spans="1:17">
      <c r="A69" s="19">
        <v>900</v>
      </c>
      <c r="B69" s="19" t="s">
        <v>43</v>
      </c>
      <c r="C69" s="19">
        <v>904</v>
      </c>
      <c r="D69" s="19" t="s">
        <v>44</v>
      </c>
      <c r="E69" s="19" t="s">
        <v>45</v>
      </c>
      <c r="F69" s="19" t="s">
        <v>46</v>
      </c>
      <c r="G69" s="19" t="s">
        <v>69</v>
      </c>
      <c r="H69" s="19">
        <v>90442029</v>
      </c>
      <c r="I69" s="19" t="s">
        <v>115</v>
      </c>
      <c r="J69" s="19" t="s">
        <v>81</v>
      </c>
      <c r="K69" s="19" t="s">
        <v>82</v>
      </c>
      <c r="L69" s="19" t="s">
        <v>83</v>
      </c>
      <c r="M69" s="19">
        <v>2651.64</v>
      </c>
      <c r="N69" s="19">
        <v>500</v>
      </c>
      <c r="O69" s="19">
        <v>14.63888888883</v>
      </c>
      <c r="P69" s="19">
        <v>7.0388888888299999</v>
      </c>
      <c r="Q69" s="19">
        <v>13.24</v>
      </c>
    </row>
    <row r="70" spans="1:17">
      <c r="A70" s="19">
        <v>900</v>
      </c>
      <c r="B70" s="19" t="s">
        <v>43</v>
      </c>
      <c r="C70" s="19">
        <v>904</v>
      </c>
      <c r="D70" s="19" t="s">
        <v>44</v>
      </c>
      <c r="E70" s="19" t="s">
        <v>45</v>
      </c>
      <c r="F70" s="19" t="s">
        <v>46</v>
      </c>
      <c r="G70" s="19" t="s">
        <v>69</v>
      </c>
      <c r="H70" s="19">
        <v>90442029</v>
      </c>
      <c r="I70" s="19" t="s">
        <v>115</v>
      </c>
      <c r="J70" s="19" t="s">
        <v>81</v>
      </c>
      <c r="K70" s="19" t="s">
        <v>84</v>
      </c>
      <c r="L70" s="19" t="s">
        <v>85</v>
      </c>
      <c r="M70" s="19">
        <v>1410.36</v>
      </c>
      <c r="N70" s="19">
        <v>161</v>
      </c>
      <c r="O70" s="19">
        <v>5.1055555553999996</v>
      </c>
      <c r="P70" s="19">
        <v>5.1055555553999996</v>
      </c>
      <c r="Q70" s="19">
        <v>2.8069999999999999</v>
      </c>
    </row>
    <row r="71" spans="1:17">
      <c r="A71" s="19">
        <v>900</v>
      </c>
      <c r="B71" s="19" t="s">
        <v>43</v>
      </c>
      <c r="C71" s="19">
        <v>904</v>
      </c>
      <c r="D71" s="19" t="s">
        <v>44</v>
      </c>
      <c r="E71" s="19" t="s">
        <v>45</v>
      </c>
      <c r="F71" s="19" t="s">
        <v>46</v>
      </c>
      <c r="G71" s="19" t="s">
        <v>69</v>
      </c>
      <c r="H71" s="19">
        <v>90442029</v>
      </c>
      <c r="I71" s="19" t="s">
        <v>115</v>
      </c>
      <c r="J71" s="19" t="s">
        <v>81</v>
      </c>
      <c r="K71" s="19" t="s">
        <v>86</v>
      </c>
      <c r="L71" s="19" t="s">
        <v>87</v>
      </c>
      <c r="M71" s="19">
        <v>1952.32</v>
      </c>
      <c r="N71" s="19">
        <v>133</v>
      </c>
      <c r="O71" s="19">
        <v>6.57449494944</v>
      </c>
      <c r="P71" s="19">
        <v>6.57449494944</v>
      </c>
      <c r="Q71" s="19">
        <v>9.7249999999999996</v>
      </c>
    </row>
    <row r="72" spans="1:17">
      <c r="A72" s="19">
        <v>900</v>
      </c>
      <c r="B72" s="19" t="s">
        <v>43</v>
      </c>
      <c r="C72" s="19">
        <v>904</v>
      </c>
      <c r="D72" s="19" t="s">
        <v>44</v>
      </c>
      <c r="E72" s="19" t="s">
        <v>45</v>
      </c>
      <c r="F72" s="19" t="s">
        <v>46</v>
      </c>
      <c r="G72" s="19" t="s">
        <v>69</v>
      </c>
      <c r="H72" s="19">
        <v>90442029</v>
      </c>
      <c r="I72" s="19" t="s">
        <v>115</v>
      </c>
      <c r="J72" s="19" t="s">
        <v>81</v>
      </c>
      <c r="K72" s="19" t="s">
        <v>88</v>
      </c>
      <c r="L72" s="19" t="s">
        <v>89</v>
      </c>
      <c r="M72" s="19">
        <v>148</v>
      </c>
      <c r="N72" s="19">
        <v>5</v>
      </c>
      <c r="O72" s="19">
        <v>0.25</v>
      </c>
      <c r="P72" s="19">
        <v>0.25</v>
      </c>
      <c r="Q72" s="19">
        <v>1.25</v>
      </c>
    </row>
    <row r="73" spans="1:17">
      <c r="A73" s="19">
        <v>900</v>
      </c>
      <c r="B73" s="19" t="s">
        <v>43</v>
      </c>
      <c r="C73" s="19">
        <v>904</v>
      </c>
      <c r="D73" s="19" t="s">
        <v>44</v>
      </c>
      <c r="E73" s="19" t="s">
        <v>45</v>
      </c>
      <c r="F73" s="19" t="s">
        <v>46</v>
      </c>
      <c r="G73" s="19" t="s">
        <v>69</v>
      </c>
      <c r="H73" s="19">
        <v>90442029</v>
      </c>
      <c r="I73" s="19" t="s">
        <v>115</v>
      </c>
      <c r="J73" s="19" t="s">
        <v>81</v>
      </c>
      <c r="K73" s="19" t="s">
        <v>90</v>
      </c>
      <c r="L73" s="19" t="s">
        <v>91</v>
      </c>
      <c r="M73" s="19">
        <v>7754.94</v>
      </c>
      <c r="N73" s="19">
        <v>374</v>
      </c>
      <c r="O73" s="19">
        <v>18.98560606046</v>
      </c>
      <c r="P73" s="19">
        <v>18.98560606046</v>
      </c>
      <c r="Q73" s="19">
        <v>12.791</v>
      </c>
    </row>
    <row r="74" spans="1:17">
      <c r="A74" s="19">
        <v>900</v>
      </c>
      <c r="B74" s="19" t="s">
        <v>43</v>
      </c>
      <c r="C74" s="19">
        <v>904</v>
      </c>
      <c r="D74" s="19" t="s">
        <v>44</v>
      </c>
      <c r="E74" s="19" t="s">
        <v>45</v>
      </c>
      <c r="F74" s="19" t="s">
        <v>46</v>
      </c>
      <c r="G74" s="19" t="s">
        <v>69</v>
      </c>
      <c r="H74" s="19">
        <v>90442029</v>
      </c>
      <c r="I74" s="19" t="s">
        <v>115</v>
      </c>
      <c r="J74" s="19" t="s">
        <v>81</v>
      </c>
      <c r="K74" s="19" t="s">
        <v>92</v>
      </c>
      <c r="L74" s="19" t="s">
        <v>93</v>
      </c>
      <c r="M74" s="19">
        <v>950.84</v>
      </c>
      <c r="N74" s="19">
        <v>73</v>
      </c>
      <c r="O74" s="19">
        <v>3.8939393938600002</v>
      </c>
      <c r="P74" s="19">
        <v>3.8939393938600002</v>
      </c>
      <c r="Q74" s="19">
        <v>3.9009999999999998</v>
      </c>
    </row>
    <row r="75" spans="1:17">
      <c r="A75" s="19">
        <v>900</v>
      </c>
      <c r="B75" s="19" t="s">
        <v>43</v>
      </c>
      <c r="C75" s="19">
        <v>904</v>
      </c>
      <c r="D75" s="19" t="s">
        <v>44</v>
      </c>
      <c r="E75" s="19" t="s">
        <v>45</v>
      </c>
      <c r="F75" s="19" t="s">
        <v>46</v>
      </c>
      <c r="G75" s="19" t="s">
        <v>69</v>
      </c>
      <c r="H75" s="19">
        <v>90442029</v>
      </c>
      <c r="I75" s="19" t="s">
        <v>115</v>
      </c>
      <c r="J75" s="19" t="s">
        <v>81</v>
      </c>
      <c r="K75" s="19" t="s">
        <v>94</v>
      </c>
      <c r="L75" s="19" t="s">
        <v>95</v>
      </c>
      <c r="M75" s="19">
        <v>672.12</v>
      </c>
      <c r="N75" s="19">
        <v>36</v>
      </c>
      <c r="O75" s="19">
        <v>1.8</v>
      </c>
      <c r="P75" s="19">
        <v>1.8</v>
      </c>
      <c r="Q75" s="19">
        <v>3.24</v>
      </c>
    </row>
    <row r="76" spans="1:17">
      <c r="A76" s="19">
        <v>900</v>
      </c>
      <c r="B76" s="19" t="s">
        <v>43</v>
      </c>
      <c r="C76" s="19">
        <v>904</v>
      </c>
      <c r="D76" s="19" t="s">
        <v>44</v>
      </c>
      <c r="E76" s="19" t="s">
        <v>45</v>
      </c>
      <c r="F76" s="19" t="s">
        <v>46</v>
      </c>
      <c r="G76" s="19" t="s">
        <v>69</v>
      </c>
      <c r="H76" s="19">
        <v>90442029</v>
      </c>
      <c r="I76" s="19" t="s">
        <v>115</v>
      </c>
      <c r="J76" s="19" t="s">
        <v>96</v>
      </c>
      <c r="K76" s="19" t="s">
        <v>97</v>
      </c>
      <c r="L76" s="19" t="s">
        <v>98</v>
      </c>
      <c r="M76" s="19">
        <v>1615.98</v>
      </c>
      <c r="N76" s="19">
        <v>35</v>
      </c>
      <c r="O76" s="19">
        <v>4.2142857141999999</v>
      </c>
      <c r="P76" s="19">
        <v>1.42857142846</v>
      </c>
      <c r="Q76" s="19">
        <v>4.7560000000000002</v>
      </c>
    </row>
    <row r="77" spans="1:17">
      <c r="A77" s="19">
        <v>900</v>
      </c>
      <c r="B77" s="19" t="s">
        <v>43</v>
      </c>
      <c r="C77" s="19">
        <v>904</v>
      </c>
      <c r="D77" s="19" t="s">
        <v>44</v>
      </c>
      <c r="E77" s="19" t="s">
        <v>45</v>
      </c>
      <c r="F77" s="19" t="s">
        <v>46</v>
      </c>
      <c r="G77" s="19" t="s">
        <v>69</v>
      </c>
      <c r="H77" s="19">
        <v>90442029</v>
      </c>
      <c r="I77" s="19" t="s">
        <v>115</v>
      </c>
      <c r="J77" s="19" t="s">
        <v>99</v>
      </c>
      <c r="K77" s="19" t="s">
        <v>100</v>
      </c>
      <c r="L77" s="19" t="s">
        <v>101</v>
      </c>
      <c r="M77" s="19">
        <v>6659.8</v>
      </c>
      <c r="N77" s="19">
        <v>119</v>
      </c>
      <c r="O77" s="19">
        <v>7.2662198911699996</v>
      </c>
      <c r="P77" s="19">
        <v>7.2662198911699996</v>
      </c>
      <c r="Q77" s="19">
        <v>30.07</v>
      </c>
    </row>
    <row r="78" spans="1:17">
      <c r="A78" s="19">
        <v>900</v>
      </c>
      <c r="B78" s="19" t="s">
        <v>43</v>
      </c>
      <c r="C78" s="19">
        <v>904</v>
      </c>
      <c r="D78" s="19" t="s">
        <v>44</v>
      </c>
      <c r="E78" s="19" t="s">
        <v>45</v>
      </c>
      <c r="F78" s="19" t="s">
        <v>46</v>
      </c>
      <c r="G78" s="19" t="s">
        <v>69</v>
      </c>
      <c r="H78" s="19">
        <v>90442029</v>
      </c>
      <c r="I78" s="19" t="s">
        <v>115</v>
      </c>
      <c r="J78" s="19" t="s">
        <v>102</v>
      </c>
      <c r="K78" s="19" t="s">
        <v>103</v>
      </c>
      <c r="L78" s="19" t="s">
        <v>104</v>
      </c>
      <c r="M78" s="19">
        <v>655.8</v>
      </c>
      <c r="N78" s="19">
        <v>4</v>
      </c>
      <c r="O78" s="19">
        <v>0.33333333331999998</v>
      </c>
      <c r="P78" s="19">
        <v>0.33333333331999998</v>
      </c>
      <c r="Q78" s="19">
        <v>1.4</v>
      </c>
    </row>
    <row r="79" spans="1:17">
      <c r="A79" s="19">
        <v>900</v>
      </c>
      <c r="B79" s="19" t="s">
        <v>43</v>
      </c>
      <c r="C79" s="19">
        <v>904</v>
      </c>
      <c r="D79" s="19" t="s">
        <v>44</v>
      </c>
      <c r="E79" s="19" t="s">
        <v>45</v>
      </c>
      <c r="F79" s="19" t="s">
        <v>46</v>
      </c>
      <c r="G79" s="19" t="s">
        <v>69</v>
      </c>
      <c r="H79" s="19">
        <v>90442029</v>
      </c>
      <c r="I79" s="19" t="s">
        <v>115</v>
      </c>
      <c r="J79" s="19" t="s">
        <v>105</v>
      </c>
      <c r="K79" s="19" t="s">
        <v>106</v>
      </c>
      <c r="L79" s="19" t="s">
        <v>107</v>
      </c>
      <c r="M79" s="19">
        <v>1067.26</v>
      </c>
      <c r="N79" s="19">
        <v>13</v>
      </c>
      <c r="O79" s="19">
        <v>0.86666666660000002</v>
      </c>
      <c r="P79" s="19">
        <v>0.86666666660000002</v>
      </c>
      <c r="Q79" s="19">
        <v>3.15</v>
      </c>
    </row>
    <row r="80" spans="1:17">
      <c r="A80" s="19">
        <v>900</v>
      </c>
      <c r="B80" s="19" t="s">
        <v>43</v>
      </c>
      <c r="C80" s="19">
        <v>904</v>
      </c>
      <c r="D80" s="19" t="s">
        <v>44</v>
      </c>
      <c r="E80" s="19" t="s">
        <v>45</v>
      </c>
      <c r="F80" s="19" t="s">
        <v>46</v>
      </c>
      <c r="G80" s="19" t="s">
        <v>69</v>
      </c>
      <c r="H80" s="19">
        <v>90442029</v>
      </c>
      <c r="I80" s="19" t="s">
        <v>115</v>
      </c>
      <c r="J80" s="19" t="s">
        <v>105</v>
      </c>
      <c r="K80" s="19" t="s">
        <v>110</v>
      </c>
      <c r="L80" s="19" t="s">
        <v>111</v>
      </c>
      <c r="M80" s="19">
        <v>855.96</v>
      </c>
      <c r="N80" s="19">
        <v>24</v>
      </c>
      <c r="O80" s="19">
        <v>2</v>
      </c>
      <c r="P80" s="19">
        <v>2</v>
      </c>
      <c r="Q80" s="19">
        <v>3.1406999999999998</v>
      </c>
    </row>
    <row r="81" spans="1:17">
      <c r="A81" s="19">
        <v>900</v>
      </c>
      <c r="B81" s="19" t="s">
        <v>43</v>
      </c>
      <c r="C81" s="19">
        <v>904</v>
      </c>
      <c r="D81" s="19" t="s">
        <v>44</v>
      </c>
      <c r="E81" s="19" t="s">
        <v>45</v>
      </c>
      <c r="F81" s="19" t="s">
        <v>46</v>
      </c>
      <c r="G81" s="19" t="s">
        <v>69</v>
      </c>
      <c r="H81" s="19">
        <v>90442059</v>
      </c>
      <c r="I81" s="19" t="s">
        <v>116</v>
      </c>
      <c r="J81" s="19" t="s">
        <v>71</v>
      </c>
      <c r="K81" s="19" t="s">
        <v>72</v>
      </c>
      <c r="L81" s="19" t="s">
        <v>73</v>
      </c>
      <c r="M81" s="19">
        <v>23112.91</v>
      </c>
      <c r="N81" s="19">
        <v>876</v>
      </c>
      <c r="O81" s="19">
        <v>36.160714285449998</v>
      </c>
      <c r="P81" s="19">
        <v>17.63571428545</v>
      </c>
      <c r="Q81" s="19">
        <v>27.024999999999999</v>
      </c>
    </row>
    <row r="82" spans="1:17">
      <c r="A82" s="19">
        <v>900</v>
      </c>
      <c r="B82" s="19" t="s">
        <v>43</v>
      </c>
      <c r="C82" s="19">
        <v>904</v>
      </c>
      <c r="D82" s="19" t="s">
        <v>44</v>
      </c>
      <c r="E82" s="19" t="s">
        <v>45</v>
      </c>
      <c r="F82" s="19" t="s">
        <v>46</v>
      </c>
      <c r="G82" s="19" t="s">
        <v>69</v>
      </c>
      <c r="H82" s="19">
        <v>90442059</v>
      </c>
      <c r="I82" s="19" t="s">
        <v>116</v>
      </c>
      <c r="J82" s="19" t="s">
        <v>71</v>
      </c>
      <c r="K82" s="19" t="s">
        <v>74</v>
      </c>
      <c r="L82" s="19" t="s">
        <v>75</v>
      </c>
      <c r="M82" s="19">
        <v>10779.6</v>
      </c>
      <c r="N82" s="19">
        <v>92</v>
      </c>
      <c r="O82" s="19">
        <v>7.7916666665400003</v>
      </c>
      <c r="P82" s="19">
        <v>7.7916666665400003</v>
      </c>
      <c r="Q82" s="19">
        <v>6.6924999999999999</v>
      </c>
    </row>
    <row r="83" spans="1:17">
      <c r="A83" s="19">
        <v>900</v>
      </c>
      <c r="B83" s="19" t="s">
        <v>43</v>
      </c>
      <c r="C83" s="19">
        <v>904</v>
      </c>
      <c r="D83" s="19" t="s">
        <v>44</v>
      </c>
      <c r="E83" s="19" t="s">
        <v>45</v>
      </c>
      <c r="F83" s="19" t="s">
        <v>46</v>
      </c>
      <c r="G83" s="19" t="s">
        <v>69</v>
      </c>
      <c r="H83" s="19">
        <v>90442059</v>
      </c>
      <c r="I83" s="19" t="s">
        <v>116</v>
      </c>
      <c r="J83" s="19" t="s">
        <v>71</v>
      </c>
      <c r="K83" s="19" t="s">
        <v>76</v>
      </c>
      <c r="L83" s="19" t="s">
        <v>77</v>
      </c>
      <c r="M83" s="19">
        <v>2151</v>
      </c>
      <c r="N83" s="19">
        <v>450</v>
      </c>
      <c r="O83" s="19">
        <v>21</v>
      </c>
      <c r="P83" s="19">
        <v>1.125</v>
      </c>
      <c r="Q83" s="19">
        <v>7.2</v>
      </c>
    </row>
    <row r="84" spans="1:17">
      <c r="A84" s="19">
        <v>900</v>
      </c>
      <c r="B84" s="19" t="s">
        <v>43</v>
      </c>
      <c r="C84" s="19">
        <v>904</v>
      </c>
      <c r="D84" s="19" t="s">
        <v>44</v>
      </c>
      <c r="E84" s="19" t="s">
        <v>45</v>
      </c>
      <c r="F84" s="19" t="s">
        <v>46</v>
      </c>
      <c r="G84" s="19" t="s">
        <v>69</v>
      </c>
      <c r="H84" s="19">
        <v>90442059</v>
      </c>
      <c r="I84" s="19" t="s">
        <v>116</v>
      </c>
      <c r="J84" s="19" t="s">
        <v>78</v>
      </c>
      <c r="K84" s="19" t="s">
        <v>79</v>
      </c>
      <c r="L84" s="19" t="s">
        <v>80</v>
      </c>
      <c r="M84" s="19">
        <v>2681.03</v>
      </c>
      <c r="N84" s="19">
        <v>123</v>
      </c>
      <c r="O84" s="19">
        <v>6.3988095237299998</v>
      </c>
      <c r="P84" s="19">
        <v>2.0349206348400002</v>
      </c>
      <c r="Q84" s="19">
        <v>12.192</v>
      </c>
    </row>
    <row r="85" spans="1:17">
      <c r="A85" s="19">
        <v>900</v>
      </c>
      <c r="B85" s="19" t="s">
        <v>43</v>
      </c>
      <c r="C85" s="19">
        <v>904</v>
      </c>
      <c r="D85" s="19" t="s">
        <v>44</v>
      </c>
      <c r="E85" s="19" t="s">
        <v>45</v>
      </c>
      <c r="F85" s="19" t="s">
        <v>46</v>
      </c>
      <c r="G85" s="19" t="s">
        <v>69</v>
      </c>
      <c r="H85" s="19">
        <v>90442059</v>
      </c>
      <c r="I85" s="19" t="s">
        <v>116</v>
      </c>
      <c r="J85" s="19" t="s">
        <v>81</v>
      </c>
      <c r="K85" s="19" t="s">
        <v>82</v>
      </c>
      <c r="L85" s="19" t="s">
        <v>83</v>
      </c>
      <c r="M85" s="19">
        <v>4431.57</v>
      </c>
      <c r="N85" s="19">
        <v>1892</v>
      </c>
      <c r="O85" s="19">
        <v>41.724673202529999</v>
      </c>
      <c r="P85" s="19">
        <v>5.6246732025300004</v>
      </c>
      <c r="Q85" s="19">
        <v>24.065000000000001</v>
      </c>
    </row>
    <row r="86" spans="1:17">
      <c r="A86" s="19">
        <v>900</v>
      </c>
      <c r="B86" s="19" t="s">
        <v>43</v>
      </c>
      <c r="C86" s="19">
        <v>904</v>
      </c>
      <c r="D86" s="19" t="s">
        <v>44</v>
      </c>
      <c r="E86" s="19" t="s">
        <v>45</v>
      </c>
      <c r="F86" s="19" t="s">
        <v>46</v>
      </c>
      <c r="G86" s="19" t="s">
        <v>69</v>
      </c>
      <c r="H86" s="19">
        <v>90442059</v>
      </c>
      <c r="I86" s="19" t="s">
        <v>116</v>
      </c>
      <c r="J86" s="19" t="s">
        <v>81</v>
      </c>
      <c r="K86" s="19" t="s">
        <v>84</v>
      </c>
      <c r="L86" s="19" t="s">
        <v>85</v>
      </c>
      <c r="M86" s="19">
        <v>3560.17</v>
      </c>
      <c r="N86" s="19">
        <v>403</v>
      </c>
      <c r="O86" s="19">
        <v>13.029538239280001</v>
      </c>
      <c r="P86" s="19">
        <v>13.029538239280001</v>
      </c>
      <c r="Q86" s="19">
        <v>7.1310000000000002</v>
      </c>
    </row>
    <row r="87" spans="1:17">
      <c r="A87" s="19">
        <v>900</v>
      </c>
      <c r="B87" s="19" t="s">
        <v>43</v>
      </c>
      <c r="C87" s="19">
        <v>904</v>
      </c>
      <c r="D87" s="19" t="s">
        <v>44</v>
      </c>
      <c r="E87" s="19" t="s">
        <v>45</v>
      </c>
      <c r="F87" s="19" t="s">
        <v>46</v>
      </c>
      <c r="G87" s="19" t="s">
        <v>69</v>
      </c>
      <c r="H87" s="19">
        <v>90442059</v>
      </c>
      <c r="I87" s="19" t="s">
        <v>116</v>
      </c>
      <c r="J87" s="19" t="s">
        <v>81</v>
      </c>
      <c r="K87" s="19" t="s">
        <v>86</v>
      </c>
      <c r="L87" s="19" t="s">
        <v>87</v>
      </c>
      <c r="M87" s="19">
        <v>3773.03</v>
      </c>
      <c r="N87" s="19">
        <v>235</v>
      </c>
      <c r="O87" s="19">
        <v>12.21982323211</v>
      </c>
      <c r="P87" s="19">
        <v>12.21982323211</v>
      </c>
      <c r="Q87" s="19">
        <v>17.95</v>
      </c>
    </row>
    <row r="88" spans="1:17">
      <c r="A88" s="19">
        <v>900</v>
      </c>
      <c r="B88" s="19" t="s">
        <v>43</v>
      </c>
      <c r="C88" s="19">
        <v>904</v>
      </c>
      <c r="D88" s="19" t="s">
        <v>44</v>
      </c>
      <c r="E88" s="19" t="s">
        <v>45</v>
      </c>
      <c r="F88" s="19" t="s">
        <v>46</v>
      </c>
      <c r="G88" s="19" t="s">
        <v>69</v>
      </c>
      <c r="H88" s="19">
        <v>90442059</v>
      </c>
      <c r="I88" s="19" t="s">
        <v>116</v>
      </c>
      <c r="J88" s="19" t="s">
        <v>81</v>
      </c>
      <c r="K88" s="19" t="s">
        <v>88</v>
      </c>
      <c r="L88" s="19" t="s">
        <v>89</v>
      </c>
      <c r="M88" s="19">
        <v>1731.86</v>
      </c>
      <c r="N88" s="19">
        <v>60</v>
      </c>
      <c r="O88" s="19">
        <v>3</v>
      </c>
      <c r="P88" s="19">
        <v>3</v>
      </c>
      <c r="Q88" s="19">
        <v>15</v>
      </c>
    </row>
    <row r="89" spans="1:17">
      <c r="A89" s="19">
        <v>900</v>
      </c>
      <c r="B89" s="19" t="s">
        <v>43</v>
      </c>
      <c r="C89" s="19">
        <v>904</v>
      </c>
      <c r="D89" s="19" t="s">
        <v>44</v>
      </c>
      <c r="E89" s="19" t="s">
        <v>45</v>
      </c>
      <c r="F89" s="19" t="s">
        <v>46</v>
      </c>
      <c r="G89" s="19" t="s">
        <v>69</v>
      </c>
      <c r="H89" s="19">
        <v>90442059</v>
      </c>
      <c r="I89" s="19" t="s">
        <v>116</v>
      </c>
      <c r="J89" s="19" t="s">
        <v>81</v>
      </c>
      <c r="K89" s="19" t="s">
        <v>90</v>
      </c>
      <c r="L89" s="19" t="s">
        <v>91</v>
      </c>
      <c r="M89" s="19">
        <v>14879.37</v>
      </c>
      <c r="N89" s="19">
        <v>754</v>
      </c>
      <c r="O89" s="19">
        <v>36.750757575320002</v>
      </c>
      <c r="P89" s="19">
        <v>36.750757575320002</v>
      </c>
      <c r="Q89" s="19">
        <v>24.885999999999999</v>
      </c>
    </row>
    <row r="90" spans="1:17">
      <c r="A90" s="19">
        <v>900</v>
      </c>
      <c r="B90" s="19" t="s">
        <v>43</v>
      </c>
      <c r="C90" s="19">
        <v>904</v>
      </c>
      <c r="D90" s="19" t="s">
        <v>44</v>
      </c>
      <c r="E90" s="19" t="s">
        <v>45</v>
      </c>
      <c r="F90" s="19" t="s">
        <v>46</v>
      </c>
      <c r="G90" s="19" t="s">
        <v>69</v>
      </c>
      <c r="H90" s="19">
        <v>90442059</v>
      </c>
      <c r="I90" s="19" t="s">
        <v>116</v>
      </c>
      <c r="J90" s="19" t="s">
        <v>81</v>
      </c>
      <c r="K90" s="19" t="s">
        <v>92</v>
      </c>
      <c r="L90" s="19" t="s">
        <v>93</v>
      </c>
      <c r="M90" s="19">
        <v>5264.05</v>
      </c>
      <c r="N90" s="19">
        <v>393</v>
      </c>
      <c r="O90" s="19">
        <v>20.712391774730001</v>
      </c>
      <c r="P90" s="19">
        <v>20.712391774730001</v>
      </c>
      <c r="Q90" s="19">
        <v>20.492999999999999</v>
      </c>
    </row>
    <row r="91" spans="1:17">
      <c r="A91" s="19">
        <v>900</v>
      </c>
      <c r="B91" s="19" t="s">
        <v>43</v>
      </c>
      <c r="C91" s="19">
        <v>904</v>
      </c>
      <c r="D91" s="19" t="s">
        <v>44</v>
      </c>
      <c r="E91" s="19" t="s">
        <v>45</v>
      </c>
      <c r="F91" s="19" t="s">
        <v>46</v>
      </c>
      <c r="G91" s="19" t="s">
        <v>69</v>
      </c>
      <c r="H91" s="19">
        <v>90442059</v>
      </c>
      <c r="I91" s="19" t="s">
        <v>116</v>
      </c>
      <c r="J91" s="19" t="s">
        <v>81</v>
      </c>
      <c r="K91" s="19" t="s">
        <v>94</v>
      </c>
      <c r="L91" s="19" t="s">
        <v>95</v>
      </c>
      <c r="M91" s="19">
        <v>1165.92</v>
      </c>
      <c r="N91" s="19">
        <v>64</v>
      </c>
      <c r="O91" s="19">
        <v>3.2</v>
      </c>
      <c r="P91" s="19">
        <v>3.2</v>
      </c>
      <c r="Q91" s="19">
        <v>5.76</v>
      </c>
    </row>
    <row r="92" spans="1:17">
      <c r="A92" s="19">
        <v>900</v>
      </c>
      <c r="B92" s="19" t="s">
        <v>43</v>
      </c>
      <c r="C92" s="19">
        <v>904</v>
      </c>
      <c r="D92" s="19" t="s">
        <v>44</v>
      </c>
      <c r="E92" s="19" t="s">
        <v>45</v>
      </c>
      <c r="F92" s="19" t="s">
        <v>46</v>
      </c>
      <c r="G92" s="19" t="s">
        <v>69</v>
      </c>
      <c r="H92" s="19">
        <v>90442059</v>
      </c>
      <c r="I92" s="19" t="s">
        <v>116</v>
      </c>
      <c r="J92" s="19" t="s">
        <v>96</v>
      </c>
      <c r="K92" s="19" t="s">
        <v>97</v>
      </c>
      <c r="L92" s="19" t="s">
        <v>98</v>
      </c>
      <c r="M92" s="19">
        <v>6327.67</v>
      </c>
      <c r="N92" s="19">
        <v>190</v>
      </c>
      <c r="O92" s="19">
        <v>26.14285714259</v>
      </c>
      <c r="P92" s="19">
        <v>5.7142857138799998</v>
      </c>
      <c r="Q92" s="19">
        <v>19.082000000000001</v>
      </c>
    </row>
    <row r="93" spans="1:17">
      <c r="A93" s="19">
        <v>900</v>
      </c>
      <c r="B93" s="19" t="s">
        <v>43</v>
      </c>
      <c r="C93" s="19">
        <v>904</v>
      </c>
      <c r="D93" s="19" t="s">
        <v>44</v>
      </c>
      <c r="E93" s="19" t="s">
        <v>45</v>
      </c>
      <c r="F93" s="19" t="s">
        <v>46</v>
      </c>
      <c r="G93" s="19" t="s">
        <v>69</v>
      </c>
      <c r="H93" s="19">
        <v>90442059</v>
      </c>
      <c r="I93" s="19" t="s">
        <v>116</v>
      </c>
      <c r="J93" s="19" t="s">
        <v>99</v>
      </c>
      <c r="K93" s="19" t="s">
        <v>100</v>
      </c>
      <c r="L93" s="19" t="s">
        <v>101</v>
      </c>
      <c r="M93" s="19">
        <v>19319.8</v>
      </c>
      <c r="N93" s="19">
        <v>291</v>
      </c>
      <c r="O93" s="19">
        <v>17.97607947585</v>
      </c>
      <c r="P93" s="19">
        <v>17.97607947585</v>
      </c>
      <c r="Q93" s="19">
        <v>79.965000000000003</v>
      </c>
    </row>
    <row r="94" spans="1:17">
      <c r="A94" s="19">
        <v>900</v>
      </c>
      <c r="B94" s="19" t="s">
        <v>43</v>
      </c>
      <c r="C94" s="19">
        <v>904</v>
      </c>
      <c r="D94" s="19" t="s">
        <v>44</v>
      </c>
      <c r="E94" s="19" t="s">
        <v>45</v>
      </c>
      <c r="F94" s="19" t="s">
        <v>46</v>
      </c>
      <c r="G94" s="19" t="s">
        <v>69</v>
      </c>
      <c r="H94" s="19">
        <v>90442059</v>
      </c>
      <c r="I94" s="19" t="s">
        <v>116</v>
      </c>
      <c r="J94" s="19" t="s">
        <v>105</v>
      </c>
      <c r="K94" s="19" t="s">
        <v>108</v>
      </c>
      <c r="L94" s="19" t="s">
        <v>109</v>
      </c>
      <c r="M94" s="19">
        <v>150.43</v>
      </c>
      <c r="N94" s="19">
        <v>2</v>
      </c>
      <c r="O94" s="19">
        <v>0.24999999999</v>
      </c>
      <c r="P94" s="19">
        <v>0.24999999999</v>
      </c>
      <c r="Q94" s="19">
        <v>0.52500000000000002</v>
      </c>
    </row>
    <row r="95" spans="1:17">
      <c r="A95" s="19">
        <v>900</v>
      </c>
      <c r="B95" s="19" t="s">
        <v>43</v>
      </c>
      <c r="C95" s="19">
        <v>904</v>
      </c>
      <c r="D95" s="19" t="s">
        <v>44</v>
      </c>
      <c r="E95" s="19" t="s">
        <v>45</v>
      </c>
      <c r="F95" s="19" t="s">
        <v>46</v>
      </c>
      <c r="G95" s="19" t="s">
        <v>69</v>
      </c>
      <c r="H95" s="19">
        <v>90442059</v>
      </c>
      <c r="I95" s="19" t="s">
        <v>116</v>
      </c>
      <c r="J95" s="19" t="s">
        <v>105</v>
      </c>
      <c r="K95" s="19" t="s">
        <v>110</v>
      </c>
      <c r="L95" s="19" t="s">
        <v>111</v>
      </c>
      <c r="M95" s="19">
        <v>85.95</v>
      </c>
      <c r="N95" s="19">
        <v>3</v>
      </c>
      <c r="O95" s="19">
        <v>0.25</v>
      </c>
      <c r="P95" s="19">
        <v>0.25</v>
      </c>
      <c r="Q95" s="19">
        <v>0.24</v>
      </c>
    </row>
    <row r="96" spans="1:17">
      <c r="A96" s="19">
        <v>900</v>
      </c>
      <c r="B96" s="19" t="s">
        <v>43</v>
      </c>
      <c r="C96" s="19">
        <v>904</v>
      </c>
      <c r="D96" s="19" t="s">
        <v>44</v>
      </c>
      <c r="E96" s="19" t="s">
        <v>45</v>
      </c>
      <c r="F96" s="19" t="s">
        <v>46</v>
      </c>
      <c r="G96" s="19" t="s">
        <v>69</v>
      </c>
      <c r="H96" s="19">
        <v>90442059</v>
      </c>
      <c r="I96" s="19" t="s">
        <v>116</v>
      </c>
      <c r="J96" s="19" t="s">
        <v>105</v>
      </c>
      <c r="K96" s="19" t="s">
        <v>112</v>
      </c>
      <c r="L96" s="19" t="s">
        <v>113</v>
      </c>
      <c r="M96" s="19">
        <v>80.05</v>
      </c>
      <c r="N96" s="19">
        <v>1</v>
      </c>
      <c r="O96" s="19">
        <v>0.16666666665999999</v>
      </c>
      <c r="P96" s="19">
        <v>0.16666666665999999</v>
      </c>
      <c r="Q96" s="19">
        <v>0.53449999999999998</v>
      </c>
    </row>
    <row r="97" spans="1:17">
      <c r="A97" s="19">
        <v>900</v>
      </c>
      <c r="B97" s="19" t="s">
        <v>43</v>
      </c>
      <c r="C97" s="19">
        <v>904</v>
      </c>
      <c r="D97" s="19" t="s">
        <v>44</v>
      </c>
      <c r="E97" s="19" t="s">
        <v>45</v>
      </c>
      <c r="F97" s="19" t="s">
        <v>46</v>
      </c>
      <c r="G97" s="19" t="s">
        <v>69</v>
      </c>
      <c r="H97" s="19">
        <v>90442061</v>
      </c>
      <c r="I97" s="19" t="s">
        <v>117</v>
      </c>
      <c r="J97" s="19" t="s">
        <v>71</v>
      </c>
      <c r="K97" s="19" t="s">
        <v>72</v>
      </c>
      <c r="L97" s="19" t="s">
        <v>73</v>
      </c>
      <c r="M97" s="19">
        <v>30042.21</v>
      </c>
      <c r="N97" s="19">
        <v>917</v>
      </c>
      <c r="O97" s="19">
        <v>40.794047618870003</v>
      </c>
      <c r="P97" s="19">
        <v>23.244047618869999</v>
      </c>
      <c r="Q97" s="19">
        <v>37.157499999999999</v>
      </c>
    </row>
    <row r="98" spans="1:17">
      <c r="A98" s="19">
        <v>900</v>
      </c>
      <c r="B98" s="19" t="s">
        <v>43</v>
      </c>
      <c r="C98" s="19">
        <v>904</v>
      </c>
      <c r="D98" s="19" t="s">
        <v>44</v>
      </c>
      <c r="E98" s="19" t="s">
        <v>45</v>
      </c>
      <c r="F98" s="19" t="s">
        <v>46</v>
      </c>
      <c r="G98" s="19" t="s">
        <v>69</v>
      </c>
      <c r="H98" s="19">
        <v>90442061</v>
      </c>
      <c r="I98" s="19" t="s">
        <v>117</v>
      </c>
      <c r="J98" s="19" t="s">
        <v>71</v>
      </c>
      <c r="K98" s="19" t="s">
        <v>74</v>
      </c>
      <c r="L98" s="19" t="s">
        <v>75</v>
      </c>
      <c r="M98" s="19">
        <v>22397.55</v>
      </c>
      <c r="N98" s="19">
        <v>248</v>
      </c>
      <c r="O98" s="19">
        <v>16.999999999869999</v>
      </c>
      <c r="P98" s="19">
        <v>14.29999999987</v>
      </c>
      <c r="Q98" s="19">
        <v>15.33</v>
      </c>
    </row>
    <row r="99" spans="1:17">
      <c r="A99" s="19">
        <v>900</v>
      </c>
      <c r="B99" s="19" t="s">
        <v>43</v>
      </c>
      <c r="C99" s="19">
        <v>904</v>
      </c>
      <c r="D99" s="19" t="s">
        <v>44</v>
      </c>
      <c r="E99" s="19" t="s">
        <v>45</v>
      </c>
      <c r="F99" s="19" t="s">
        <v>46</v>
      </c>
      <c r="G99" s="19" t="s">
        <v>69</v>
      </c>
      <c r="H99" s="19">
        <v>90442061</v>
      </c>
      <c r="I99" s="19" t="s">
        <v>117</v>
      </c>
      <c r="J99" s="19" t="s">
        <v>71</v>
      </c>
      <c r="K99" s="19" t="s">
        <v>76</v>
      </c>
      <c r="L99" s="19" t="s">
        <v>77</v>
      </c>
      <c r="M99" s="19">
        <v>5853.9</v>
      </c>
      <c r="N99" s="19">
        <v>1200</v>
      </c>
      <c r="O99" s="19">
        <v>48</v>
      </c>
      <c r="P99" s="19">
        <v>3.3</v>
      </c>
      <c r="Q99" s="19">
        <v>19.260000000000002</v>
      </c>
    </row>
    <row r="100" spans="1:17">
      <c r="A100" s="19">
        <v>900</v>
      </c>
      <c r="B100" s="19" t="s">
        <v>43</v>
      </c>
      <c r="C100" s="19">
        <v>904</v>
      </c>
      <c r="D100" s="19" t="s">
        <v>44</v>
      </c>
      <c r="E100" s="19" t="s">
        <v>45</v>
      </c>
      <c r="F100" s="19" t="s">
        <v>46</v>
      </c>
      <c r="G100" s="19" t="s">
        <v>69</v>
      </c>
      <c r="H100" s="19">
        <v>90442061</v>
      </c>
      <c r="I100" s="19" t="s">
        <v>117</v>
      </c>
      <c r="J100" s="19" t="s">
        <v>78</v>
      </c>
      <c r="K100" s="19" t="s">
        <v>79</v>
      </c>
      <c r="L100" s="19" t="s">
        <v>80</v>
      </c>
      <c r="M100" s="19">
        <v>9535.3700000000008</v>
      </c>
      <c r="N100" s="19">
        <v>139</v>
      </c>
      <c r="O100" s="19">
        <v>9.9583333332200006</v>
      </c>
      <c r="P100" s="19">
        <v>7.9583333332199997</v>
      </c>
      <c r="Q100" s="19">
        <v>49.1</v>
      </c>
    </row>
    <row r="101" spans="1:17">
      <c r="A101" s="19">
        <v>900</v>
      </c>
      <c r="B101" s="19" t="s">
        <v>43</v>
      </c>
      <c r="C101" s="19">
        <v>904</v>
      </c>
      <c r="D101" s="19" t="s">
        <v>44</v>
      </c>
      <c r="E101" s="19" t="s">
        <v>45</v>
      </c>
      <c r="F101" s="19" t="s">
        <v>46</v>
      </c>
      <c r="G101" s="19" t="s">
        <v>69</v>
      </c>
      <c r="H101" s="19">
        <v>90442061</v>
      </c>
      <c r="I101" s="19" t="s">
        <v>117</v>
      </c>
      <c r="J101" s="19" t="s">
        <v>81</v>
      </c>
      <c r="K101" s="19" t="s">
        <v>82</v>
      </c>
      <c r="L101" s="19" t="s">
        <v>83</v>
      </c>
      <c r="M101" s="19">
        <v>4526.33</v>
      </c>
      <c r="N101" s="19">
        <v>1584</v>
      </c>
      <c r="O101" s="19">
        <v>37.267156862669999</v>
      </c>
      <c r="P101" s="19">
        <v>7.8171568626700001</v>
      </c>
      <c r="Q101" s="19">
        <v>24.03</v>
      </c>
    </row>
    <row r="102" spans="1:17">
      <c r="A102" s="19">
        <v>900</v>
      </c>
      <c r="B102" s="19" t="s">
        <v>43</v>
      </c>
      <c r="C102" s="19">
        <v>904</v>
      </c>
      <c r="D102" s="19" t="s">
        <v>44</v>
      </c>
      <c r="E102" s="19" t="s">
        <v>45</v>
      </c>
      <c r="F102" s="19" t="s">
        <v>46</v>
      </c>
      <c r="G102" s="19" t="s">
        <v>69</v>
      </c>
      <c r="H102" s="19">
        <v>90442061</v>
      </c>
      <c r="I102" s="19" t="s">
        <v>117</v>
      </c>
      <c r="J102" s="19" t="s">
        <v>81</v>
      </c>
      <c r="K102" s="19" t="s">
        <v>84</v>
      </c>
      <c r="L102" s="19" t="s">
        <v>85</v>
      </c>
      <c r="M102" s="19">
        <v>6999.36</v>
      </c>
      <c r="N102" s="19">
        <v>758</v>
      </c>
      <c r="O102" s="19">
        <v>24.929897879550001</v>
      </c>
      <c r="P102" s="19">
        <v>24.929897879550001</v>
      </c>
      <c r="Q102" s="19">
        <v>14.004</v>
      </c>
    </row>
    <row r="103" spans="1:17">
      <c r="A103" s="19">
        <v>900</v>
      </c>
      <c r="B103" s="19" t="s">
        <v>43</v>
      </c>
      <c r="C103" s="19">
        <v>904</v>
      </c>
      <c r="D103" s="19" t="s">
        <v>44</v>
      </c>
      <c r="E103" s="19" t="s">
        <v>45</v>
      </c>
      <c r="F103" s="19" t="s">
        <v>46</v>
      </c>
      <c r="G103" s="19" t="s">
        <v>69</v>
      </c>
      <c r="H103" s="19">
        <v>90442061</v>
      </c>
      <c r="I103" s="19" t="s">
        <v>117</v>
      </c>
      <c r="J103" s="19" t="s">
        <v>81</v>
      </c>
      <c r="K103" s="19" t="s">
        <v>86</v>
      </c>
      <c r="L103" s="19" t="s">
        <v>87</v>
      </c>
      <c r="M103" s="19">
        <v>2819.13</v>
      </c>
      <c r="N103" s="19">
        <v>176</v>
      </c>
      <c r="O103" s="19">
        <v>9.0717424241</v>
      </c>
      <c r="P103" s="19">
        <v>9.0717424241</v>
      </c>
      <c r="Q103" s="19">
        <v>12.94</v>
      </c>
    </row>
    <row r="104" spans="1:17">
      <c r="A104" s="19">
        <v>900</v>
      </c>
      <c r="B104" s="19" t="s">
        <v>43</v>
      </c>
      <c r="C104" s="19">
        <v>904</v>
      </c>
      <c r="D104" s="19" t="s">
        <v>44</v>
      </c>
      <c r="E104" s="19" t="s">
        <v>45</v>
      </c>
      <c r="F104" s="19" t="s">
        <v>46</v>
      </c>
      <c r="G104" s="19" t="s">
        <v>69</v>
      </c>
      <c r="H104" s="19">
        <v>90442061</v>
      </c>
      <c r="I104" s="19" t="s">
        <v>117</v>
      </c>
      <c r="J104" s="19" t="s">
        <v>81</v>
      </c>
      <c r="K104" s="19" t="s">
        <v>88</v>
      </c>
      <c r="L104" s="19" t="s">
        <v>89</v>
      </c>
      <c r="M104" s="19">
        <v>1124.3800000000001</v>
      </c>
      <c r="N104" s="19">
        <v>39</v>
      </c>
      <c r="O104" s="19">
        <v>1.95</v>
      </c>
      <c r="P104" s="19">
        <v>1.95</v>
      </c>
      <c r="Q104" s="19">
        <v>9.75</v>
      </c>
    </row>
    <row r="105" spans="1:17">
      <c r="A105" s="19">
        <v>900</v>
      </c>
      <c r="B105" s="19" t="s">
        <v>43</v>
      </c>
      <c r="C105" s="19">
        <v>904</v>
      </c>
      <c r="D105" s="19" t="s">
        <v>44</v>
      </c>
      <c r="E105" s="19" t="s">
        <v>45</v>
      </c>
      <c r="F105" s="19" t="s">
        <v>46</v>
      </c>
      <c r="G105" s="19" t="s">
        <v>69</v>
      </c>
      <c r="H105" s="19">
        <v>90442061</v>
      </c>
      <c r="I105" s="19" t="s">
        <v>117</v>
      </c>
      <c r="J105" s="19" t="s">
        <v>81</v>
      </c>
      <c r="K105" s="19" t="s">
        <v>90</v>
      </c>
      <c r="L105" s="19" t="s">
        <v>91</v>
      </c>
      <c r="M105" s="19">
        <v>6895.66</v>
      </c>
      <c r="N105" s="19">
        <v>344</v>
      </c>
      <c r="O105" s="19">
        <v>17.34570707053</v>
      </c>
      <c r="P105" s="19">
        <v>17.34570707053</v>
      </c>
      <c r="Q105" s="19">
        <v>11.967000000000001</v>
      </c>
    </row>
    <row r="106" spans="1:17">
      <c r="A106" s="19">
        <v>900</v>
      </c>
      <c r="B106" s="19" t="s">
        <v>43</v>
      </c>
      <c r="C106" s="19">
        <v>904</v>
      </c>
      <c r="D106" s="19" t="s">
        <v>44</v>
      </c>
      <c r="E106" s="19" t="s">
        <v>45</v>
      </c>
      <c r="F106" s="19" t="s">
        <v>46</v>
      </c>
      <c r="G106" s="19" t="s">
        <v>69</v>
      </c>
      <c r="H106" s="19">
        <v>90442061</v>
      </c>
      <c r="I106" s="19" t="s">
        <v>117</v>
      </c>
      <c r="J106" s="19" t="s">
        <v>81</v>
      </c>
      <c r="K106" s="19" t="s">
        <v>92</v>
      </c>
      <c r="L106" s="19" t="s">
        <v>93</v>
      </c>
      <c r="M106" s="19">
        <v>1799.06</v>
      </c>
      <c r="N106" s="19">
        <v>153</v>
      </c>
      <c r="O106" s="19">
        <v>7.1850649349899998</v>
      </c>
      <c r="P106" s="19">
        <v>7.1850649349899998</v>
      </c>
      <c r="Q106" s="19">
        <v>7.9669999999999996</v>
      </c>
    </row>
    <row r="107" spans="1:17">
      <c r="A107" s="19">
        <v>900</v>
      </c>
      <c r="B107" s="19" t="s">
        <v>43</v>
      </c>
      <c r="C107" s="19">
        <v>904</v>
      </c>
      <c r="D107" s="19" t="s">
        <v>44</v>
      </c>
      <c r="E107" s="19" t="s">
        <v>45</v>
      </c>
      <c r="F107" s="19" t="s">
        <v>46</v>
      </c>
      <c r="G107" s="19" t="s">
        <v>69</v>
      </c>
      <c r="H107" s="19">
        <v>90442061</v>
      </c>
      <c r="I107" s="19" t="s">
        <v>117</v>
      </c>
      <c r="J107" s="19" t="s">
        <v>81</v>
      </c>
      <c r="K107" s="19" t="s">
        <v>94</v>
      </c>
      <c r="L107" s="19" t="s">
        <v>95</v>
      </c>
      <c r="M107" s="19">
        <v>3271.14</v>
      </c>
      <c r="N107" s="19">
        <v>180</v>
      </c>
      <c r="O107" s="19">
        <v>9</v>
      </c>
      <c r="P107" s="19">
        <v>9</v>
      </c>
      <c r="Q107" s="19">
        <v>16.2</v>
      </c>
    </row>
    <row r="108" spans="1:17">
      <c r="A108" s="19">
        <v>900</v>
      </c>
      <c r="B108" s="19" t="s">
        <v>43</v>
      </c>
      <c r="C108" s="19">
        <v>904</v>
      </c>
      <c r="D108" s="19" t="s">
        <v>44</v>
      </c>
      <c r="E108" s="19" t="s">
        <v>45</v>
      </c>
      <c r="F108" s="19" t="s">
        <v>46</v>
      </c>
      <c r="G108" s="19" t="s">
        <v>69</v>
      </c>
      <c r="H108" s="19">
        <v>90442061</v>
      </c>
      <c r="I108" s="19" t="s">
        <v>117</v>
      </c>
      <c r="J108" s="19" t="s">
        <v>96</v>
      </c>
      <c r="K108" s="19" t="s">
        <v>97</v>
      </c>
      <c r="L108" s="19" t="s">
        <v>98</v>
      </c>
      <c r="M108" s="19">
        <v>6581.95</v>
      </c>
      <c r="N108" s="19">
        <v>124</v>
      </c>
      <c r="O108" s="19">
        <v>13.904761904600001</v>
      </c>
      <c r="P108" s="19">
        <v>5.7023809521700004</v>
      </c>
      <c r="Q108" s="19">
        <v>19.045999999999999</v>
      </c>
    </row>
    <row r="109" spans="1:17">
      <c r="A109" s="19">
        <v>900</v>
      </c>
      <c r="B109" s="19" t="s">
        <v>43</v>
      </c>
      <c r="C109" s="19">
        <v>904</v>
      </c>
      <c r="D109" s="19" t="s">
        <v>44</v>
      </c>
      <c r="E109" s="19" t="s">
        <v>45</v>
      </c>
      <c r="F109" s="19" t="s">
        <v>46</v>
      </c>
      <c r="G109" s="19" t="s">
        <v>69</v>
      </c>
      <c r="H109" s="19">
        <v>90442061</v>
      </c>
      <c r="I109" s="19" t="s">
        <v>117</v>
      </c>
      <c r="J109" s="19" t="s">
        <v>96</v>
      </c>
      <c r="K109" s="19" t="s">
        <v>118</v>
      </c>
      <c r="L109" s="19" t="s">
        <v>119</v>
      </c>
      <c r="M109" s="19">
        <v>304.95</v>
      </c>
      <c r="N109" s="19">
        <v>5</v>
      </c>
      <c r="O109" s="19">
        <v>0.35714285713999999</v>
      </c>
      <c r="P109" s="19">
        <v>0.35714285713999999</v>
      </c>
      <c r="Q109" s="19">
        <v>0.81</v>
      </c>
    </row>
    <row r="110" spans="1:17">
      <c r="A110" s="19">
        <v>900</v>
      </c>
      <c r="B110" s="19" t="s">
        <v>43</v>
      </c>
      <c r="C110" s="19">
        <v>904</v>
      </c>
      <c r="D110" s="19" t="s">
        <v>44</v>
      </c>
      <c r="E110" s="19" t="s">
        <v>45</v>
      </c>
      <c r="F110" s="19" t="s">
        <v>46</v>
      </c>
      <c r="G110" s="19" t="s">
        <v>69</v>
      </c>
      <c r="H110" s="19">
        <v>90442061</v>
      </c>
      <c r="I110" s="19" t="s">
        <v>117</v>
      </c>
      <c r="J110" s="19" t="s">
        <v>99</v>
      </c>
      <c r="K110" s="19" t="s">
        <v>100</v>
      </c>
      <c r="L110" s="19" t="s">
        <v>101</v>
      </c>
      <c r="M110" s="19">
        <v>18820.919999999998</v>
      </c>
      <c r="N110" s="19">
        <v>270</v>
      </c>
      <c r="O110" s="19">
        <v>16.862623487499999</v>
      </c>
      <c r="P110" s="19">
        <v>16.862623487499999</v>
      </c>
      <c r="Q110" s="19">
        <v>76</v>
      </c>
    </row>
    <row r="111" spans="1:17">
      <c r="A111" s="19">
        <v>900</v>
      </c>
      <c r="B111" s="19" t="s">
        <v>43</v>
      </c>
      <c r="C111" s="19">
        <v>904</v>
      </c>
      <c r="D111" s="19" t="s">
        <v>44</v>
      </c>
      <c r="E111" s="19" t="s">
        <v>45</v>
      </c>
      <c r="F111" s="19" t="s">
        <v>46</v>
      </c>
      <c r="G111" s="19" t="s">
        <v>69</v>
      </c>
      <c r="H111" s="19">
        <v>90442061</v>
      </c>
      <c r="I111" s="19" t="s">
        <v>117</v>
      </c>
      <c r="J111" s="19" t="s">
        <v>102</v>
      </c>
      <c r="K111" s="19" t="s">
        <v>103</v>
      </c>
      <c r="L111" s="19" t="s">
        <v>104</v>
      </c>
      <c r="M111" s="19">
        <v>4217.72</v>
      </c>
      <c r="N111" s="19">
        <v>10</v>
      </c>
      <c r="O111" s="19">
        <v>0.74999999999</v>
      </c>
      <c r="P111" s="19">
        <v>0.74999999999</v>
      </c>
      <c r="Q111" s="19">
        <v>6.4</v>
      </c>
    </row>
    <row r="112" spans="1:17">
      <c r="A112" s="19">
        <v>900</v>
      </c>
      <c r="B112" s="19" t="s">
        <v>43</v>
      </c>
      <c r="C112" s="19">
        <v>904</v>
      </c>
      <c r="D112" s="19" t="s">
        <v>44</v>
      </c>
      <c r="E112" s="19" t="s">
        <v>45</v>
      </c>
      <c r="F112" s="19" t="s">
        <v>46</v>
      </c>
      <c r="G112" s="19" t="s">
        <v>69</v>
      </c>
      <c r="H112" s="19">
        <v>90442061</v>
      </c>
      <c r="I112" s="19" t="s">
        <v>117</v>
      </c>
      <c r="J112" s="19" t="s">
        <v>105</v>
      </c>
      <c r="K112" s="19" t="s">
        <v>106</v>
      </c>
      <c r="L112" s="19" t="s">
        <v>107</v>
      </c>
      <c r="M112" s="19">
        <v>3964.74</v>
      </c>
      <c r="N112" s="19">
        <v>49</v>
      </c>
      <c r="O112" s="19">
        <v>3.3111111110400002</v>
      </c>
      <c r="P112" s="19">
        <v>3.3111111110400002</v>
      </c>
      <c r="Q112" s="19">
        <v>12.1</v>
      </c>
    </row>
    <row r="113" spans="1:17">
      <c r="A113" s="19">
        <v>900</v>
      </c>
      <c r="B113" s="19" t="s">
        <v>43</v>
      </c>
      <c r="C113" s="19">
        <v>904</v>
      </c>
      <c r="D113" s="19" t="s">
        <v>44</v>
      </c>
      <c r="E113" s="19" t="s">
        <v>45</v>
      </c>
      <c r="F113" s="19" t="s">
        <v>46</v>
      </c>
      <c r="G113" s="19" t="s">
        <v>69</v>
      </c>
      <c r="H113" s="19">
        <v>90442061</v>
      </c>
      <c r="I113" s="19" t="s">
        <v>117</v>
      </c>
      <c r="J113" s="19" t="s">
        <v>105</v>
      </c>
      <c r="K113" s="19" t="s">
        <v>108</v>
      </c>
      <c r="L113" s="19" t="s">
        <v>109</v>
      </c>
      <c r="M113" s="19">
        <v>1840.43</v>
      </c>
      <c r="N113" s="19">
        <v>38</v>
      </c>
      <c r="O113" s="19">
        <v>4.3333333332799997</v>
      </c>
      <c r="P113" s="19">
        <v>4.3333333332799997</v>
      </c>
      <c r="Q113" s="19">
        <v>6.26</v>
      </c>
    </row>
    <row r="114" spans="1:17">
      <c r="A114" s="19">
        <v>900</v>
      </c>
      <c r="B114" s="19" t="s">
        <v>43</v>
      </c>
      <c r="C114" s="19">
        <v>904</v>
      </c>
      <c r="D114" s="19" t="s">
        <v>44</v>
      </c>
      <c r="E114" s="19" t="s">
        <v>45</v>
      </c>
      <c r="F114" s="19" t="s">
        <v>46</v>
      </c>
      <c r="G114" s="19" t="s">
        <v>69</v>
      </c>
      <c r="H114" s="19">
        <v>90442061</v>
      </c>
      <c r="I114" s="19" t="s">
        <v>117</v>
      </c>
      <c r="J114" s="19" t="s">
        <v>105</v>
      </c>
      <c r="K114" s="19" t="s">
        <v>110</v>
      </c>
      <c r="L114" s="19" t="s">
        <v>111</v>
      </c>
      <c r="M114" s="19">
        <v>804.9</v>
      </c>
      <c r="N114" s="19">
        <v>26</v>
      </c>
      <c r="O114" s="19">
        <v>2.1666666666399998</v>
      </c>
      <c r="P114" s="19">
        <v>2.1666666666399998</v>
      </c>
      <c r="Q114" s="19">
        <v>2.38</v>
      </c>
    </row>
    <row r="115" spans="1:17">
      <c r="A115" s="19">
        <v>900</v>
      </c>
      <c r="B115" s="19" t="s">
        <v>43</v>
      </c>
      <c r="C115" s="19">
        <v>904</v>
      </c>
      <c r="D115" s="19" t="s">
        <v>44</v>
      </c>
      <c r="E115" s="19" t="s">
        <v>45</v>
      </c>
      <c r="F115" s="19" t="s">
        <v>46</v>
      </c>
      <c r="G115" s="19" t="s">
        <v>69</v>
      </c>
      <c r="H115" s="19">
        <v>90442063</v>
      </c>
      <c r="I115" s="19" t="s">
        <v>120</v>
      </c>
      <c r="J115" s="19" t="s">
        <v>71</v>
      </c>
      <c r="K115" s="19" t="s">
        <v>72</v>
      </c>
      <c r="L115" s="19" t="s">
        <v>73</v>
      </c>
      <c r="M115" s="19">
        <v>13444.14</v>
      </c>
      <c r="N115" s="19">
        <v>477</v>
      </c>
      <c r="O115" s="19">
        <v>20.249999999749999</v>
      </c>
      <c r="P115" s="19">
        <v>10.499999999750001</v>
      </c>
      <c r="Q115" s="19">
        <v>16.047499999999999</v>
      </c>
    </row>
    <row r="116" spans="1:17">
      <c r="A116" s="19">
        <v>900</v>
      </c>
      <c r="B116" s="19" t="s">
        <v>43</v>
      </c>
      <c r="C116" s="19">
        <v>904</v>
      </c>
      <c r="D116" s="19" t="s">
        <v>44</v>
      </c>
      <c r="E116" s="19" t="s">
        <v>45</v>
      </c>
      <c r="F116" s="19" t="s">
        <v>46</v>
      </c>
      <c r="G116" s="19" t="s">
        <v>69</v>
      </c>
      <c r="H116" s="19">
        <v>90442063</v>
      </c>
      <c r="I116" s="19" t="s">
        <v>120</v>
      </c>
      <c r="J116" s="19" t="s">
        <v>71</v>
      </c>
      <c r="K116" s="19" t="s">
        <v>74</v>
      </c>
      <c r="L116" s="19" t="s">
        <v>75</v>
      </c>
      <c r="M116" s="19">
        <v>8647.8799999999992</v>
      </c>
      <c r="N116" s="19">
        <v>126</v>
      </c>
      <c r="O116" s="19">
        <v>7.6666666665700003</v>
      </c>
      <c r="P116" s="19">
        <v>5.8666666665699996</v>
      </c>
      <c r="Q116" s="19">
        <v>5.41</v>
      </c>
    </row>
    <row r="117" spans="1:17">
      <c r="A117" s="19">
        <v>900</v>
      </c>
      <c r="B117" s="19" t="s">
        <v>43</v>
      </c>
      <c r="C117" s="19">
        <v>904</v>
      </c>
      <c r="D117" s="19" t="s">
        <v>44</v>
      </c>
      <c r="E117" s="19" t="s">
        <v>45</v>
      </c>
      <c r="F117" s="19" t="s">
        <v>46</v>
      </c>
      <c r="G117" s="19" t="s">
        <v>69</v>
      </c>
      <c r="H117" s="19">
        <v>90442063</v>
      </c>
      <c r="I117" s="19" t="s">
        <v>120</v>
      </c>
      <c r="J117" s="19" t="s">
        <v>71</v>
      </c>
      <c r="K117" s="19" t="s">
        <v>76</v>
      </c>
      <c r="L117" s="19" t="s">
        <v>77</v>
      </c>
      <c r="M117" s="19">
        <v>4732.2</v>
      </c>
      <c r="N117" s="19">
        <v>990</v>
      </c>
      <c r="O117" s="19">
        <v>45</v>
      </c>
      <c r="P117" s="19">
        <v>2.4750000000000001</v>
      </c>
      <c r="Q117" s="19">
        <v>15.84</v>
      </c>
    </row>
    <row r="118" spans="1:17">
      <c r="A118" s="19">
        <v>900</v>
      </c>
      <c r="B118" s="19" t="s">
        <v>43</v>
      </c>
      <c r="C118" s="19">
        <v>904</v>
      </c>
      <c r="D118" s="19" t="s">
        <v>44</v>
      </c>
      <c r="E118" s="19" t="s">
        <v>45</v>
      </c>
      <c r="F118" s="19" t="s">
        <v>46</v>
      </c>
      <c r="G118" s="19" t="s">
        <v>69</v>
      </c>
      <c r="H118" s="19">
        <v>90442063</v>
      </c>
      <c r="I118" s="19" t="s">
        <v>120</v>
      </c>
      <c r="J118" s="19" t="s">
        <v>78</v>
      </c>
      <c r="K118" s="19" t="s">
        <v>79</v>
      </c>
      <c r="L118" s="19" t="s">
        <v>80</v>
      </c>
      <c r="M118" s="19">
        <v>3514.92</v>
      </c>
      <c r="N118" s="19">
        <v>90</v>
      </c>
      <c r="O118" s="19">
        <v>5.0892857141899999</v>
      </c>
      <c r="P118" s="19">
        <v>2.7003968252999999</v>
      </c>
      <c r="Q118" s="19">
        <v>16.542000000000002</v>
      </c>
    </row>
    <row r="119" spans="1:17">
      <c r="A119" s="19">
        <v>900</v>
      </c>
      <c r="B119" s="19" t="s">
        <v>43</v>
      </c>
      <c r="C119" s="19">
        <v>904</v>
      </c>
      <c r="D119" s="19" t="s">
        <v>44</v>
      </c>
      <c r="E119" s="19" t="s">
        <v>45</v>
      </c>
      <c r="F119" s="19" t="s">
        <v>46</v>
      </c>
      <c r="G119" s="19" t="s">
        <v>69</v>
      </c>
      <c r="H119" s="19">
        <v>90442063</v>
      </c>
      <c r="I119" s="19" t="s">
        <v>120</v>
      </c>
      <c r="J119" s="19" t="s">
        <v>81</v>
      </c>
      <c r="K119" s="19" t="s">
        <v>82</v>
      </c>
      <c r="L119" s="19" t="s">
        <v>83</v>
      </c>
      <c r="M119" s="19">
        <v>5591.66</v>
      </c>
      <c r="N119" s="19">
        <v>1920</v>
      </c>
      <c r="O119" s="19">
        <v>45.36805555542</v>
      </c>
      <c r="P119" s="19">
        <v>10.218055555419999</v>
      </c>
      <c r="Q119" s="19">
        <v>29.61</v>
      </c>
    </row>
    <row r="120" spans="1:17">
      <c r="A120" s="19">
        <v>900</v>
      </c>
      <c r="B120" s="19" t="s">
        <v>43</v>
      </c>
      <c r="C120" s="19">
        <v>904</v>
      </c>
      <c r="D120" s="19" t="s">
        <v>44</v>
      </c>
      <c r="E120" s="19" t="s">
        <v>45</v>
      </c>
      <c r="F120" s="19" t="s">
        <v>46</v>
      </c>
      <c r="G120" s="19" t="s">
        <v>69</v>
      </c>
      <c r="H120" s="19">
        <v>90442063</v>
      </c>
      <c r="I120" s="19" t="s">
        <v>120</v>
      </c>
      <c r="J120" s="19" t="s">
        <v>81</v>
      </c>
      <c r="K120" s="19" t="s">
        <v>84</v>
      </c>
      <c r="L120" s="19" t="s">
        <v>85</v>
      </c>
      <c r="M120" s="19">
        <v>2153.2800000000002</v>
      </c>
      <c r="N120" s="19">
        <v>246</v>
      </c>
      <c r="O120" s="19">
        <v>7.9952380950900004</v>
      </c>
      <c r="P120" s="19">
        <v>7.9952380950900004</v>
      </c>
      <c r="Q120" s="19">
        <v>4.2329999999999997</v>
      </c>
    </row>
    <row r="121" spans="1:17">
      <c r="A121" s="19">
        <v>900</v>
      </c>
      <c r="B121" s="19" t="s">
        <v>43</v>
      </c>
      <c r="C121" s="19">
        <v>904</v>
      </c>
      <c r="D121" s="19" t="s">
        <v>44</v>
      </c>
      <c r="E121" s="19" t="s">
        <v>45</v>
      </c>
      <c r="F121" s="19" t="s">
        <v>46</v>
      </c>
      <c r="G121" s="19" t="s">
        <v>69</v>
      </c>
      <c r="H121" s="19">
        <v>90442063</v>
      </c>
      <c r="I121" s="19" t="s">
        <v>120</v>
      </c>
      <c r="J121" s="19" t="s">
        <v>81</v>
      </c>
      <c r="K121" s="19" t="s">
        <v>86</v>
      </c>
      <c r="L121" s="19" t="s">
        <v>87</v>
      </c>
      <c r="M121" s="19">
        <v>3976.59</v>
      </c>
      <c r="N121" s="19">
        <v>301</v>
      </c>
      <c r="O121" s="19">
        <v>14.79217171703</v>
      </c>
      <c r="P121" s="19">
        <v>14.79217171703</v>
      </c>
      <c r="Q121" s="19">
        <v>20.774999999999999</v>
      </c>
    </row>
    <row r="122" spans="1:17">
      <c r="A122" s="19">
        <v>900</v>
      </c>
      <c r="B122" s="19" t="s">
        <v>43</v>
      </c>
      <c r="C122" s="19">
        <v>904</v>
      </c>
      <c r="D122" s="19" t="s">
        <v>44</v>
      </c>
      <c r="E122" s="19" t="s">
        <v>45</v>
      </c>
      <c r="F122" s="19" t="s">
        <v>46</v>
      </c>
      <c r="G122" s="19" t="s">
        <v>69</v>
      </c>
      <c r="H122" s="19">
        <v>90442063</v>
      </c>
      <c r="I122" s="19" t="s">
        <v>120</v>
      </c>
      <c r="J122" s="19" t="s">
        <v>81</v>
      </c>
      <c r="K122" s="19" t="s">
        <v>88</v>
      </c>
      <c r="L122" s="19" t="s">
        <v>89</v>
      </c>
      <c r="M122" s="19">
        <v>1843.86</v>
      </c>
      <c r="N122" s="19">
        <v>64</v>
      </c>
      <c r="O122" s="19">
        <v>3.2</v>
      </c>
      <c r="P122" s="19">
        <v>3.2</v>
      </c>
      <c r="Q122" s="19">
        <v>16</v>
      </c>
    </row>
    <row r="123" spans="1:17">
      <c r="A123" s="19">
        <v>900</v>
      </c>
      <c r="B123" s="19" t="s">
        <v>43</v>
      </c>
      <c r="C123" s="19">
        <v>904</v>
      </c>
      <c r="D123" s="19" t="s">
        <v>44</v>
      </c>
      <c r="E123" s="19" t="s">
        <v>45</v>
      </c>
      <c r="F123" s="19" t="s">
        <v>46</v>
      </c>
      <c r="G123" s="19" t="s">
        <v>69</v>
      </c>
      <c r="H123" s="19">
        <v>90442063</v>
      </c>
      <c r="I123" s="19" t="s">
        <v>120</v>
      </c>
      <c r="J123" s="19" t="s">
        <v>81</v>
      </c>
      <c r="K123" s="19" t="s">
        <v>90</v>
      </c>
      <c r="L123" s="19" t="s">
        <v>91</v>
      </c>
      <c r="M123" s="19">
        <v>16467.88</v>
      </c>
      <c r="N123" s="19">
        <v>821</v>
      </c>
      <c r="O123" s="19">
        <v>41.139898989430002</v>
      </c>
      <c r="P123" s="19">
        <v>41.139898989430002</v>
      </c>
      <c r="Q123" s="19">
        <v>28.196000000000002</v>
      </c>
    </row>
    <row r="124" spans="1:17">
      <c r="A124" s="19">
        <v>900</v>
      </c>
      <c r="B124" s="19" t="s">
        <v>43</v>
      </c>
      <c r="C124" s="19">
        <v>904</v>
      </c>
      <c r="D124" s="19" t="s">
        <v>44</v>
      </c>
      <c r="E124" s="19" t="s">
        <v>45</v>
      </c>
      <c r="F124" s="19" t="s">
        <v>46</v>
      </c>
      <c r="G124" s="19" t="s">
        <v>69</v>
      </c>
      <c r="H124" s="19">
        <v>90442063</v>
      </c>
      <c r="I124" s="19" t="s">
        <v>120</v>
      </c>
      <c r="J124" s="19" t="s">
        <v>81</v>
      </c>
      <c r="K124" s="19" t="s">
        <v>92</v>
      </c>
      <c r="L124" s="19" t="s">
        <v>93</v>
      </c>
      <c r="M124" s="19">
        <v>3848.8</v>
      </c>
      <c r="N124" s="19">
        <v>324</v>
      </c>
      <c r="O124" s="19">
        <v>15.691829004160001</v>
      </c>
      <c r="P124" s="19">
        <v>15.691829004160001</v>
      </c>
      <c r="Q124" s="19">
        <v>16.977</v>
      </c>
    </row>
    <row r="125" spans="1:17">
      <c r="A125" s="19">
        <v>900</v>
      </c>
      <c r="B125" s="19" t="s">
        <v>43</v>
      </c>
      <c r="C125" s="19">
        <v>904</v>
      </c>
      <c r="D125" s="19" t="s">
        <v>44</v>
      </c>
      <c r="E125" s="19" t="s">
        <v>45</v>
      </c>
      <c r="F125" s="19" t="s">
        <v>46</v>
      </c>
      <c r="G125" s="19" t="s">
        <v>69</v>
      </c>
      <c r="H125" s="19">
        <v>90442063</v>
      </c>
      <c r="I125" s="19" t="s">
        <v>120</v>
      </c>
      <c r="J125" s="19" t="s">
        <v>81</v>
      </c>
      <c r="K125" s="19" t="s">
        <v>94</v>
      </c>
      <c r="L125" s="19" t="s">
        <v>95</v>
      </c>
      <c r="M125" s="19">
        <v>2979.98</v>
      </c>
      <c r="N125" s="19">
        <v>164</v>
      </c>
      <c r="O125" s="19">
        <v>8.1999999999999993</v>
      </c>
      <c r="P125" s="19">
        <v>8.1999999999999993</v>
      </c>
      <c r="Q125" s="19">
        <v>14.76</v>
      </c>
    </row>
    <row r="126" spans="1:17">
      <c r="A126" s="19">
        <v>900</v>
      </c>
      <c r="B126" s="19" t="s">
        <v>43</v>
      </c>
      <c r="C126" s="19">
        <v>904</v>
      </c>
      <c r="D126" s="19" t="s">
        <v>44</v>
      </c>
      <c r="E126" s="19" t="s">
        <v>45</v>
      </c>
      <c r="F126" s="19" t="s">
        <v>46</v>
      </c>
      <c r="G126" s="19" t="s">
        <v>69</v>
      </c>
      <c r="H126" s="19">
        <v>90442063</v>
      </c>
      <c r="I126" s="19" t="s">
        <v>120</v>
      </c>
      <c r="J126" s="19" t="s">
        <v>96</v>
      </c>
      <c r="K126" s="19" t="s">
        <v>97</v>
      </c>
      <c r="L126" s="19" t="s">
        <v>98</v>
      </c>
      <c r="M126" s="19">
        <v>2470.19</v>
      </c>
      <c r="N126" s="19">
        <v>43</v>
      </c>
      <c r="O126" s="19">
        <v>4.2142857141199999</v>
      </c>
      <c r="P126" s="19">
        <v>2.3571428569599999</v>
      </c>
      <c r="Q126" s="19">
        <v>7.7240000000000002</v>
      </c>
    </row>
    <row r="127" spans="1:17">
      <c r="A127" s="19">
        <v>900</v>
      </c>
      <c r="B127" s="19" t="s">
        <v>43</v>
      </c>
      <c r="C127" s="19">
        <v>904</v>
      </c>
      <c r="D127" s="19" t="s">
        <v>44</v>
      </c>
      <c r="E127" s="19" t="s">
        <v>45</v>
      </c>
      <c r="F127" s="19" t="s">
        <v>46</v>
      </c>
      <c r="G127" s="19" t="s">
        <v>69</v>
      </c>
      <c r="H127" s="19">
        <v>90442063</v>
      </c>
      <c r="I127" s="19" t="s">
        <v>120</v>
      </c>
      <c r="J127" s="19" t="s">
        <v>99</v>
      </c>
      <c r="K127" s="19" t="s">
        <v>100</v>
      </c>
      <c r="L127" s="19" t="s">
        <v>101</v>
      </c>
      <c r="M127" s="19">
        <v>10536.74</v>
      </c>
      <c r="N127" s="19">
        <v>175</v>
      </c>
      <c r="O127" s="19">
        <v>10.6399572649</v>
      </c>
      <c r="P127" s="19">
        <v>10.6399572649</v>
      </c>
      <c r="Q127" s="19">
        <v>43.704999999999998</v>
      </c>
    </row>
    <row r="128" spans="1:17">
      <c r="A128" s="19">
        <v>900</v>
      </c>
      <c r="B128" s="19" t="s">
        <v>43</v>
      </c>
      <c r="C128" s="19">
        <v>904</v>
      </c>
      <c r="D128" s="19" t="s">
        <v>44</v>
      </c>
      <c r="E128" s="19" t="s">
        <v>45</v>
      </c>
      <c r="F128" s="19" t="s">
        <v>46</v>
      </c>
      <c r="G128" s="19" t="s">
        <v>69</v>
      </c>
      <c r="H128" s="19">
        <v>90442063</v>
      </c>
      <c r="I128" s="19" t="s">
        <v>120</v>
      </c>
      <c r="J128" s="19" t="s">
        <v>102</v>
      </c>
      <c r="K128" s="19" t="s">
        <v>103</v>
      </c>
      <c r="L128" s="19" t="s">
        <v>104</v>
      </c>
      <c r="M128" s="19">
        <v>3540.11</v>
      </c>
      <c r="N128" s="19">
        <v>20</v>
      </c>
      <c r="O128" s="19">
        <v>1.7083333332999999</v>
      </c>
      <c r="P128" s="19">
        <v>1.7083333332999999</v>
      </c>
      <c r="Q128" s="19">
        <v>7.5620000000000003</v>
      </c>
    </row>
    <row r="129" spans="1:17">
      <c r="A129" s="19">
        <v>900</v>
      </c>
      <c r="B129" s="19" t="s">
        <v>43</v>
      </c>
      <c r="C129" s="19">
        <v>904</v>
      </c>
      <c r="D129" s="19" t="s">
        <v>44</v>
      </c>
      <c r="E129" s="19" t="s">
        <v>45</v>
      </c>
      <c r="F129" s="19" t="s">
        <v>46</v>
      </c>
      <c r="G129" s="19" t="s">
        <v>69</v>
      </c>
      <c r="H129" s="19">
        <v>90442063</v>
      </c>
      <c r="I129" s="19" t="s">
        <v>120</v>
      </c>
      <c r="J129" s="19" t="s">
        <v>105</v>
      </c>
      <c r="K129" s="19" t="s">
        <v>106</v>
      </c>
      <c r="L129" s="19" t="s">
        <v>107</v>
      </c>
      <c r="M129" s="19">
        <v>1188.43</v>
      </c>
      <c r="N129" s="19">
        <v>13</v>
      </c>
      <c r="O129" s="19">
        <v>1.0444444444100001</v>
      </c>
      <c r="P129" s="19">
        <v>1.0444444444100001</v>
      </c>
      <c r="Q129" s="19">
        <v>3.2</v>
      </c>
    </row>
    <row r="130" spans="1:17">
      <c r="A130" s="19">
        <v>900</v>
      </c>
      <c r="B130" s="19" t="s">
        <v>43</v>
      </c>
      <c r="C130" s="19">
        <v>904</v>
      </c>
      <c r="D130" s="19" t="s">
        <v>44</v>
      </c>
      <c r="E130" s="19" t="s">
        <v>45</v>
      </c>
      <c r="F130" s="19" t="s">
        <v>46</v>
      </c>
      <c r="G130" s="19" t="s">
        <v>69</v>
      </c>
      <c r="H130" s="19">
        <v>90442063</v>
      </c>
      <c r="I130" s="19" t="s">
        <v>120</v>
      </c>
      <c r="J130" s="19" t="s">
        <v>105</v>
      </c>
      <c r="K130" s="19" t="s">
        <v>110</v>
      </c>
      <c r="L130" s="19" t="s">
        <v>111</v>
      </c>
      <c r="M130" s="19">
        <v>1094.9100000000001</v>
      </c>
      <c r="N130" s="19">
        <v>27</v>
      </c>
      <c r="O130" s="19">
        <v>2.25</v>
      </c>
      <c r="P130" s="19">
        <v>2.25</v>
      </c>
      <c r="Q130" s="19">
        <v>4.6859999999999999</v>
      </c>
    </row>
    <row r="131" spans="1:17">
      <c r="A131" s="19">
        <v>900</v>
      </c>
      <c r="B131" s="19" t="s">
        <v>43</v>
      </c>
      <c r="C131" s="19">
        <v>904</v>
      </c>
      <c r="D131" s="19" t="s">
        <v>44</v>
      </c>
      <c r="E131" s="19" t="s">
        <v>45</v>
      </c>
      <c r="F131" s="19" t="s">
        <v>46</v>
      </c>
      <c r="G131" s="19" t="s">
        <v>69</v>
      </c>
      <c r="H131" s="19">
        <v>90442064</v>
      </c>
      <c r="I131" s="19" t="s">
        <v>121</v>
      </c>
      <c r="J131" s="19" t="s">
        <v>71</v>
      </c>
      <c r="K131" s="19" t="s">
        <v>72</v>
      </c>
      <c r="L131" s="19" t="s">
        <v>73</v>
      </c>
      <c r="M131" s="19">
        <v>20776.66</v>
      </c>
      <c r="N131" s="19">
        <v>933</v>
      </c>
      <c r="O131" s="19">
        <v>38.130952380689997</v>
      </c>
      <c r="P131" s="19">
        <v>16.680952380690002</v>
      </c>
      <c r="Q131" s="19">
        <v>24.285</v>
      </c>
    </row>
    <row r="132" spans="1:17">
      <c r="A132" s="19">
        <v>900</v>
      </c>
      <c r="B132" s="19" t="s">
        <v>43</v>
      </c>
      <c r="C132" s="19">
        <v>904</v>
      </c>
      <c r="D132" s="19" t="s">
        <v>44</v>
      </c>
      <c r="E132" s="19" t="s">
        <v>45</v>
      </c>
      <c r="F132" s="19" t="s">
        <v>46</v>
      </c>
      <c r="G132" s="19" t="s">
        <v>69</v>
      </c>
      <c r="H132" s="19">
        <v>90442064</v>
      </c>
      <c r="I132" s="19" t="s">
        <v>121</v>
      </c>
      <c r="J132" s="19" t="s">
        <v>71</v>
      </c>
      <c r="K132" s="19" t="s">
        <v>74</v>
      </c>
      <c r="L132" s="19" t="s">
        <v>75</v>
      </c>
      <c r="M132" s="19">
        <v>14207.78</v>
      </c>
      <c r="N132" s="19">
        <v>147</v>
      </c>
      <c r="O132" s="19">
        <v>10.583333333200001</v>
      </c>
      <c r="P132" s="19">
        <v>9.6833333332000002</v>
      </c>
      <c r="Q132" s="19">
        <v>9.17</v>
      </c>
    </row>
    <row r="133" spans="1:17">
      <c r="A133" s="19">
        <v>900</v>
      </c>
      <c r="B133" s="19" t="s">
        <v>43</v>
      </c>
      <c r="C133" s="19">
        <v>904</v>
      </c>
      <c r="D133" s="19" t="s">
        <v>44</v>
      </c>
      <c r="E133" s="19" t="s">
        <v>45</v>
      </c>
      <c r="F133" s="19" t="s">
        <v>46</v>
      </c>
      <c r="G133" s="19" t="s">
        <v>69</v>
      </c>
      <c r="H133" s="19">
        <v>90442064</v>
      </c>
      <c r="I133" s="19" t="s">
        <v>121</v>
      </c>
      <c r="J133" s="19" t="s">
        <v>71</v>
      </c>
      <c r="K133" s="19" t="s">
        <v>76</v>
      </c>
      <c r="L133" s="19" t="s">
        <v>77</v>
      </c>
      <c r="M133" s="19">
        <v>9709.5</v>
      </c>
      <c r="N133" s="19">
        <v>1980</v>
      </c>
      <c r="O133" s="19">
        <v>61</v>
      </c>
      <c r="P133" s="19">
        <v>5.45</v>
      </c>
      <c r="Q133" s="19">
        <v>31.78</v>
      </c>
    </row>
    <row r="134" spans="1:17">
      <c r="A134" s="19">
        <v>900</v>
      </c>
      <c r="B134" s="19" t="s">
        <v>43</v>
      </c>
      <c r="C134" s="19">
        <v>904</v>
      </c>
      <c r="D134" s="19" t="s">
        <v>44</v>
      </c>
      <c r="E134" s="19" t="s">
        <v>45</v>
      </c>
      <c r="F134" s="19" t="s">
        <v>46</v>
      </c>
      <c r="G134" s="19" t="s">
        <v>69</v>
      </c>
      <c r="H134" s="19">
        <v>90442064</v>
      </c>
      <c r="I134" s="19" t="s">
        <v>121</v>
      </c>
      <c r="J134" s="19" t="s">
        <v>78</v>
      </c>
      <c r="K134" s="19" t="s">
        <v>79</v>
      </c>
      <c r="L134" s="19" t="s">
        <v>80</v>
      </c>
      <c r="M134" s="19">
        <v>6346.92</v>
      </c>
      <c r="N134" s="19">
        <v>170</v>
      </c>
      <c r="O134" s="19">
        <v>9.3928571427899996</v>
      </c>
      <c r="P134" s="19">
        <v>5.1650793650100004</v>
      </c>
      <c r="Q134" s="19">
        <v>30.934000000000001</v>
      </c>
    </row>
    <row r="135" spans="1:17">
      <c r="A135" s="19">
        <v>900</v>
      </c>
      <c r="B135" s="19" t="s">
        <v>43</v>
      </c>
      <c r="C135" s="19">
        <v>904</v>
      </c>
      <c r="D135" s="19" t="s">
        <v>44</v>
      </c>
      <c r="E135" s="19" t="s">
        <v>45</v>
      </c>
      <c r="F135" s="19" t="s">
        <v>46</v>
      </c>
      <c r="G135" s="19" t="s">
        <v>69</v>
      </c>
      <c r="H135" s="19">
        <v>90442064</v>
      </c>
      <c r="I135" s="19" t="s">
        <v>121</v>
      </c>
      <c r="J135" s="19" t="s">
        <v>81</v>
      </c>
      <c r="K135" s="19" t="s">
        <v>82</v>
      </c>
      <c r="L135" s="19" t="s">
        <v>83</v>
      </c>
      <c r="M135" s="19">
        <v>3230.63</v>
      </c>
      <c r="N135" s="19">
        <v>998</v>
      </c>
      <c r="O135" s="19">
        <v>24.47916666659</v>
      </c>
      <c r="P135" s="19">
        <v>6.4291666665899996</v>
      </c>
      <c r="Q135" s="19">
        <v>16.995000000000001</v>
      </c>
    </row>
    <row r="136" spans="1:17">
      <c r="A136" s="19">
        <v>900</v>
      </c>
      <c r="B136" s="19" t="s">
        <v>43</v>
      </c>
      <c r="C136" s="19">
        <v>904</v>
      </c>
      <c r="D136" s="19" t="s">
        <v>44</v>
      </c>
      <c r="E136" s="19" t="s">
        <v>45</v>
      </c>
      <c r="F136" s="19" t="s">
        <v>46</v>
      </c>
      <c r="G136" s="19" t="s">
        <v>69</v>
      </c>
      <c r="H136" s="19">
        <v>90442064</v>
      </c>
      <c r="I136" s="19" t="s">
        <v>121</v>
      </c>
      <c r="J136" s="19" t="s">
        <v>81</v>
      </c>
      <c r="K136" s="19" t="s">
        <v>84</v>
      </c>
      <c r="L136" s="19" t="s">
        <v>85</v>
      </c>
      <c r="M136" s="19">
        <v>2266.65</v>
      </c>
      <c r="N136" s="19">
        <v>255</v>
      </c>
      <c r="O136" s="19">
        <v>8.0549450546900001</v>
      </c>
      <c r="P136" s="19">
        <v>8.0549450546900001</v>
      </c>
      <c r="Q136" s="19">
        <v>4.17</v>
      </c>
    </row>
    <row r="137" spans="1:17">
      <c r="A137" s="19">
        <v>900</v>
      </c>
      <c r="B137" s="19" t="s">
        <v>43</v>
      </c>
      <c r="C137" s="19">
        <v>904</v>
      </c>
      <c r="D137" s="19" t="s">
        <v>44</v>
      </c>
      <c r="E137" s="19" t="s">
        <v>45</v>
      </c>
      <c r="F137" s="19" t="s">
        <v>46</v>
      </c>
      <c r="G137" s="19" t="s">
        <v>69</v>
      </c>
      <c r="H137" s="19">
        <v>90442064</v>
      </c>
      <c r="I137" s="19" t="s">
        <v>121</v>
      </c>
      <c r="J137" s="19" t="s">
        <v>81</v>
      </c>
      <c r="K137" s="19" t="s">
        <v>86</v>
      </c>
      <c r="L137" s="19" t="s">
        <v>87</v>
      </c>
      <c r="M137" s="19">
        <v>3798.93</v>
      </c>
      <c r="N137" s="19">
        <v>243</v>
      </c>
      <c r="O137" s="19">
        <v>11.886237373569999</v>
      </c>
      <c r="P137" s="19">
        <v>11.886237373569999</v>
      </c>
      <c r="Q137" s="19">
        <v>16.25</v>
      </c>
    </row>
    <row r="138" spans="1:17">
      <c r="A138" s="19">
        <v>900</v>
      </c>
      <c r="B138" s="19" t="s">
        <v>43</v>
      </c>
      <c r="C138" s="19">
        <v>904</v>
      </c>
      <c r="D138" s="19" t="s">
        <v>44</v>
      </c>
      <c r="E138" s="19" t="s">
        <v>45</v>
      </c>
      <c r="F138" s="19" t="s">
        <v>46</v>
      </c>
      <c r="G138" s="19" t="s">
        <v>69</v>
      </c>
      <c r="H138" s="19">
        <v>90442064</v>
      </c>
      <c r="I138" s="19" t="s">
        <v>121</v>
      </c>
      <c r="J138" s="19" t="s">
        <v>81</v>
      </c>
      <c r="K138" s="19" t="s">
        <v>88</v>
      </c>
      <c r="L138" s="19" t="s">
        <v>89</v>
      </c>
      <c r="M138" s="19">
        <v>633.84</v>
      </c>
      <c r="N138" s="19">
        <v>22</v>
      </c>
      <c r="O138" s="19">
        <v>1.1000000000000001</v>
      </c>
      <c r="P138" s="19">
        <v>1.1000000000000001</v>
      </c>
      <c r="Q138" s="19">
        <v>5.5</v>
      </c>
    </row>
    <row r="139" spans="1:17">
      <c r="A139" s="19">
        <v>900</v>
      </c>
      <c r="B139" s="19" t="s">
        <v>43</v>
      </c>
      <c r="C139" s="19">
        <v>904</v>
      </c>
      <c r="D139" s="19" t="s">
        <v>44</v>
      </c>
      <c r="E139" s="19" t="s">
        <v>45</v>
      </c>
      <c r="F139" s="19" t="s">
        <v>46</v>
      </c>
      <c r="G139" s="19" t="s">
        <v>69</v>
      </c>
      <c r="H139" s="19">
        <v>90442064</v>
      </c>
      <c r="I139" s="19" t="s">
        <v>121</v>
      </c>
      <c r="J139" s="19" t="s">
        <v>81</v>
      </c>
      <c r="K139" s="19" t="s">
        <v>90</v>
      </c>
      <c r="L139" s="19" t="s">
        <v>91</v>
      </c>
      <c r="M139" s="19">
        <v>7958.06</v>
      </c>
      <c r="N139" s="19">
        <v>400</v>
      </c>
      <c r="O139" s="19">
        <v>19.909848484609999</v>
      </c>
      <c r="P139" s="19">
        <v>19.909848484609999</v>
      </c>
      <c r="Q139" s="19">
        <v>13.271000000000001</v>
      </c>
    </row>
    <row r="140" spans="1:17">
      <c r="A140" s="19">
        <v>900</v>
      </c>
      <c r="B140" s="19" t="s">
        <v>43</v>
      </c>
      <c r="C140" s="19">
        <v>904</v>
      </c>
      <c r="D140" s="19" t="s">
        <v>44</v>
      </c>
      <c r="E140" s="19" t="s">
        <v>45</v>
      </c>
      <c r="F140" s="19" t="s">
        <v>46</v>
      </c>
      <c r="G140" s="19" t="s">
        <v>69</v>
      </c>
      <c r="H140" s="19">
        <v>90442064</v>
      </c>
      <c r="I140" s="19" t="s">
        <v>121</v>
      </c>
      <c r="J140" s="19" t="s">
        <v>81</v>
      </c>
      <c r="K140" s="19" t="s">
        <v>92</v>
      </c>
      <c r="L140" s="19" t="s">
        <v>93</v>
      </c>
      <c r="M140" s="19">
        <v>2225.9499999999998</v>
      </c>
      <c r="N140" s="19">
        <v>180</v>
      </c>
      <c r="O140" s="19">
        <v>8.9845779220100006</v>
      </c>
      <c r="P140" s="19">
        <v>8.9845779220100006</v>
      </c>
      <c r="Q140" s="19">
        <v>9.5459999999999994</v>
      </c>
    </row>
    <row r="141" spans="1:17">
      <c r="A141" s="19">
        <v>900</v>
      </c>
      <c r="B141" s="19" t="s">
        <v>43</v>
      </c>
      <c r="C141" s="19">
        <v>904</v>
      </c>
      <c r="D141" s="19" t="s">
        <v>44</v>
      </c>
      <c r="E141" s="19" t="s">
        <v>45</v>
      </c>
      <c r="F141" s="19" t="s">
        <v>46</v>
      </c>
      <c r="G141" s="19" t="s">
        <v>69</v>
      </c>
      <c r="H141" s="19">
        <v>90442064</v>
      </c>
      <c r="I141" s="19" t="s">
        <v>121</v>
      </c>
      <c r="J141" s="19" t="s">
        <v>81</v>
      </c>
      <c r="K141" s="19" t="s">
        <v>94</v>
      </c>
      <c r="L141" s="19" t="s">
        <v>95</v>
      </c>
      <c r="M141" s="19">
        <v>526.97</v>
      </c>
      <c r="N141" s="19">
        <v>29</v>
      </c>
      <c r="O141" s="19">
        <v>1.45</v>
      </c>
      <c r="P141" s="19">
        <v>1.45</v>
      </c>
      <c r="Q141" s="19">
        <v>2.61</v>
      </c>
    </row>
    <row r="142" spans="1:17">
      <c r="A142" s="19">
        <v>900</v>
      </c>
      <c r="B142" s="19" t="s">
        <v>43</v>
      </c>
      <c r="C142" s="19">
        <v>904</v>
      </c>
      <c r="D142" s="19" t="s">
        <v>44</v>
      </c>
      <c r="E142" s="19" t="s">
        <v>45</v>
      </c>
      <c r="F142" s="19" t="s">
        <v>46</v>
      </c>
      <c r="G142" s="19" t="s">
        <v>69</v>
      </c>
      <c r="H142" s="19">
        <v>90442064</v>
      </c>
      <c r="I142" s="19" t="s">
        <v>121</v>
      </c>
      <c r="J142" s="19" t="s">
        <v>96</v>
      </c>
      <c r="K142" s="19" t="s">
        <v>97</v>
      </c>
      <c r="L142" s="19" t="s">
        <v>98</v>
      </c>
      <c r="M142" s="19">
        <v>5143.33</v>
      </c>
      <c r="N142" s="19">
        <v>169</v>
      </c>
      <c r="O142" s="19">
        <v>23.880952380789999</v>
      </c>
      <c r="P142" s="19">
        <v>4.6904761902200001</v>
      </c>
      <c r="Q142" s="19">
        <v>15.512</v>
      </c>
    </row>
    <row r="143" spans="1:17">
      <c r="A143" s="19">
        <v>900</v>
      </c>
      <c r="B143" s="19" t="s">
        <v>43</v>
      </c>
      <c r="C143" s="19">
        <v>904</v>
      </c>
      <c r="D143" s="19" t="s">
        <v>44</v>
      </c>
      <c r="E143" s="19" t="s">
        <v>45</v>
      </c>
      <c r="F143" s="19" t="s">
        <v>46</v>
      </c>
      <c r="G143" s="19" t="s">
        <v>69</v>
      </c>
      <c r="H143" s="19">
        <v>90442064</v>
      </c>
      <c r="I143" s="19" t="s">
        <v>121</v>
      </c>
      <c r="J143" s="19" t="s">
        <v>99</v>
      </c>
      <c r="K143" s="19" t="s">
        <v>100</v>
      </c>
      <c r="L143" s="19" t="s">
        <v>101</v>
      </c>
      <c r="M143" s="19">
        <v>21949.09</v>
      </c>
      <c r="N143" s="19">
        <v>344</v>
      </c>
      <c r="O143" s="19">
        <v>21.148129647939999</v>
      </c>
      <c r="P143" s="19">
        <v>21.148129647939999</v>
      </c>
      <c r="Q143" s="19">
        <v>92.594999999999999</v>
      </c>
    </row>
    <row r="144" spans="1:17">
      <c r="A144" s="19">
        <v>900</v>
      </c>
      <c r="B144" s="19" t="s">
        <v>43</v>
      </c>
      <c r="C144" s="19">
        <v>904</v>
      </c>
      <c r="D144" s="19" t="s">
        <v>44</v>
      </c>
      <c r="E144" s="19" t="s">
        <v>45</v>
      </c>
      <c r="F144" s="19" t="s">
        <v>46</v>
      </c>
      <c r="G144" s="19" t="s">
        <v>69</v>
      </c>
      <c r="H144" s="19">
        <v>90442064</v>
      </c>
      <c r="I144" s="19" t="s">
        <v>121</v>
      </c>
      <c r="J144" s="19" t="s">
        <v>102</v>
      </c>
      <c r="K144" s="19" t="s">
        <v>103</v>
      </c>
      <c r="L144" s="19" t="s">
        <v>104</v>
      </c>
      <c r="M144" s="19">
        <v>5715.54</v>
      </c>
      <c r="N144" s="19">
        <v>25</v>
      </c>
      <c r="O144" s="19">
        <v>2.0416666666099998</v>
      </c>
      <c r="P144" s="19">
        <v>2.0416666666099998</v>
      </c>
      <c r="Q144" s="19">
        <v>10.65</v>
      </c>
    </row>
    <row r="145" spans="1:17">
      <c r="A145" s="19">
        <v>900</v>
      </c>
      <c r="B145" s="19" t="s">
        <v>43</v>
      </c>
      <c r="C145" s="19">
        <v>904</v>
      </c>
      <c r="D145" s="19" t="s">
        <v>44</v>
      </c>
      <c r="E145" s="19" t="s">
        <v>45</v>
      </c>
      <c r="F145" s="19" t="s">
        <v>46</v>
      </c>
      <c r="G145" s="19" t="s">
        <v>69</v>
      </c>
      <c r="H145" s="19">
        <v>90442064</v>
      </c>
      <c r="I145" s="19" t="s">
        <v>121</v>
      </c>
      <c r="J145" s="19" t="s">
        <v>105</v>
      </c>
      <c r="K145" s="19" t="s">
        <v>106</v>
      </c>
      <c r="L145" s="19" t="s">
        <v>107</v>
      </c>
      <c r="M145" s="19">
        <v>6622.81</v>
      </c>
      <c r="N145" s="19">
        <v>72</v>
      </c>
      <c r="O145" s="19">
        <v>5.9111111110400003</v>
      </c>
      <c r="P145" s="19">
        <v>5.9111111110400003</v>
      </c>
      <c r="Q145" s="19">
        <v>17</v>
      </c>
    </row>
    <row r="146" spans="1:17">
      <c r="A146" s="19">
        <v>900</v>
      </c>
      <c r="B146" s="19" t="s">
        <v>43</v>
      </c>
      <c r="C146" s="19">
        <v>904</v>
      </c>
      <c r="D146" s="19" t="s">
        <v>44</v>
      </c>
      <c r="E146" s="19" t="s">
        <v>45</v>
      </c>
      <c r="F146" s="19" t="s">
        <v>46</v>
      </c>
      <c r="G146" s="19" t="s">
        <v>69</v>
      </c>
      <c r="H146" s="19">
        <v>90442064</v>
      </c>
      <c r="I146" s="19" t="s">
        <v>121</v>
      </c>
      <c r="J146" s="19" t="s">
        <v>105</v>
      </c>
      <c r="K146" s="19" t="s">
        <v>108</v>
      </c>
      <c r="L146" s="19" t="s">
        <v>109</v>
      </c>
      <c r="M146" s="19">
        <v>5281.6</v>
      </c>
      <c r="N146" s="19">
        <v>95</v>
      </c>
      <c r="O146" s="19">
        <v>11.916666666579999</v>
      </c>
      <c r="P146" s="19">
        <v>11.916666666579999</v>
      </c>
      <c r="Q146" s="19">
        <v>17.265000000000001</v>
      </c>
    </row>
    <row r="147" spans="1:17">
      <c r="A147" s="19">
        <v>900</v>
      </c>
      <c r="B147" s="19" t="s">
        <v>43</v>
      </c>
      <c r="C147" s="19">
        <v>904</v>
      </c>
      <c r="D147" s="19" t="s">
        <v>44</v>
      </c>
      <c r="E147" s="19" t="s">
        <v>45</v>
      </c>
      <c r="F147" s="19" t="s">
        <v>46</v>
      </c>
      <c r="G147" s="19" t="s">
        <v>69</v>
      </c>
      <c r="H147" s="19">
        <v>90442064</v>
      </c>
      <c r="I147" s="19" t="s">
        <v>121</v>
      </c>
      <c r="J147" s="19" t="s">
        <v>105</v>
      </c>
      <c r="K147" s="19" t="s">
        <v>110</v>
      </c>
      <c r="L147" s="19" t="s">
        <v>111</v>
      </c>
      <c r="M147" s="19">
        <v>9679.7099999999991</v>
      </c>
      <c r="N147" s="19">
        <v>259</v>
      </c>
      <c r="O147" s="19">
        <v>21.583333333260001</v>
      </c>
      <c r="P147" s="19">
        <v>21.583333333260001</v>
      </c>
      <c r="Q147" s="19">
        <v>35.033180000000002</v>
      </c>
    </row>
    <row r="148" spans="1:17">
      <c r="A148" s="19">
        <v>900</v>
      </c>
      <c r="B148" s="19" t="s">
        <v>43</v>
      </c>
      <c r="C148" s="19">
        <v>904</v>
      </c>
      <c r="D148" s="19" t="s">
        <v>44</v>
      </c>
      <c r="E148" s="19" t="s">
        <v>45</v>
      </c>
      <c r="F148" s="19" t="s">
        <v>46</v>
      </c>
      <c r="G148" s="19" t="s">
        <v>69</v>
      </c>
      <c r="H148" s="19">
        <v>90442073</v>
      </c>
      <c r="I148" s="19" t="s">
        <v>122</v>
      </c>
      <c r="J148" s="19" t="s">
        <v>71</v>
      </c>
      <c r="K148" s="19" t="s">
        <v>72</v>
      </c>
      <c r="L148" s="19" t="s">
        <v>73</v>
      </c>
      <c r="M148" s="19">
        <v>18928.32</v>
      </c>
      <c r="N148" s="19">
        <v>1004</v>
      </c>
      <c r="O148" s="19">
        <v>38.833333333109998</v>
      </c>
      <c r="P148" s="19">
        <v>13.48333333311</v>
      </c>
      <c r="Q148" s="19">
        <v>21.73</v>
      </c>
    </row>
    <row r="149" spans="1:17">
      <c r="A149" s="19">
        <v>900</v>
      </c>
      <c r="B149" s="19" t="s">
        <v>43</v>
      </c>
      <c r="C149" s="19">
        <v>904</v>
      </c>
      <c r="D149" s="19" t="s">
        <v>44</v>
      </c>
      <c r="E149" s="19" t="s">
        <v>45</v>
      </c>
      <c r="F149" s="19" t="s">
        <v>46</v>
      </c>
      <c r="G149" s="19" t="s">
        <v>69</v>
      </c>
      <c r="H149" s="19">
        <v>90442073</v>
      </c>
      <c r="I149" s="19" t="s">
        <v>122</v>
      </c>
      <c r="J149" s="19" t="s">
        <v>71</v>
      </c>
      <c r="K149" s="19" t="s">
        <v>74</v>
      </c>
      <c r="L149" s="19" t="s">
        <v>75</v>
      </c>
      <c r="M149" s="19">
        <v>13345.14</v>
      </c>
      <c r="N149" s="19">
        <v>245</v>
      </c>
      <c r="O149" s="19">
        <v>12.8749999999</v>
      </c>
      <c r="P149" s="19">
        <v>8.3749999999</v>
      </c>
      <c r="Q149" s="19">
        <v>8.5175000000000001</v>
      </c>
    </row>
    <row r="150" spans="1:17">
      <c r="A150" s="19">
        <v>900</v>
      </c>
      <c r="B150" s="19" t="s">
        <v>43</v>
      </c>
      <c r="C150" s="19">
        <v>904</v>
      </c>
      <c r="D150" s="19" t="s">
        <v>44</v>
      </c>
      <c r="E150" s="19" t="s">
        <v>45</v>
      </c>
      <c r="F150" s="19" t="s">
        <v>46</v>
      </c>
      <c r="G150" s="19" t="s">
        <v>69</v>
      </c>
      <c r="H150" s="19">
        <v>90442073</v>
      </c>
      <c r="I150" s="19" t="s">
        <v>122</v>
      </c>
      <c r="J150" s="19" t="s">
        <v>71</v>
      </c>
      <c r="K150" s="19" t="s">
        <v>76</v>
      </c>
      <c r="L150" s="19" t="s">
        <v>77</v>
      </c>
      <c r="M150" s="19">
        <v>6840.7</v>
      </c>
      <c r="N150" s="19">
        <v>1390</v>
      </c>
      <c r="O150" s="19">
        <v>45</v>
      </c>
      <c r="P150" s="19">
        <v>3.9750000000000001</v>
      </c>
      <c r="Q150" s="19">
        <v>22.34</v>
      </c>
    </row>
    <row r="151" spans="1:17">
      <c r="A151" s="19">
        <v>900</v>
      </c>
      <c r="B151" s="19" t="s">
        <v>43</v>
      </c>
      <c r="C151" s="19">
        <v>904</v>
      </c>
      <c r="D151" s="19" t="s">
        <v>44</v>
      </c>
      <c r="E151" s="19" t="s">
        <v>45</v>
      </c>
      <c r="F151" s="19" t="s">
        <v>46</v>
      </c>
      <c r="G151" s="19" t="s">
        <v>69</v>
      </c>
      <c r="H151" s="19">
        <v>90442073</v>
      </c>
      <c r="I151" s="19" t="s">
        <v>122</v>
      </c>
      <c r="J151" s="19" t="s">
        <v>78</v>
      </c>
      <c r="K151" s="19" t="s">
        <v>79</v>
      </c>
      <c r="L151" s="19" t="s">
        <v>80</v>
      </c>
      <c r="M151" s="19">
        <v>5277.08</v>
      </c>
      <c r="N151" s="19">
        <v>91</v>
      </c>
      <c r="O151" s="19">
        <v>7.2916666666600003</v>
      </c>
      <c r="P151" s="19">
        <v>5.0777777777699997</v>
      </c>
      <c r="Q151" s="19">
        <v>30.141999999999999</v>
      </c>
    </row>
    <row r="152" spans="1:17">
      <c r="A152" s="19">
        <v>900</v>
      </c>
      <c r="B152" s="19" t="s">
        <v>43</v>
      </c>
      <c r="C152" s="19">
        <v>904</v>
      </c>
      <c r="D152" s="19" t="s">
        <v>44</v>
      </c>
      <c r="E152" s="19" t="s">
        <v>45</v>
      </c>
      <c r="F152" s="19" t="s">
        <v>46</v>
      </c>
      <c r="G152" s="19" t="s">
        <v>69</v>
      </c>
      <c r="H152" s="19">
        <v>90442073</v>
      </c>
      <c r="I152" s="19" t="s">
        <v>122</v>
      </c>
      <c r="J152" s="19" t="s">
        <v>81</v>
      </c>
      <c r="K152" s="19" t="s">
        <v>82</v>
      </c>
      <c r="L152" s="19" t="s">
        <v>83</v>
      </c>
      <c r="M152" s="19">
        <v>1199.26</v>
      </c>
      <c r="N152" s="19">
        <v>424</v>
      </c>
      <c r="O152" s="19">
        <v>10.26511437906</v>
      </c>
      <c r="P152" s="19">
        <v>2.6651143790599998</v>
      </c>
      <c r="Q152" s="19">
        <v>7.59</v>
      </c>
    </row>
    <row r="153" spans="1:17">
      <c r="A153" s="19">
        <v>900</v>
      </c>
      <c r="B153" s="19" t="s">
        <v>43</v>
      </c>
      <c r="C153" s="19">
        <v>904</v>
      </c>
      <c r="D153" s="19" t="s">
        <v>44</v>
      </c>
      <c r="E153" s="19" t="s">
        <v>45</v>
      </c>
      <c r="F153" s="19" t="s">
        <v>46</v>
      </c>
      <c r="G153" s="19" t="s">
        <v>69</v>
      </c>
      <c r="H153" s="19">
        <v>90442073</v>
      </c>
      <c r="I153" s="19" t="s">
        <v>122</v>
      </c>
      <c r="J153" s="19" t="s">
        <v>81</v>
      </c>
      <c r="K153" s="19" t="s">
        <v>84</v>
      </c>
      <c r="L153" s="19" t="s">
        <v>85</v>
      </c>
      <c r="M153" s="19">
        <v>2770.17</v>
      </c>
      <c r="N153" s="19">
        <v>309</v>
      </c>
      <c r="O153" s="19">
        <v>9.9905605503799997</v>
      </c>
      <c r="P153" s="19">
        <v>9.9905605503799997</v>
      </c>
      <c r="Q153" s="19">
        <v>5.2850000000000001</v>
      </c>
    </row>
    <row r="154" spans="1:17">
      <c r="A154" s="19">
        <v>900</v>
      </c>
      <c r="B154" s="19" t="s">
        <v>43</v>
      </c>
      <c r="C154" s="19">
        <v>904</v>
      </c>
      <c r="D154" s="19" t="s">
        <v>44</v>
      </c>
      <c r="E154" s="19" t="s">
        <v>45</v>
      </c>
      <c r="F154" s="19" t="s">
        <v>46</v>
      </c>
      <c r="G154" s="19" t="s">
        <v>69</v>
      </c>
      <c r="H154" s="19">
        <v>90442073</v>
      </c>
      <c r="I154" s="19" t="s">
        <v>122</v>
      </c>
      <c r="J154" s="19" t="s">
        <v>81</v>
      </c>
      <c r="K154" s="19" t="s">
        <v>86</v>
      </c>
      <c r="L154" s="19" t="s">
        <v>87</v>
      </c>
      <c r="M154" s="19">
        <v>1450.02</v>
      </c>
      <c r="N154" s="19">
        <v>103</v>
      </c>
      <c r="O154" s="19">
        <v>5.6210858585099999</v>
      </c>
      <c r="P154" s="19">
        <v>5.6210858585099999</v>
      </c>
      <c r="Q154" s="19">
        <v>8.375</v>
      </c>
    </row>
    <row r="155" spans="1:17">
      <c r="A155" s="19">
        <v>900</v>
      </c>
      <c r="B155" s="19" t="s">
        <v>43</v>
      </c>
      <c r="C155" s="19">
        <v>904</v>
      </c>
      <c r="D155" s="19" t="s">
        <v>44</v>
      </c>
      <c r="E155" s="19" t="s">
        <v>45</v>
      </c>
      <c r="F155" s="19" t="s">
        <v>46</v>
      </c>
      <c r="G155" s="19" t="s">
        <v>69</v>
      </c>
      <c r="H155" s="19">
        <v>90442073</v>
      </c>
      <c r="I155" s="19" t="s">
        <v>122</v>
      </c>
      <c r="J155" s="19" t="s">
        <v>81</v>
      </c>
      <c r="K155" s="19" t="s">
        <v>88</v>
      </c>
      <c r="L155" s="19" t="s">
        <v>89</v>
      </c>
      <c r="M155" s="19">
        <v>662.65</v>
      </c>
      <c r="N155" s="19">
        <v>23</v>
      </c>
      <c r="O155" s="19">
        <v>1.1499999999999999</v>
      </c>
      <c r="P155" s="19">
        <v>1.1499999999999999</v>
      </c>
      <c r="Q155" s="19">
        <v>5.75</v>
      </c>
    </row>
    <row r="156" spans="1:17">
      <c r="A156" s="19">
        <v>900</v>
      </c>
      <c r="B156" s="19" t="s">
        <v>43</v>
      </c>
      <c r="C156" s="19">
        <v>904</v>
      </c>
      <c r="D156" s="19" t="s">
        <v>44</v>
      </c>
      <c r="E156" s="19" t="s">
        <v>45</v>
      </c>
      <c r="F156" s="19" t="s">
        <v>46</v>
      </c>
      <c r="G156" s="19" t="s">
        <v>69</v>
      </c>
      <c r="H156" s="19">
        <v>90442073</v>
      </c>
      <c r="I156" s="19" t="s">
        <v>122</v>
      </c>
      <c r="J156" s="19" t="s">
        <v>81</v>
      </c>
      <c r="K156" s="19" t="s">
        <v>90</v>
      </c>
      <c r="L156" s="19" t="s">
        <v>91</v>
      </c>
      <c r="M156" s="19">
        <v>1442.28</v>
      </c>
      <c r="N156" s="19">
        <v>69</v>
      </c>
      <c r="O156" s="19">
        <v>3.3416666665900001</v>
      </c>
      <c r="P156" s="19">
        <v>3.3416666665900001</v>
      </c>
      <c r="Q156" s="19">
        <v>2.19</v>
      </c>
    </row>
    <row r="157" spans="1:17">
      <c r="A157" s="19">
        <v>900</v>
      </c>
      <c r="B157" s="19" t="s">
        <v>43</v>
      </c>
      <c r="C157" s="19">
        <v>904</v>
      </c>
      <c r="D157" s="19" t="s">
        <v>44</v>
      </c>
      <c r="E157" s="19" t="s">
        <v>45</v>
      </c>
      <c r="F157" s="19" t="s">
        <v>46</v>
      </c>
      <c r="G157" s="19" t="s">
        <v>69</v>
      </c>
      <c r="H157" s="19">
        <v>90442073</v>
      </c>
      <c r="I157" s="19" t="s">
        <v>122</v>
      </c>
      <c r="J157" s="19" t="s">
        <v>81</v>
      </c>
      <c r="K157" s="19" t="s">
        <v>92</v>
      </c>
      <c r="L157" s="19" t="s">
        <v>93</v>
      </c>
      <c r="M157" s="19">
        <v>1374.43</v>
      </c>
      <c r="N157" s="19">
        <v>108</v>
      </c>
      <c r="O157" s="19">
        <v>5.7540584415099998</v>
      </c>
      <c r="P157" s="19">
        <v>5.7540584415099998</v>
      </c>
      <c r="Q157" s="19">
        <v>5.883</v>
      </c>
    </row>
    <row r="158" spans="1:17">
      <c r="A158" s="19">
        <v>900</v>
      </c>
      <c r="B158" s="19" t="s">
        <v>43</v>
      </c>
      <c r="C158" s="19">
        <v>904</v>
      </c>
      <c r="D158" s="19" t="s">
        <v>44</v>
      </c>
      <c r="E158" s="19" t="s">
        <v>45</v>
      </c>
      <c r="F158" s="19" t="s">
        <v>46</v>
      </c>
      <c r="G158" s="19" t="s">
        <v>69</v>
      </c>
      <c r="H158" s="19">
        <v>90442073</v>
      </c>
      <c r="I158" s="19" t="s">
        <v>122</v>
      </c>
      <c r="J158" s="19" t="s">
        <v>81</v>
      </c>
      <c r="K158" s="19" t="s">
        <v>94</v>
      </c>
      <c r="L158" s="19" t="s">
        <v>95</v>
      </c>
      <c r="M158" s="19">
        <v>454.25</v>
      </c>
      <c r="N158" s="19">
        <v>25</v>
      </c>
      <c r="O158" s="19">
        <v>1.25</v>
      </c>
      <c r="P158" s="19">
        <v>1.25</v>
      </c>
      <c r="Q158" s="19">
        <v>2.25</v>
      </c>
    </row>
    <row r="159" spans="1:17">
      <c r="A159" s="19">
        <v>900</v>
      </c>
      <c r="B159" s="19" t="s">
        <v>43</v>
      </c>
      <c r="C159" s="19">
        <v>904</v>
      </c>
      <c r="D159" s="19" t="s">
        <v>44</v>
      </c>
      <c r="E159" s="19" t="s">
        <v>45</v>
      </c>
      <c r="F159" s="19" t="s">
        <v>46</v>
      </c>
      <c r="G159" s="19" t="s">
        <v>69</v>
      </c>
      <c r="H159" s="19">
        <v>90442073</v>
      </c>
      <c r="I159" s="19" t="s">
        <v>122</v>
      </c>
      <c r="J159" s="19" t="s">
        <v>96</v>
      </c>
      <c r="K159" s="19" t="s">
        <v>97</v>
      </c>
      <c r="L159" s="19" t="s">
        <v>98</v>
      </c>
      <c r="M159" s="19">
        <v>3082.74</v>
      </c>
      <c r="N159" s="19">
        <v>86</v>
      </c>
      <c r="O159" s="19">
        <v>11.47619047599</v>
      </c>
      <c r="P159" s="19">
        <v>2.8095238092399999</v>
      </c>
      <c r="Q159" s="19">
        <v>9.3000000000000007</v>
      </c>
    </row>
    <row r="160" spans="1:17">
      <c r="A160" s="19">
        <v>900</v>
      </c>
      <c r="B160" s="19" t="s">
        <v>43</v>
      </c>
      <c r="C160" s="19">
        <v>904</v>
      </c>
      <c r="D160" s="19" t="s">
        <v>44</v>
      </c>
      <c r="E160" s="19" t="s">
        <v>45</v>
      </c>
      <c r="F160" s="19" t="s">
        <v>46</v>
      </c>
      <c r="G160" s="19" t="s">
        <v>69</v>
      </c>
      <c r="H160" s="19">
        <v>90442073</v>
      </c>
      <c r="I160" s="19" t="s">
        <v>122</v>
      </c>
      <c r="J160" s="19" t="s">
        <v>99</v>
      </c>
      <c r="K160" s="19" t="s">
        <v>100</v>
      </c>
      <c r="L160" s="19" t="s">
        <v>101</v>
      </c>
      <c r="M160" s="19">
        <v>10678.08</v>
      </c>
      <c r="N160" s="19">
        <v>157</v>
      </c>
      <c r="O160" s="19">
        <v>9.2371656120400001</v>
      </c>
      <c r="P160" s="19">
        <v>9.2371656120400001</v>
      </c>
      <c r="Q160" s="19">
        <v>42.195</v>
      </c>
    </row>
    <row r="161" spans="1:17">
      <c r="A161" s="19">
        <v>900</v>
      </c>
      <c r="B161" s="19" t="s">
        <v>43</v>
      </c>
      <c r="C161" s="19">
        <v>904</v>
      </c>
      <c r="D161" s="19" t="s">
        <v>44</v>
      </c>
      <c r="E161" s="19" t="s">
        <v>45</v>
      </c>
      <c r="F161" s="19" t="s">
        <v>46</v>
      </c>
      <c r="G161" s="19" t="s">
        <v>69</v>
      </c>
      <c r="H161" s="19">
        <v>90442073</v>
      </c>
      <c r="I161" s="19" t="s">
        <v>122</v>
      </c>
      <c r="J161" s="19" t="s">
        <v>102</v>
      </c>
      <c r="K161" s="19" t="s">
        <v>103</v>
      </c>
      <c r="L161" s="19" t="s">
        <v>104</v>
      </c>
      <c r="M161" s="19">
        <v>3111.96</v>
      </c>
      <c r="N161" s="19">
        <v>14</v>
      </c>
      <c r="O161" s="19">
        <v>0.66666666665999996</v>
      </c>
      <c r="P161" s="19">
        <v>0.66666666665999996</v>
      </c>
      <c r="Q161" s="19">
        <v>5.5</v>
      </c>
    </row>
    <row r="162" spans="1:17">
      <c r="A162" s="19">
        <v>900</v>
      </c>
      <c r="B162" s="19" t="s">
        <v>43</v>
      </c>
      <c r="C162" s="19">
        <v>904</v>
      </c>
      <c r="D162" s="19" t="s">
        <v>44</v>
      </c>
      <c r="E162" s="19" t="s">
        <v>45</v>
      </c>
      <c r="F162" s="19" t="s">
        <v>46</v>
      </c>
      <c r="G162" s="19" t="s">
        <v>69</v>
      </c>
      <c r="H162" s="19">
        <v>90442073</v>
      </c>
      <c r="I162" s="19" t="s">
        <v>122</v>
      </c>
      <c r="J162" s="19" t="s">
        <v>105</v>
      </c>
      <c r="K162" s="19" t="s">
        <v>106</v>
      </c>
      <c r="L162" s="19" t="s">
        <v>107</v>
      </c>
      <c r="M162" s="19">
        <v>305.42</v>
      </c>
      <c r="N162" s="19">
        <v>4</v>
      </c>
      <c r="O162" s="19">
        <v>0.26666666663999999</v>
      </c>
      <c r="P162" s="19">
        <v>0.26666666663999999</v>
      </c>
      <c r="Q162" s="19">
        <v>0.9</v>
      </c>
    </row>
    <row r="163" spans="1:17">
      <c r="A163" s="19">
        <v>900</v>
      </c>
      <c r="B163" s="19" t="s">
        <v>43</v>
      </c>
      <c r="C163" s="19">
        <v>904</v>
      </c>
      <c r="D163" s="19" t="s">
        <v>44</v>
      </c>
      <c r="E163" s="19" t="s">
        <v>45</v>
      </c>
      <c r="F163" s="19" t="s">
        <v>46</v>
      </c>
      <c r="G163" s="19" t="s">
        <v>69</v>
      </c>
      <c r="H163" s="19">
        <v>90442073</v>
      </c>
      <c r="I163" s="19" t="s">
        <v>122</v>
      </c>
      <c r="J163" s="19" t="s">
        <v>105</v>
      </c>
      <c r="K163" s="19" t="s">
        <v>108</v>
      </c>
      <c r="L163" s="19" t="s">
        <v>109</v>
      </c>
      <c r="M163" s="19">
        <v>377.34</v>
      </c>
      <c r="N163" s="19">
        <v>8</v>
      </c>
      <c r="O163" s="19">
        <v>1.1666666666500001</v>
      </c>
      <c r="P163" s="19">
        <v>1.1666666666500001</v>
      </c>
      <c r="Q163" s="19">
        <v>1.03</v>
      </c>
    </row>
    <row r="164" spans="1:17">
      <c r="A164" s="19">
        <v>900</v>
      </c>
      <c r="B164" s="19" t="s">
        <v>43</v>
      </c>
      <c r="C164" s="19">
        <v>904</v>
      </c>
      <c r="D164" s="19" t="s">
        <v>44</v>
      </c>
      <c r="E164" s="19" t="s">
        <v>45</v>
      </c>
      <c r="F164" s="19" t="s">
        <v>46</v>
      </c>
      <c r="G164" s="19" t="s">
        <v>69</v>
      </c>
      <c r="H164" s="19">
        <v>90442073</v>
      </c>
      <c r="I164" s="19" t="s">
        <v>122</v>
      </c>
      <c r="J164" s="19" t="s">
        <v>105</v>
      </c>
      <c r="K164" s="19" t="s">
        <v>110</v>
      </c>
      <c r="L164" s="19" t="s">
        <v>111</v>
      </c>
      <c r="M164" s="19">
        <v>1516.84</v>
      </c>
      <c r="N164" s="19">
        <v>40</v>
      </c>
      <c r="O164" s="19">
        <v>3.49999999997</v>
      </c>
      <c r="P164" s="19">
        <v>3.49999999997</v>
      </c>
      <c r="Q164" s="19">
        <v>5.5347999999999997</v>
      </c>
    </row>
    <row r="165" spans="1:17">
      <c r="A165" s="19">
        <v>900</v>
      </c>
      <c r="B165" s="19" t="s">
        <v>43</v>
      </c>
      <c r="C165" s="19">
        <v>904</v>
      </c>
      <c r="D165" s="19" t="s">
        <v>44</v>
      </c>
      <c r="E165" s="19" t="s">
        <v>45</v>
      </c>
      <c r="F165" s="19" t="s">
        <v>46</v>
      </c>
      <c r="G165" s="19" t="s">
        <v>123</v>
      </c>
      <c r="H165" s="19">
        <v>90442032</v>
      </c>
      <c r="I165" s="19" t="s">
        <v>124</v>
      </c>
      <c r="J165" s="19" t="s">
        <v>49</v>
      </c>
      <c r="K165" s="19" t="s">
        <v>50</v>
      </c>
      <c r="L165" s="19" t="s">
        <v>51</v>
      </c>
      <c r="M165" s="19">
        <v>24682.98</v>
      </c>
      <c r="N165" s="19">
        <v>845</v>
      </c>
      <c r="O165" s="19">
        <v>41.61666666648</v>
      </c>
      <c r="P165" s="19">
        <v>7.3277777769999997</v>
      </c>
      <c r="Q165" s="19">
        <v>79.319999999999993</v>
      </c>
    </row>
    <row r="166" spans="1:17">
      <c r="A166" s="19">
        <v>900</v>
      </c>
      <c r="B166" s="19" t="s">
        <v>43</v>
      </c>
      <c r="C166" s="19">
        <v>904</v>
      </c>
      <c r="D166" s="19" t="s">
        <v>44</v>
      </c>
      <c r="E166" s="19" t="s">
        <v>45</v>
      </c>
      <c r="F166" s="19" t="s">
        <v>46</v>
      </c>
      <c r="G166" s="19" t="s">
        <v>123</v>
      </c>
      <c r="H166" s="19">
        <v>90442032</v>
      </c>
      <c r="I166" s="19" t="s">
        <v>124</v>
      </c>
      <c r="J166" s="19" t="s">
        <v>52</v>
      </c>
      <c r="K166" s="19" t="s">
        <v>53</v>
      </c>
      <c r="L166" s="19" t="s">
        <v>54</v>
      </c>
      <c r="M166" s="19">
        <v>8241.7900000000009</v>
      </c>
      <c r="N166" s="19">
        <v>592</v>
      </c>
      <c r="O166" s="19">
        <v>19.430555555249999</v>
      </c>
      <c r="P166" s="19">
        <v>2.9010416664799998</v>
      </c>
      <c r="Q166" s="19">
        <v>25.161000000000001</v>
      </c>
    </row>
    <row r="167" spans="1:17">
      <c r="A167" s="19">
        <v>900</v>
      </c>
      <c r="B167" s="19" t="s">
        <v>43</v>
      </c>
      <c r="C167" s="19">
        <v>904</v>
      </c>
      <c r="D167" s="19" t="s">
        <v>44</v>
      </c>
      <c r="E167" s="19" t="s">
        <v>45</v>
      </c>
      <c r="F167" s="19" t="s">
        <v>46</v>
      </c>
      <c r="G167" s="19" t="s">
        <v>123</v>
      </c>
      <c r="H167" s="19">
        <v>90442032</v>
      </c>
      <c r="I167" s="19" t="s">
        <v>124</v>
      </c>
      <c r="J167" s="19" t="s">
        <v>55</v>
      </c>
      <c r="K167" s="19" t="s">
        <v>56</v>
      </c>
      <c r="L167" s="19" t="s">
        <v>57</v>
      </c>
      <c r="M167" s="19">
        <v>30304.78</v>
      </c>
      <c r="N167" s="19">
        <v>216</v>
      </c>
      <c r="O167" s="19">
        <v>14.56805555555</v>
      </c>
      <c r="P167" s="19">
        <v>14.56805555555</v>
      </c>
      <c r="Q167" s="19">
        <v>58.465000000000003</v>
      </c>
    </row>
    <row r="168" spans="1:17">
      <c r="A168" s="19">
        <v>900</v>
      </c>
      <c r="B168" s="19" t="s">
        <v>43</v>
      </c>
      <c r="C168" s="19">
        <v>904</v>
      </c>
      <c r="D168" s="19" t="s">
        <v>44</v>
      </c>
      <c r="E168" s="19" t="s">
        <v>45</v>
      </c>
      <c r="F168" s="19" t="s">
        <v>46</v>
      </c>
      <c r="G168" s="19" t="s">
        <v>123</v>
      </c>
      <c r="H168" s="19">
        <v>90442032</v>
      </c>
      <c r="I168" s="19" t="s">
        <v>124</v>
      </c>
      <c r="J168" s="19" t="s">
        <v>55</v>
      </c>
      <c r="K168" s="19" t="s">
        <v>65</v>
      </c>
      <c r="L168" s="19" t="s">
        <v>66</v>
      </c>
      <c r="M168" s="19">
        <v>200.88</v>
      </c>
      <c r="N168" s="19">
        <v>1</v>
      </c>
      <c r="O168" s="19">
        <v>0.2</v>
      </c>
      <c r="P168" s="19">
        <v>0.2</v>
      </c>
      <c r="Q168" s="19">
        <v>0.25</v>
      </c>
    </row>
    <row r="169" spans="1:17">
      <c r="A169" s="19">
        <v>900</v>
      </c>
      <c r="B169" s="19" t="s">
        <v>43</v>
      </c>
      <c r="C169" s="19">
        <v>904</v>
      </c>
      <c r="D169" s="19" t="s">
        <v>44</v>
      </c>
      <c r="E169" s="19" t="s">
        <v>45</v>
      </c>
      <c r="F169" s="19" t="s">
        <v>46</v>
      </c>
      <c r="G169" s="19" t="s">
        <v>123</v>
      </c>
      <c r="H169" s="19">
        <v>90442032</v>
      </c>
      <c r="I169" s="19" t="s">
        <v>124</v>
      </c>
      <c r="J169" s="19" t="s">
        <v>58</v>
      </c>
      <c r="K169" s="19" t="s">
        <v>59</v>
      </c>
      <c r="L169" s="19" t="s">
        <v>60</v>
      </c>
      <c r="M169" s="19">
        <v>4609.87</v>
      </c>
      <c r="N169" s="19">
        <v>214</v>
      </c>
      <c r="O169" s="19">
        <v>7.8541666665700003</v>
      </c>
      <c r="P169" s="19">
        <v>7.8541666665700003</v>
      </c>
      <c r="Q169" s="19">
        <v>16.125</v>
      </c>
    </row>
    <row r="170" spans="1:17">
      <c r="A170" s="19">
        <v>900</v>
      </c>
      <c r="B170" s="19" t="s">
        <v>43</v>
      </c>
      <c r="C170" s="19">
        <v>904</v>
      </c>
      <c r="D170" s="19" t="s">
        <v>44</v>
      </c>
      <c r="E170" s="19" t="s">
        <v>45</v>
      </c>
      <c r="F170" s="19" t="s">
        <v>46</v>
      </c>
      <c r="G170" s="19" t="s">
        <v>123</v>
      </c>
      <c r="H170" s="19">
        <v>90442032</v>
      </c>
      <c r="I170" s="19" t="s">
        <v>124</v>
      </c>
      <c r="J170" s="19" t="s">
        <v>61</v>
      </c>
      <c r="K170" s="19" t="s">
        <v>62</v>
      </c>
      <c r="L170" s="19" t="s">
        <v>63</v>
      </c>
      <c r="M170" s="19">
        <v>317.39999999999998</v>
      </c>
      <c r="N170" s="19">
        <v>30</v>
      </c>
      <c r="O170" s="19">
        <v>0.9375</v>
      </c>
      <c r="P170" s="19">
        <v>0.9375</v>
      </c>
      <c r="Q170" s="19">
        <v>3</v>
      </c>
    </row>
    <row r="171" spans="1:17">
      <c r="A171" s="19">
        <v>900</v>
      </c>
      <c r="B171" s="19" t="s">
        <v>43</v>
      </c>
      <c r="C171" s="19">
        <v>904</v>
      </c>
      <c r="D171" s="19" t="s">
        <v>44</v>
      </c>
      <c r="E171" s="19" t="s">
        <v>45</v>
      </c>
      <c r="F171" s="19" t="s">
        <v>46</v>
      </c>
      <c r="G171" s="19" t="s">
        <v>123</v>
      </c>
      <c r="H171" s="19">
        <v>90442058</v>
      </c>
      <c r="I171" s="19" t="s">
        <v>125</v>
      </c>
      <c r="J171" s="19" t="s">
        <v>49</v>
      </c>
      <c r="K171" s="19" t="s">
        <v>50</v>
      </c>
      <c r="L171" s="19" t="s">
        <v>51</v>
      </c>
      <c r="M171" s="19">
        <v>45462.18</v>
      </c>
      <c r="N171" s="19">
        <v>1786</v>
      </c>
      <c r="O171" s="19">
        <v>84.232846319740005</v>
      </c>
      <c r="P171" s="19">
        <v>12.913870850049999</v>
      </c>
      <c r="Q171" s="19">
        <v>147</v>
      </c>
    </row>
    <row r="172" spans="1:17">
      <c r="A172" s="19">
        <v>900</v>
      </c>
      <c r="B172" s="19" t="s">
        <v>43</v>
      </c>
      <c r="C172" s="19">
        <v>904</v>
      </c>
      <c r="D172" s="19" t="s">
        <v>44</v>
      </c>
      <c r="E172" s="19" t="s">
        <v>45</v>
      </c>
      <c r="F172" s="19" t="s">
        <v>46</v>
      </c>
      <c r="G172" s="19" t="s">
        <v>123</v>
      </c>
      <c r="H172" s="19">
        <v>90442058</v>
      </c>
      <c r="I172" s="19" t="s">
        <v>125</v>
      </c>
      <c r="J172" s="19" t="s">
        <v>52</v>
      </c>
      <c r="K172" s="19" t="s">
        <v>53</v>
      </c>
      <c r="L172" s="19" t="s">
        <v>54</v>
      </c>
      <c r="M172" s="19">
        <v>17117.259999999998</v>
      </c>
      <c r="N172" s="19">
        <v>1094</v>
      </c>
      <c r="O172" s="19">
        <v>41.722222221780001</v>
      </c>
      <c r="P172" s="19">
        <v>6.5190972218800001</v>
      </c>
      <c r="Q172" s="19">
        <v>52.530999999999999</v>
      </c>
    </row>
    <row r="173" spans="1:17">
      <c r="A173" s="19">
        <v>900</v>
      </c>
      <c r="B173" s="19" t="s">
        <v>43</v>
      </c>
      <c r="C173" s="19">
        <v>904</v>
      </c>
      <c r="D173" s="19" t="s">
        <v>44</v>
      </c>
      <c r="E173" s="19" t="s">
        <v>45</v>
      </c>
      <c r="F173" s="19" t="s">
        <v>46</v>
      </c>
      <c r="G173" s="19" t="s">
        <v>123</v>
      </c>
      <c r="H173" s="19">
        <v>90442058</v>
      </c>
      <c r="I173" s="19" t="s">
        <v>125</v>
      </c>
      <c r="J173" s="19" t="s">
        <v>55</v>
      </c>
      <c r="K173" s="19" t="s">
        <v>56</v>
      </c>
      <c r="L173" s="19" t="s">
        <v>57</v>
      </c>
      <c r="M173" s="19">
        <v>1722.23</v>
      </c>
      <c r="N173" s="19">
        <v>17</v>
      </c>
      <c r="O173" s="19">
        <v>1.05277777777</v>
      </c>
      <c r="P173" s="19">
        <v>1.05277777777</v>
      </c>
      <c r="Q173" s="19">
        <v>3.3359999999999999</v>
      </c>
    </row>
    <row r="174" spans="1:17">
      <c r="A174" s="19">
        <v>900</v>
      </c>
      <c r="B174" s="19" t="s">
        <v>43</v>
      </c>
      <c r="C174" s="19">
        <v>904</v>
      </c>
      <c r="D174" s="19" t="s">
        <v>44</v>
      </c>
      <c r="E174" s="19" t="s">
        <v>45</v>
      </c>
      <c r="F174" s="19" t="s">
        <v>46</v>
      </c>
      <c r="G174" s="19" t="s">
        <v>123</v>
      </c>
      <c r="H174" s="19">
        <v>90442058</v>
      </c>
      <c r="I174" s="19" t="s">
        <v>125</v>
      </c>
      <c r="J174" s="19" t="s">
        <v>58</v>
      </c>
      <c r="K174" s="19" t="s">
        <v>59</v>
      </c>
      <c r="L174" s="19" t="s">
        <v>60</v>
      </c>
      <c r="M174" s="19">
        <v>5141.4399999999996</v>
      </c>
      <c r="N174" s="19">
        <v>254</v>
      </c>
      <c r="O174" s="19">
        <v>9.4791666665900003</v>
      </c>
      <c r="P174" s="19">
        <v>9.4791666665900003</v>
      </c>
      <c r="Q174" s="19">
        <v>19.05</v>
      </c>
    </row>
    <row r="175" spans="1:17">
      <c r="A175" s="19">
        <v>900</v>
      </c>
      <c r="B175" s="19" t="s">
        <v>43</v>
      </c>
      <c r="C175" s="19">
        <v>904</v>
      </c>
      <c r="D175" s="19" t="s">
        <v>44</v>
      </c>
      <c r="E175" s="19" t="s">
        <v>45</v>
      </c>
      <c r="F175" s="19" t="s">
        <v>46</v>
      </c>
      <c r="G175" s="19" t="s">
        <v>123</v>
      </c>
      <c r="H175" s="19">
        <v>90442058</v>
      </c>
      <c r="I175" s="19" t="s">
        <v>125</v>
      </c>
      <c r="J175" s="19" t="s">
        <v>61</v>
      </c>
      <c r="K175" s="19" t="s">
        <v>62</v>
      </c>
      <c r="L175" s="19" t="s">
        <v>63</v>
      </c>
      <c r="M175" s="19">
        <v>1685.12</v>
      </c>
      <c r="N175" s="19">
        <v>100</v>
      </c>
      <c r="O175" s="19">
        <v>3.4408333333200001</v>
      </c>
      <c r="P175" s="19">
        <v>3.4408333333200001</v>
      </c>
      <c r="Q175" s="19">
        <v>11.084</v>
      </c>
    </row>
    <row r="176" spans="1:17">
      <c r="A176" s="19">
        <v>900</v>
      </c>
      <c r="B176" s="19" t="s">
        <v>43</v>
      </c>
      <c r="C176" s="19">
        <v>904</v>
      </c>
      <c r="D176" s="19" t="s">
        <v>44</v>
      </c>
      <c r="E176" s="19" t="s">
        <v>45</v>
      </c>
      <c r="F176" s="19" t="s">
        <v>46</v>
      </c>
      <c r="G176" s="19" t="s">
        <v>123</v>
      </c>
      <c r="H176" s="19">
        <v>90442065</v>
      </c>
      <c r="I176" s="19" t="s">
        <v>126</v>
      </c>
      <c r="J176" s="19" t="s">
        <v>49</v>
      </c>
      <c r="K176" s="19" t="s">
        <v>50</v>
      </c>
      <c r="L176" s="19" t="s">
        <v>51</v>
      </c>
      <c r="M176" s="19">
        <v>62017.34</v>
      </c>
      <c r="N176" s="19">
        <v>2100</v>
      </c>
      <c r="O176" s="19">
        <v>105.25634920565</v>
      </c>
      <c r="P176" s="19">
        <v>21.801058199210001</v>
      </c>
      <c r="Q176" s="19">
        <v>198.65</v>
      </c>
    </row>
    <row r="177" spans="1:17">
      <c r="A177" s="19">
        <v>900</v>
      </c>
      <c r="B177" s="19" t="s">
        <v>43</v>
      </c>
      <c r="C177" s="19">
        <v>904</v>
      </c>
      <c r="D177" s="19" t="s">
        <v>44</v>
      </c>
      <c r="E177" s="19" t="s">
        <v>45</v>
      </c>
      <c r="F177" s="19" t="s">
        <v>46</v>
      </c>
      <c r="G177" s="19" t="s">
        <v>123</v>
      </c>
      <c r="H177" s="19">
        <v>90442065</v>
      </c>
      <c r="I177" s="19" t="s">
        <v>126</v>
      </c>
      <c r="J177" s="19" t="s">
        <v>52</v>
      </c>
      <c r="K177" s="19" t="s">
        <v>53</v>
      </c>
      <c r="L177" s="19" t="s">
        <v>54</v>
      </c>
      <c r="M177" s="19">
        <v>11661.67</v>
      </c>
      <c r="N177" s="19">
        <v>680</v>
      </c>
      <c r="O177" s="19">
        <v>27.833333332839999</v>
      </c>
      <c r="P177" s="19">
        <v>4.3496527774500002</v>
      </c>
      <c r="Q177" s="19">
        <v>35.484000000000002</v>
      </c>
    </row>
    <row r="178" spans="1:17">
      <c r="A178" s="19">
        <v>900</v>
      </c>
      <c r="B178" s="19" t="s">
        <v>43</v>
      </c>
      <c r="C178" s="19">
        <v>904</v>
      </c>
      <c r="D178" s="19" t="s">
        <v>44</v>
      </c>
      <c r="E178" s="19" t="s">
        <v>45</v>
      </c>
      <c r="F178" s="19" t="s">
        <v>46</v>
      </c>
      <c r="G178" s="19" t="s">
        <v>123</v>
      </c>
      <c r="H178" s="19">
        <v>90442065</v>
      </c>
      <c r="I178" s="19" t="s">
        <v>126</v>
      </c>
      <c r="J178" s="19" t="s">
        <v>55</v>
      </c>
      <c r="K178" s="19" t="s">
        <v>56</v>
      </c>
      <c r="L178" s="19" t="s">
        <v>57</v>
      </c>
      <c r="M178" s="19">
        <v>3953</v>
      </c>
      <c r="N178" s="19">
        <v>47</v>
      </c>
      <c r="O178" s="19">
        <v>2.7833333333199999</v>
      </c>
      <c r="P178" s="19">
        <v>2.7833333333199999</v>
      </c>
      <c r="Q178" s="19">
        <v>8.8569999999999993</v>
      </c>
    </row>
    <row r="179" spans="1:17">
      <c r="A179" s="19">
        <v>900</v>
      </c>
      <c r="B179" s="19" t="s">
        <v>43</v>
      </c>
      <c r="C179" s="19">
        <v>904</v>
      </c>
      <c r="D179" s="19" t="s">
        <v>44</v>
      </c>
      <c r="E179" s="19" t="s">
        <v>45</v>
      </c>
      <c r="F179" s="19" t="s">
        <v>46</v>
      </c>
      <c r="G179" s="19" t="s">
        <v>123</v>
      </c>
      <c r="H179" s="19">
        <v>90442065</v>
      </c>
      <c r="I179" s="19" t="s">
        <v>126</v>
      </c>
      <c r="J179" s="19" t="s">
        <v>55</v>
      </c>
      <c r="K179" s="19" t="s">
        <v>65</v>
      </c>
      <c r="L179" s="19" t="s">
        <v>66</v>
      </c>
      <c r="M179" s="19">
        <v>2380.5</v>
      </c>
      <c r="N179" s="19">
        <v>11</v>
      </c>
      <c r="O179" s="19">
        <v>1.5</v>
      </c>
      <c r="P179" s="19">
        <v>1.5</v>
      </c>
      <c r="Q179" s="19">
        <v>1.798</v>
      </c>
    </row>
    <row r="180" spans="1:17">
      <c r="A180" s="19">
        <v>900</v>
      </c>
      <c r="B180" s="19" t="s">
        <v>43</v>
      </c>
      <c r="C180" s="19">
        <v>904</v>
      </c>
      <c r="D180" s="19" t="s">
        <v>44</v>
      </c>
      <c r="E180" s="19" t="s">
        <v>45</v>
      </c>
      <c r="F180" s="19" t="s">
        <v>46</v>
      </c>
      <c r="G180" s="19" t="s">
        <v>123</v>
      </c>
      <c r="H180" s="19">
        <v>90442065</v>
      </c>
      <c r="I180" s="19" t="s">
        <v>126</v>
      </c>
      <c r="J180" s="19" t="s">
        <v>58</v>
      </c>
      <c r="K180" s="19" t="s">
        <v>59</v>
      </c>
      <c r="L180" s="19" t="s">
        <v>60</v>
      </c>
      <c r="M180" s="19">
        <v>10830.27</v>
      </c>
      <c r="N180" s="19">
        <v>516</v>
      </c>
      <c r="O180" s="19">
        <v>18.291666666459999</v>
      </c>
      <c r="P180" s="19">
        <v>18.291666666459999</v>
      </c>
      <c r="Q180" s="19">
        <v>36.94</v>
      </c>
    </row>
    <row r="181" spans="1:17">
      <c r="A181" s="19">
        <v>900</v>
      </c>
      <c r="B181" s="19" t="s">
        <v>43</v>
      </c>
      <c r="C181" s="19">
        <v>904</v>
      </c>
      <c r="D181" s="19" t="s">
        <v>44</v>
      </c>
      <c r="E181" s="19" t="s">
        <v>45</v>
      </c>
      <c r="F181" s="19" t="s">
        <v>46</v>
      </c>
      <c r="G181" s="19" t="s">
        <v>123</v>
      </c>
      <c r="H181" s="19">
        <v>90442065</v>
      </c>
      <c r="I181" s="19" t="s">
        <v>126</v>
      </c>
      <c r="J181" s="19" t="s">
        <v>61</v>
      </c>
      <c r="K181" s="19" t="s">
        <v>62</v>
      </c>
      <c r="L181" s="19" t="s">
        <v>63</v>
      </c>
      <c r="M181" s="19">
        <v>1319.45</v>
      </c>
      <c r="N181" s="19">
        <v>35</v>
      </c>
      <c r="O181" s="19">
        <v>1.4037499999800001</v>
      </c>
      <c r="P181" s="19">
        <v>1.4037499999800001</v>
      </c>
      <c r="Q181" s="19">
        <v>5.0350000000000001</v>
      </c>
    </row>
    <row r="182" spans="1:17">
      <c r="A182" s="19">
        <v>900</v>
      </c>
      <c r="B182" s="19" t="s">
        <v>43</v>
      </c>
      <c r="C182" s="19">
        <v>904</v>
      </c>
      <c r="D182" s="19" t="s">
        <v>44</v>
      </c>
      <c r="E182" s="19" t="s">
        <v>45</v>
      </c>
      <c r="F182" s="19" t="s">
        <v>46</v>
      </c>
      <c r="G182" s="19" t="s">
        <v>123</v>
      </c>
      <c r="H182" s="19">
        <v>90442067</v>
      </c>
      <c r="I182" s="19" t="s">
        <v>127</v>
      </c>
      <c r="J182" s="19" t="s">
        <v>49</v>
      </c>
      <c r="K182" s="19" t="s">
        <v>50</v>
      </c>
      <c r="L182" s="19" t="s">
        <v>51</v>
      </c>
      <c r="M182" s="19">
        <v>22736.01</v>
      </c>
      <c r="N182" s="19">
        <v>867</v>
      </c>
      <c r="O182" s="19">
        <v>40.794444444150002</v>
      </c>
      <c r="P182" s="19">
        <v>7.1357407401600002</v>
      </c>
      <c r="Q182" s="19">
        <v>71.27</v>
      </c>
    </row>
    <row r="183" spans="1:17">
      <c r="A183" s="19">
        <v>900</v>
      </c>
      <c r="B183" s="19" t="s">
        <v>43</v>
      </c>
      <c r="C183" s="19">
        <v>904</v>
      </c>
      <c r="D183" s="19" t="s">
        <v>44</v>
      </c>
      <c r="E183" s="19" t="s">
        <v>45</v>
      </c>
      <c r="F183" s="19" t="s">
        <v>46</v>
      </c>
      <c r="G183" s="19" t="s">
        <v>123</v>
      </c>
      <c r="H183" s="19">
        <v>90442067</v>
      </c>
      <c r="I183" s="19" t="s">
        <v>127</v>
      </c>
      <c r="J183" s="19" t="s">
        <v>52</v>
      </c>
      <c r="K183" s="19" t="s">
        <v>53</v>
      </c>
      <c r="L183" s="19" t="s">
        <v>54</v>
      </c>
      <c r="M183" s="19">
        <v>5601.26</v>
      </c>
      <c r="N183" s="19">
        <v>345</v>
      </c>
      <c r="O183" s="19">
        <v>13.208333333140001</v>
      </c>
      <c r="P183" s="19">
        <v>2.2336805554099999</v>
      </c>
      <c r="Q183" s="19">
        <v>16.791</v>
      </c>
    </row>
    <row r="184" spans="1:17">
      <c r="A184" s="19">
        <v>900</v>
      </c>
      <c r="B184" s="19" t="s">
        <v>43</v>
      </c>
      <c r="C184" s="19">
        <v>904</v>
      </c>
      <c r="D184" s="19" t="s">
        <v>44</v>
      </c>
      <c r="E184" s="19" t="s">
        <v>45</v>
      </c>
      <c r="F184" s="19" t="s">
        <v>46</v>
      </c>
      <c r="G184" s="19" t="s">
        <v>123</v>
      </c>
      <c r="H184" s="19">
        <v>90442067</v>
      </c>
      <c r="I184" s="19" t="s">
        <v>127</v>
      </c>
      <c r="J184" s="19" t="s">
        <v>55</v>
      </c>
      <c r="K184" s="19" t="s">
        <v>56</v>
      </c>
      <c r="L184" s="19" t="s">
        <v>57</v>
      </c>
      <c r="M184" s="19">
        <v>4425.3999999999996</v>
      </c>
      <c r="N184" s="19">
        <v>51</v>
      </c>
      <c r="O184" s="19">
        <v>3.1499999999899999</v>
      </c>
      <c r="P184" s="19">
        <v>3.1499999999899999</v>
      </c>
      <c r="Q184" s="19">
        <v>10.256</v>
      </c>
    </row>
    <row r="185" spans="1:17">
      <c r="A185" s="19">
        <v>900</v>
      </c>
      <c r="B185" s="19" t="s">
        <v>43</v>
      </c>
      <c r="C185" s="19">
        <v>904</v>
      </c>
      <c r="D185" s="19" t="s">
        <v>44</v>
      </c>
      <c r="E185" s="19" t="s">
        <v>45</v>
      </c>
      <c r="F185" s="19" t="s">
        <v>46</v>
      </c>
      <c r="G185" s="19" t="s">
        <v>123</v>
      </c>
      <c r="H185" s="19">
        <v>90442067</v>
      </c>
      <c r="I185" s="19" t="s">
        <v>127</v>
      </c>
      <c r="J185" s="19" t="s">
        <v>55</v>
      </c>
      <c r="K185" s="19" t="s">
        <v>65</v>
      </c>
      <c r="L185" s="19" t="s">
        <v>66</v>
      </c>
      <c r="M185" s="19">
        <v>515.98</v>
      </c>
      <c r="N185" s="19">
        <v>3</v>
      </c>
      <c r="O185" s="19">
        <v>0.3</v>
      </c>
      <c r="P185" s="19">
        <v>0.3</v>
      </c>
      <c r="Q185" s="19">
        <v>0.40600000000000003</v>
      </c>
    </row>
    <row r="186" spans="1:17">
      <c r="A186" s="19">
        <v>900</v>
      </c>
      <c r="B186" s="19" t="s">
        <v>43</v>
      </c>
      <c r="C186" s="19">
        <v>904</v>
      </c>
      <c r="D186" s="19" t="s">
        <v>44</v>
      </c>
      <c r="E186" s="19" t="s">
        <v>45</v>
      </c>
      <c r="F186" s="19" t="s">
        <v>46</v>
      </c>
      <c r="G186" s="19" t="s">
        <v>123</v>
      </c>
      <c r="H186" s="19">
        <v>90442067</v>
      </c>
      <c r="I186" s="19" t="s">
        <v>127</v>
      </c>
      <c r="J186" s="19" t="s">
        <v>58</v>
      </c>
      <c r="K186" s="19" t="s">
        <v>59</v>
      </c>
      <c r="L186" s="19" t="s">
        <v>60</v>
      </c>
      <c r="M186" s="19">
        <v>3967.42</v>
      </c>
      <c r="N186" s="19">
        <v>177</v>
      </c>
      <c r="O186" s="19">
        <v>6.1666666666300003</v>
      </c>
      <c r="P186" s="19">
        <v>6.1666666666300003</v>
      </c>
      <c r="Q186" s="19">
        <v>13.285</v>
      </c>
    </row>
    <row r="187" spans="1:17">
      <c r="A187" s="19">
        <v>900</v>
      </c>
      <c r="B187" s="19" t="s">
        <v>43</v>
      </c>
      <c r="C187" s="19">
        <v>904</v>
      </c>
      <c r="D187" s="19" t="s">
        <v>44</v>
      </c>
      <c r="E187" s="19" t="s">
        <v>45</v>
      </c>
      <c r="F187" s="19" t="s">
        <v>46</v>
      </c>
      <c r="G187" s="19" t="s">
        <v>123</v>
      </c>
      <c r="H187" s="19">
        <v>90442067</v>
      </c>
      <c r="I187" s="19" t="s">
        <v>127</v>
      </c>
      <c r="J187" s="19" t="s">
        <v>61</v>
      </c>
      <c r="K187" s="19" t="s">
        <v>62</v>
      </c>
      <c r="L187" s="19" t="s">
        <v>63</v>
      </c>
      <c r="M187" s="19">
        <v>1081.3399999999999</v>
      </c>
      <c r="N187" s="19">
        <v>27</v>
      </c>
      <c r="O187" s="19">
        <v>1.26736111106</v>
      </c>
      <c r="P187" s="19">
        <v>1.26736111106</v>
      </c>
      <c r="Q187" s="19">
        <v>4.1580000000000004</v>
      </c>
    </row>
    <row r="188" spans="1:17">
      <c r="A188" s="19">
        <v>900</v>
      </c>
      <c r="B188" s="19" t="s">
        <v>43</v>
      </c>
      <c r="C188" s="19">
        <v>904</v>
      </c>
      <c r="D188" s="19" t="s">
        <v>44</v>
      </c>
      <c r="E188" s="19" t="s">
        <v>45</v>
      </c>
      <c r="F188" s="19" t="s">
        <v>46</v>
      </c>
      <c r="G188" s="19" t="s">
        <v>123</v>
      </c>
      <c r="H188" s="19">
        <v>90442068</v>
      </c>
      <c r="I188" s="19" t="s">
        <v>128</v>
      </c>
      <c r="J188" s="19" t="s">
        <v>49</v>
      </c>
      <c r="K188" s="19" t="s">
        <v>50</v>
      </c>
      <c r="L188" s="19" t="s">
        <v>51</v>
      </c>
      <c r="M188" s="19">
        <v>48699.83</v>
      </c>
      <c r="N188" s="19">
        <v>1812</v>
      </c>
      <c r="O188" s="19">
        <v>89.09363275522</v>
      </c>
      <c r="P188" s="19">
        <v>17.79256252838</v>
      </c>
      <c r="Q188" s="19">
        <v>153.47</v>
      </c>
    </row>
    <row r="189" spans="1:17">
      <c r="A189" s="19">
        <v>900</v>
      </c>
      <c r="B189" s="19" t="s">
        <v>43</v>
      </c>
      <c r="C189" s="19">
        <v>904</v>
      </c>
      <c r="D189" s="19" t="s">
        <v>44</v>
      </c>
      <c r="E189" s="19" t="s">
        <v>45</v>
      </c>
      <c r="F189" s="19" t="s">
        <v>46</v>
      </c>
      <c r="G189" s="19" t="s">
        <v>123</v>
      </c>
      <c r="H189" s="19">
        <v>90442068</v>
      </c>
      <c r="I189" s="19" t="s">
        <v>128</v>
      </c>
      <c r="J189" s="19" t="s">
        <v>52</v>
      </c>
      <c r="K189" s="19" t="s">
        <v>53</v>
      </c>
      <c r="L189" s="19" t="s">
        <v>54</v>
      </c>
      <c r="M189" s="19">
        <v>12727.5</v>
      </c>
      <c r="N189" s="19">
        <v>831</v>
      </c>
      <c r="O189" s="19">
        <v>30.61111111069</v>
      </c>
      <c r="P189" s="19">
        <v>5.0184027774600004</v>
      </c>
      <c r="Q189" s="19">
        <v>39.024000000000001</v>
      </c>
    </row>
    <row r="190" spans="1:17">
      <c r="A190" s="19">
        <v>900</v>
      </c>
      <c r="B190" s="19" t="s">
        <v>43</v>
      </c>
      <c r="C190" s="19">
        <v>904</v>
      </c>
      <c r="D190" s="19" t="s">
        <v>44</v>
      </c>
      <c r="E190" s="19" t="s">
        <v>45</v>
      </c>
      <c r="F190" s="19" t="s">
        <v>46</v>
      </c>
      <c r="G190" s="19" t="s">
        <v>123</v>
      </c>
      <c r="H190" s="19">
        <v>90442068</v>
      </c>
      <c r="I190" s="19" t="s">
        <v>128</v>
      </c>
      <c r="J190" s="19" t="s">
        <v>55</v>
      </c>
      <c r="K190" s="19" t="s">
        <v>56</v>
      </c>
      <c r="L190" s="19" t="s">
        <v>57</v>
      </c>
      <c r="M190" s="19">
        <v>4609.71</v>
      </c>
      <c r="N190" s="19">
        <v>47</v>
      </c>
      <c r="O190" s="19">
        <v>2.9484126983999999</v>
      </c>
      <c r="P190" s="19">
        <v>2.9484126983999999</v>
      </c>
      <c r="Q190" s="19">
        <v>8.6449999999999996</v>
      </c>
    </row>
    <row r="191" spans="1:17">
      <c r="A191" s="19">
        <v>900</v>
      </c>
      <c r="B191" s="19" t="s">
        <v>43</v>
      </c>
      <c r="C191" s="19">
        <v>904</v>
      </c>
      <c r="D191" s="19" t="s">
        <v>44</v>
      </c>
      <c r="E191" s="19" t="s">
        <v>45</v>
      </c>
      <c r="F191" s="19" t="s">
        <v>46</v>
      </c>
      <c r="G191" s="19" t="s">
        <v>123</v>
      </c>
      <c r="H191" s="19">
        <v>90442068</v>
      </c>
      <c r="I191" s="19" t="s">
        <v>128</v>
      </c>
      <c r="J191" s="19" t="s">
        <v>55</v>
      </c>
      <c r="K191" s="19" t="s">
        <v>65</v>
      </c>
      <c r="L191" s="19" t="s">
        <v>66</v>
      </c>
      <c r="M191" s="19">
        <v>466.13</v>
      </c>
      <c r="N191" s="19">
        <v>2</v>
      </c>
      <c r="O191" s="19">
        <v>0.3</v>
      </c>
      <c r="P191" s="19">
        <v>0.3</v>
      </c>
      <c r="Q191" s="19">
        <v>0.34799999999999998</v>
      </c>
    </row>
    <row r="192" spans="1:17">
      <c r="A192" s="19">
        <v>900</v>
      </c>
      <c r="B192" s="19" t="s">
        <v>43</v>
      </c>
      <c r="C192" s="19">
        <v>904</v>
      </c>
      <c r="D192" s="19" t="s">
        <v>44</v>
      </c>
      <c r="E192" s="19" t="s">
        <v>45</v>
      </c>
      <c r="F192" s="19" t="s">
        <v>46</v>
      </c>
      <c r="G192" s="19" t="s">
        <v>123</v>
      </c>
      <c r="H192" s="19">
        <v>90442068</v>
      </c>
      <c r="I192" s="19" t="s">
        <v>128</v>
      </c>
      <c r="J192" s="19" t="s">
        <v>58</v>
      </c>
      <c r="K192" s="19" t="s">
        <v>59</v>
      </c>
      <c r="L192" s="19" t="s">
        <v>60</v>
      </c>
      <c r="M192" s="19">
        <v>6132.82</v>
      </c>
      <c r="N192" s="19">
        <v>298</v>
      </c>
      <c r="O192" s="19">
        <v>11.493749999849999</v>
      </c>
      <c r="P192" s="19">
        <v>11.493749999849999</v>
      </c>
      <c r="Q192" s="19">
        <v>22.954999999999998</v>
      </c>
    </row>
    <row r="193" spans="1:17">
      <c r="A193" s="19">
        <v>900</v>
      </c>
      <c r="B193" s="19" t="s">
        <v>43</v>
      </c>
      <c r="C193" s="19">
        <v>904</v>
      </c>
      <c r="D193" s="19" t="s">
        <v>44</v>
      </c>
      <c r="E193" s="19" t="s">
        <v>45</v>
      </c>
      <c r="F193" s="19" t="s">
        <v>46</v>
      </c>
      <c r="G193" s="19" t="s">
        <v>123</v>
      </c>
      <c r="H193" s="19">
        <v>90442068</v>
      </c>
      <c r="I193" s="19" t="s">
        <v>128</v>
      </c>
      <c r="J193" s="19" t="s">
        <v>61</v>
      </c>
      <c r="K193" s="19" t="s">
        <v>62</v>
      </c>
      <c r="L193" s="19" t="s">
        <v>63</v>
      </c>
      <c r="M193" s="19">
        <v>1713.98</v>
      </c>
      <c r="N193" s="19">
        <v>69</v>
      </c>
      <c r="O193" s="19">
        <v>2.70736111108</v>
      </c>
      <c r="P193" s="19">
        <v>2.70736111108</v>
      </c>
      <c r="Q193" s="19">
        <v>8.6999999999999993</v>
      </c>
    </row>
    <row r="194" spans="1:17">
      <c r="A194" s="19">
        <v>900</v>
      </c>
      <c r="B194" s="19" t="s">
        <v>43</v>
      </c>
      <c r="C194" s="19">
        <v>904</v>
      </c>
      <c r="D194" s="19" t="s">
        <v>44</v>
      </c>
      <c r="E194" s="19" t="s">
        <v>45</v>
      </c>
      <c r="F194" s="19" t="s">
        <v>46</v>
      </c>
      <c r="G194" s="19" t="s">
        <v>123</v>
      </c>
      <c r="H194" s="19">
        <v>90442069</v>
      </c>
      <c r="I194" s="19" t="s">
        <v>129</v>
      </c>
      <c r="J194" s="19" t="s">
        <v>49</v>
      </c>
      <c r="K194" s="19" t="s">
        <v>50</v>
      </c>
      <c r="L194" s="19" t="s">
        <v>51</v>
      </c>
      <c r="M194" s="19">
        <v>46577.58</v>
      </c>
      <c r="N194" s="19">
        <v>1697</v>
      </c>
      <c r="O194" s="19">
        <v>83.413383837609999</v>
      </c>
      <c r="P194" s="19">
        <v>15.338973062479999</v>
      </c>
      <c r="Q194" s="19">
        <v>149.05000000000001</v>
      </c>
    </row>
    <row r="195" spans="1:17">
      <c r="A195" s="19">
        <v>900</v>
      </c>
      <c r="B195" s="19" t="s">
        <v>43</v>
      </c>
      <c r="C195" s="19">
        <v>904</v>
      </c>
      <c r="D195" s="19" t="s">
        <v>44</v>
      </c>
      <c r="E195" s="19" t="s">
        <v>45</v>
      </c>
      <c r="F195" s="19" t="s">
        <v>46</v>
      </c>
      <c r="G195" s="19" t="s">
        <v>123</v>
      </c>
      <c r="H195" s="19">
        <v>90442069</v>
      </c>
      <c r="I195" s="19" t="s">
        <v>129</v>
      </c>
      <c r="J195" s="19" t="s">
        <v>52</v>
      </c>
      <c r="K195" s="19" t="s">
        <v>53</v>
      </c>
      <c r="L195" s="19" t="s">
        <v>54</v>
      </c>
      <c r="M195" s="19">
        <v>8742.09</v>
      </c>
      <c r="N195" s="19">
        <v>522</v>
      </c>
      <c r="O195" s="19">
        <v>21.194444444270001</v>
      </c>
      <c r="P195" s="19">
        <v>3.28124999988</v>
      </c>
      <c r="Q195" s="19">
        <v>26.623999999999999</v>
      </c>
    </row>
    <row r="196" spans="1:17">
      <c r="A196" s="19">
        <v>900</v>
      </c>
      <c r="B196" s="19" t="s">
        <v>43</v>
      </c>
      <c r="C196" s="19">
        <v>904</v>
      </c>
      <c r="D196" s="19" t="s">
        <v>44</v>
      </c>
      <c r="E196" s="19" t="s">
        <v>45</v>
      </c>
      <c r="F196" s="19" t="s">
        <v>46</v>
      </c>
      <c r="G196" s="19" t="s">
        <v>123</v>
      </c>
      <c r="H196" s="19">
        <v>90442069</v>
      </c>
      <c r="I196" s="19" t="s">
        <v>129</v>
      </c>
      <c r="J196" s="19" t="s">
        <v>55</v>
      </c>
      <c r="K196" s="19" t="s">
        <v>56</v>
      </c>
      <c r="L196" s="19" t="s">
        <v>57</v>
      </c>
      <c r="M196" s="19">
        <v>1105.9000000000001</v>
      </c>
      <c r="N196" s="19">
        <v>14</v>
      </c>
      <c r="O196" s="19">
        <v>0.81111111111</v>
      </c>
      <c r="P196" s="19">
        <v>0.81111111111</v>
      </c>
      <c r="Q196" s="19">
        <v>2.7749999999999999</v>
      </c>
    </row>
    <row r="197" spans="1:17">
      <c r="A197" s="19">
        <v>900</v>
      </c>
      <c r="B197" s="19" t="s">
        <v>43</v>
      </c>
      <c r="C197" s="19">
        <v>904</v>
      </c>
      <c r="D197" s="19" t="s">
        <v>44</v>
      </c>
      <c r="E197" s="19" t="s">
        <v>45</v>
      </c>
      <c r="F197" s="19" t="s">
        <v>46</v>
      </c>
      <c r="G197" s="19" t="s">
        <v>123</v>
      </c>
      <c r="H197" s="19">
        <v>90442069</v>
      </c>
      <c r="I197" s="19" t="s">
        <v>129</v>
      </c>
      <c r="J197" s="19" t="s">
        <v>58</v>
      </c>
      <c r="K197" s="19" t="s">
        <v>59</v>
      </c>
      <c r="L197" s="19" t="s">
        <v>60</v>
      </c>
      <c r="M197" s="19">
        <v>9472.73</v>
      </c>
      <c r="N197" s="19">
        <v>429</v>
      </c>
      <c r="O197" s="19">
        <v>16.466666666569999</v>
      </c>
      <c r="P197" s="19">
        <v>16.466666666569999</v>
      </c>
      <c r="Q197" s="19">
        <v>34.195</v>
      </c>
    </row>
    <row r="198" spans="1:17">
      <c r="A198" s="19">
        <v>900</v>
      </c>
      <c r="B198" s="19" t="s">
        <v>43</v>
      </c>
      <c r="C198" s="19">
        <v>904</v>
      </c>
      <c r="D198" s="19" t="s">
        <v>44</v>
      </c>
      <c r="E198" s="19" t="s">
        <v>45</v>
      </c>
      <c r="F198" s="19" t="s">
        <v>46</v>
      </c>
      <c r="G198" s="19" t="s">
        <v>123</v>
      </c>
      <c r="H198" s="19">
        <v>90442069</v>
      </c>
      <c r="I198" s="19" t="s">
        <v>129</v>
      </c>
      <c r="J198" s="19" t="s">
        <v>61</v>
      </c>
      <c r="K198" s="19" t="s">
        <v>62</v>
      </c>
      <c r="L198" s="19" t="s">
        <v>63</v>
      </c>
      <c r="M198" s="19">
        <v>1846.57</v>
      </c>
      <c r="N198" s="19">
        <v>38</v>
      </c>
      <c r="O198" s="19">
        <v>1.59777777777</v>
      </c>
      <c r="P198" s="19">
        <v>1.59777777777</v>
      </c>
      <c r="Q198" s="19">
        <v>6.0350000000000001</v>
      </c>
    </row>
    <row r="199" spans="1:17">
      <c r="A199" s="19">
        <v>900</v>
      </c>
      <c r="B199" s="19" t="s">
        <v>43</v>
      </c>
      <c r="C199" s="19">
        <v>904</v>
      </c>
      <c r="D199" s="19" t="s">
        <v>44</v>
      </c>
      <c r="E199" s="19" t="s">
        <v>45</v>
      </c>
      <c r="F199" s="19" t="s">
        <v>46</v>
      </c>
      <c r="G199" s="19" t="s">
        <v>123</v>
      </c>
      <c r="H199" s="19">
        <v>90442070</v>
      </c>
      <c r="I199" s="19" t="s">
        <v>130</v>
      </c>
      <c r="J199" s="19" t="s">
        <v>49</v>
      </c>
      <c r="K199" s="19" t="s">
        <v>50</v>
      </c>
      <c r="L199" s="19" t="s">
        <v>51</v>
      </c>
      <c r="M199" s="19">
        <v>43603.64</v>
      </c>
      <c r="N199" s="19">
        <v>1647</v>
      </c>
      <c r="O199" s="19">
        <v>78.061778498890007</v>
      </c>
      <c r="P199" s="19">
        <v>14.179551466079999</v>
      </c>
      <c r="Q199" s="19">
        <v>139.89500000000001</v>
      </c>
    </row>
    <row r="200" spans="1:17">
      <c r="A200" s="19">
        <v>900</v>
      </c>
      <c r="B200" s="19" t="s">
        <v>43</v>
      </c>
      <c r="C200" s="19">
        <v>904</v>
      </c>
      <c r="D200" s="19" t="s">
        <v>44</v>
      </c>
      <c r="E200" s="19" t="s">
        <v>45</v>
      </c>
      <c r="F200" s="19" t="s">
        <v>46</v>
      </c>
      <c r="G200" s="19" t="s">
        <v>123</v>
      </c>
      <c r="H200" s="19">
        <v>90442070</v>
      </c>
      <c r="I200" s="19" t="s">
        <v>130</v>
      </c>
      <c r="J200" s="19" t="s">
        <v>52</v>
      </c>
      <c r="K200" s="19" t="s">
        <v>53</v>
      </c>
      <c r="L200" s="19" t="s">
        <v>54</v>
      </c>
      <c r="M200" s="19">
        <v>6345.57</v>
      </c>
      <c r="N200" s="19">
        <v>391</v>
      </c>
      <c r="O200" s="19">
        <v>15.44444444424</v>
      </c>
      <c r="P200" s="19">
        <v>2.4777777776500001</v>
      </c>
      <c r="Q200" s="19">
        <v>19.384</v>
      </c>
    </row>
    <row r="201" spans="1:17">
      <c r="A201" s="19">
        <v>900</v>
      </c>
      <c r="B201" s="19" t="s">
        <v>43</v>
      </c>
      <c r="C201" s="19">
        <v>904</v>
      </c>
      <c r="D201" s="19" t="s">
        <v>44</v>
      </c>
      <c r="E201" s="19" t="s">
        <v>45</v>
      </c>
      <c r="F201" s="19" t="s">
        <v>46</v>
      </c>
      <c r="G201" s="19" t="s">
        <v>123</v>
      </c>
      <c r="H201" s="19">
        <v>90442070</v>
      </c>
      <c r="I201" s="19" t="s">
        <v>130</v>
      </c>
      <c r="J201" s="19" t="s">
        <v>55</v>
      </c>
      <c r="K201" s="19" t="s">
        <v>56</v>
      </c>
      <c r="L201" s="19" t="s">
        <v>57</v>
      </c>
      <c r="M201" s="19">
        <v>1200.75</v>
      </c>
      <c r="N201" s="19">
        <v>16</v>
      </c>
      <c r="O201" s="19">
        <v>0.87361111111</v>
      </c>
      <c r="P201" s="19">
        <v>0.87361111111</v>
      </c>
      <c r="Q201" s="19">
        <v>2.5550000000000002</v>
      </c>
    </row>
    <row r="202" spans="1:17">
      <c r="A202" s="19">
        <v>900</v>
      </c>
      <c r="B202" s="19" t="s">
        <v>43</v>
      </c>
      <c r="C202" s="19">
        <v>904</v>
      </c>
      <c r="D202" s="19" t="s">
        <v>44</v>
      </c>
      <c r="E202" s="19" t="s">
        <v>45</v>
      </c>
      <c r="F202" s="19" t="s">
        <v>46</v>
      </c>
      <c r="G202" s="19" t="s">
        <v>123</v>
      </c>
      <c r="H202" s="19">
        <v>90442070</v>
      </c>
      <c r="I202" s="19" t="s">
        <v>130</v>
      </c>
      <c r="J202" s="19" t="s">
        <v>55</v>
      </c>
      <c r="K202" s="19" t="s">
        <v>65</v>
      </c>
      <c r="L202" s="19" t="s">
        <v>66</v>
      </c>
      <c r="M202" s="19">
        <v>466.13</v>
      </c>
      <c r="N202" s="19">
        <v>2</v>
      </c>
      <c r="O202" s="19">
        <v>0.3</v>
      </c>
      <c r="P202" s="19">
        <v>0.3</v>
      </c>
      <c r="Q202" s="19">
        <v>0.34799999999999998</v>
      </c>
    </row>
    <row r="203" spans="1:17">
      <c r="A203" s="19">
        <v>900</v>
      </c>
      <c r="B203" s="19" t="s">
        <v>43</v>
      </c>
      <c r="C203" s="19">
        <v>904</v>
      </c>
      <c r="D203" s="19" t="s">
        <v>44</v>
      </c>
      <c r="E203" s="19" t="s">
        <v>45</v>
      </c>
      <c r="F203" s="19" t="s">
        <v>46</v>
      </c>
      <c r="G203" s="19" t="s">
        <v>123</v>
      </c>
      <c r="H203" s="19">
        <v>90442070</v>
      </c>
      <c r="I203" s="19" t="s">
        <v>130</v>
      </c>
      <c r="J203" s="19" t="s">
        <v>58</v>
      </c>
      <c r="K203" s="19" t="s">
        <v>59</v>
      </c>
      <c r="L203" s="19" t="s">
        <v>60</v>
      </c>
      <c r="M203" s="19">
        <v>11872.65</v>
      </c>
      <c r="N203" s="19">
        <v>538</v>
      </c>
      <c r="O203" s="19">
        <v>18.691666666549999</v>
      </c>
      <c r="P203" s="19">
        <v>18.691666666549999</v>
      </c>
      <c r="Q203" s="19">
        <v>40.25</v>
      </c>
    </row>
    <row r="204" spans="1:17">
      <c r="A204" s="19">
        <v>900</v>
      </c>
      <c r="B204" s="19" t="s">
        <v>43</v>
      </c>
      <c r="C204" s="19">
        <v>904</v>
      </c>
      <c r="D204" s="19" t="s">
        <v>44</v>
      </c>
      <c r="E204" s="19" t="s">
        <v>45</v>
      </c>
      <c r="F204" s="19" t="s">
        <v>46</v>
      </c>
      <c r="G204" s="19" t="s">
        <v>123</v>
      </c>
      <c r="H204" s="19">
        <v>90442070</v>
      </c>
      <c r="I204" s="19" t="s">
        <v>130</v>
      </c>
      <c r="J204" s="19" t="s">
        <v>61</v>
      </c>
      <c r="K204" s="19" t="s">
        <v>62</v>
      </c>
      <c r="L204" s="19" t="s">
        <v>63</v>
      </c>
      <c r="M204" s="19">
        <v>976.38</v>
      </c>
      <c r="N204" s="19">
        <v>21</v>
      </c>
      <c r="O204" s="19">
        <v>1.0333333333100001</v>
      </c>
      <c r="P204" s="19">
        <v>1.0333333333100001</v>
      </c>
      <c r="Q204" s="19">
        <v>3.3119999999999998</v>
      </c>
    </row>
    <row r="205" spans="1:17">
      <c r="A205" s="19">
        <v>900</v>
      </c>
      <c r="B205" s="19" t="s">
        <v>43</v>
      </c>
      <c r="C205" s="19">
        <v>904</v>
      </c>
      <c r="D205" s="19" t="s">
        <v>44</v>
      </c>
      <c r="E205" s="19" t="s">
        <v>45</v>
      </c>
      <c r="F205" s="19" t="s">
        <v>46</v>
      </c>
      <c r="G205" s="19" t="s">
        <v>123</v>
      </c>
      <c r="H205" s="19">
        <v>90442072</v>
      </c>
      <c r="I205" s="19" t="s">
        <v>131</v>
      </c>
      <c r="J205" s="19" t="s">
        <v>49</v>
      </c>
      <c r="K205" s="19" t="s">
        <v>50</v>
      </c>
      <c r="L205" s="19" t="s">
        <v>51</v>
      </c>
      <c r="M205" s="19">
        <v>44477.57</v>
      </c>
      <c r="N205" s="19">
        <v>1605</v>
      </c>
      <c r="O205" s="19">
        <v>79.399837661600003</v>
      </c>
      <c r="P205" s="19">
        <v>17.106475467429998</v>
      </c>
      <c r="Q205" s="19">
        <v>140.66999999999999</v>
      </c>
    </row>
    <row r="206" spans="1:17">
      <c r="A206" s="19">
        <v>900</v>
      </c>
      <c r="B206" s="19" t="s">
        <v>43</v>
      </c>
      <c r="C206" s="19">
        <v>904</v>
      </c>
      <c r="D206" s="19" t="s">
        <v>44</v>
      </c>
      <c r="E206" s="19" t="s">
        <v>45</v>
      </c>
      <c r="F206" s="19" t="s">
        <v>46</v>
      </c>
      <c r="G206" s="19" t="s">
        <v>123</v>
      </c>
      <c r="H206" s="19">
        <v>90442072</v>
      </c>
      <c r="I206" s="19" t="s">
        <v>131</v>
      </c>
      <c r="J206" s="19" t="s">
        <v>52</v>
      </c>
      <c r="K206" s="19" t="s">
        <v>53</v>
      </c>
      <c r="L206" s="19" t="s">
        <v>54</v>
      </c>
      <c r="M206" s="19">
        <v>15813.35</v>
      </c>
      <c r="N206" s="19">
        <v>1040</v>
      </c>
      <c r="O206" s="19">
        <v>37.916666666159998</v>
      </c>
      <c r="P206" s="19">
        <v>6.10277777738</v>
      </c>
      <c r="Q206" s="19">
        <v>48.984000000000002</v>
      </c>
    </row>
    <row r="207" spans="1:17">
      <c r="A207" s="19">
        <v>900</v>
      </c>
      <c r="B207" s="19" t="s">
        <v>43</v>
      </c>
      <c r="C207" s="19">
        <v>904</v>
      </c>
      <c r="D207" s="19" t="s">
        <v>44</v>
      </c>
      <c r="E207" s="19" t="s">
        <v>45</v>
      </c>
      <c r="F207" s="19" t="s">
        <v>46</v>
      </c>
      <c r="G207" s="19" t="s">
        <v>123</v>
      </c>
      <c r="H207" s="19">
        <v>90442072</v>
      </c>
      <c r="I207" s="19" t="s">
        <v>131</v>
      </c>
      <c r="J207" s="19" t="s">
        <v>55</v>
      </c>
      <c r="K207" s="19" t="s">
        <v>56</v>
      </c>
      <c r="L207" s="19" t="s">
        <v>57</v>
      </c>
      <c r="M207" s="19">
        <v>5825.02</v>
      </c>
      <c r="N207" s="19">
        <v>69</v>
      </c>
      <c r="O207" s="19">
        <v>4.3333333333199997</v>
      </c>
      <c r="P207" s="19">
        <v>4.3333333333199997</v>
      </c>
      <c r="Q207" s="19">
        <v>13.725</v>
      </c>
    </row>
    <row r="208" spans="1:17">
      <c r="A208" s="19">
        <v>900</v>
      </c>
      <c r="B208" s="19" t="s">
        <v>43</v>
      </c>
      <c r="C208" s="19">
        <v>904</v>
      </c>
      <c r="D208" s="19" t="s">
        <v>44</v>
      </c>
      <c r="E208" s="19" t="s">
        <v>45</v>
      </c>
      <c r="F208" s="19" t="s">
        <v>46</v>
      </c>
      <c r="G208" s="19" t="s">
        <v>123</v>
      </c>
      <c r="H208" s="19">
        <v>90442072</v>
      </c>
      <c r="I208" s="19" t="s">
        <v>131</v>
      </c>
      <c r="J208" s="19" t="s">
        <v>58</v>
      </c>
      <c r="K208" s="19" t="s">
        <v>59</v>
      </c>
      <c r="L208" s="19" t="s">
        <v>60</v>
      </c>
      <c r="M208" s="19">
        <v>7753.22</v>
      </c>
      <c r="N208" s="19">
        <v>379</v>
      </c>
      <c r="O208" s="19">
        <v>13.14583333315</v>
      </c>
      <c r="P208" s="19">
        <v>13.14583333315</v>
      </c>
      <c r="Q208" s="19">
        <v>26.5</v>
      </c>
    </row>
    <row r="209" spans="1:17">
      <c r="A209" s="19">
        <v>900</v>
      </c>
      <c r="B209" s="19" t="s">
        <v>43</v>
      </c>
      <c r="C209" s="19">
        <v>904</v>
      </c>
      <c r="D209" s="19" t="s">
        <v>44</v>
      </c>
      <c r="E209" s="19" t="s">
        <v>45</v>
      </c>
      <c r="F209" s="19" t="s">
        <v>46</v>
      </c>
      <c r="G209" s="19" t="s">
        <v>123</v>
      </c>
      <c r="H209" s="19">
        <v>90442072</v>
      </c>
      <c r="I209" s="19" t="s">
        <v>131</v>
      </c>
      <c r="J209" s="19" t="s">
        <v>61</v>
      </c>
      <c r="K209" s="19" t="s">
        <v>62</v>
      </c>
      <c r="L209" s="19" t="s">
        <v>63</v>
      </c>
      <c r="M209" s="19">
        <v>1019.92</v>
      </c>
      <c r="N209" s="19">
        <v>46</v>
      </c>
      <c r="O209" s="19">
        <v>1.5774999999999999</v>
      </c>
      <c r="P209" s="19">
        <v>1.5774999999999999</v>
      </c>
      <c r="Q209" s="19">
        <v>5.524</v>
      </c>
    </row>
    <row r="210" spans="1:17">
      <c r="A210" s="19">
        <v>900</v>
      </c>
      <c r="B210" s="19" t="s">
        <v>43</v>
      </c>
      <c r="C210" s="19">
        <v>904</v>
      </c>
      <c r="D210" s="19" t="s">
        <v>44</v>
      </c>
      <c r="E210" s="19" t="s">
        <v>45</v>
      </c>
      <c r="F210" s="19" t="s">
        <v>46</v>
      </c>
      <c r="G210" s="19" t="s">
        <v>132</v>
      </c>
      <c r="H210" s="19">
        <v>90440028</v>
      </c>
      <c r="I210" s="19" t="s">
        <v>133</v>
      </c>
      <c r="J210" s="19" t="s">
        <v>71</v>
      </c>
      <c r="K210" s="19" t="s">
        <v>72</v>
      </c>
      <c r="L210" s="19" t="s">
        <v>73</v>
      </c>
      <c r="M210" s="19">
        <v>27474.28</v>
      </c>
      <c r="N210" s="19">
        <v>957</v>
      </c>
      <c r="O210" s="19">
        <v>41.624999999830003</v>
      </c>
      <c r="P210" s="19">
        <v>23.099999999830001</v>
      </c>
      <c r="Q210" s="19">
        <v>33.36</v>
      </c>
    </row>
    <row r="211" spans="1:17">
      <c r="A211" s="19">
        <v>900</v>
      </c>
      <c r="B211" s="19" t="s">
        <v>43</v>
      </c>
      <c r="C211" s="19">
        <v>904</v>
      </c>
      <c r="D211" s="19" t="s">
        <v>44</v>
      </c>
      <c r="E211" s="19" t="s">
        <v>45</v>
      </c>
      <c r="F211" s="19" t="s">
        <v>46</v>
      </c>
      <c r="G211" s="19" t="s">
        <v>132</v>
      </c>
      <c r="H211" s="19">
        <v>90440028</v>
      </c>
      <c r="I211" s="19" t="s">
        <v>133</v>
      </c>
      <c r="J211" s="19" t="s">
        <v>71</v>
      </c>
      <c r="K211" s="19" t="s">
        <v>74</v>
      </c>
      <c r="L211" s="19" t="s">
        <v>75</v>
      </c>
      <c r="M211" s="19">
        <v>30836.62</v>
      </c>
      <c r="N211" s="19">
        <v>273</v>
      </c>
      <c r="O211" s="19">
        <v>21.24999999984</v>
      </c>
      <c r="P211" s="19">
        <v>20.349999999840001</v>
      </c>
      <c r="Q211" s="19">
        <v>20.237500000000001</v>
      </c>
    </row>
    <row r="212" spans="1:17">
      <c r="A212" s="19">
        <v>900</v>
      </c>
      <c r="B212" s="19" t="s">
        <v>43</v>
      </c>
      <c r="C212" s="19">
        <v>904</v>
      </c>
      <c r="D212" s="19" t="s">
        <v>44</v>
      </c>
      <c r="E212" s="19" t="s">
        <v>45</v>
      </c>
      <c r="F212" s="19" t="s">
        <v>46</v>
      </c>
      <c r="G212" s="19" t="s">
        <v>132</v>
      </c>
      <c r="H212" s="19">
        <v>90440028</v>
      </c>
      <c r="I212" s="19" t="s">
        <v>133</v>
      </c>
      <c r="J212" s="19" t="s">
        <v>71</v>
      </c>
      <c r="K212" s="19" t="s">
        <v>76</v>
      </c>
      <c r="L212" s="19" t="s">
        <v>77</v>
      </c>
      <c r="M212" s="19">
        <v>10878.8</v>
      </c>
      <c r="N212" s="19">
        <v>2110</v>
      </c>
      <c r="O212" s="19">
        <v>76</v>
      </c>
      <c r="P212" s="19">
        <v>7.4749999999999996</v>
      </c>
      <c r="Q212" s="19">
        <v>34.200000000000003</v>
      </c>
    </row>
    <row r="213" spans="1:17">
      <c r="A213" s="19">
        <v>900</v>
      </c>
      <c r="B213" s="19" t="s">
        <v>43</v>
      </c>
      <c r="C213" s="19">
        <v>904</v>
      </c>
      <c r="D213" s="19" t="s">
        <v>44</v>
      </c>
      <c r="E213" s="19" t="s">
        <v>45</v>
      </c>
      <c r="F213" s="19" t="s">
        <v>46</v>
      </c>
      <c r="G213" s="19" t="s">
        <v>132</v>
      </c>
      <c r="H213" s="19">
        <v>90440028</v>
      </c>
      <c r="I213" s="19" t="s">
        <v>133</v>
      </c>
      <c r="J213" s="19" t="s">
        <v>78</v>
      </c>
      <c r="K213" s="19" t="s">
        <v>79</v>
      </c>
      <c r="L213" s="19" t="s">
        <v>80</v>
      </c>
      <c r="M213" s="19">
        <v>5376.58</v>
      </c>
      <c r="N213" s="19">
        <v>352</v>
      </c>
      <c r="O213" s="19">
        <v>15.523809523760001</v>
      </c>
      <c r="P213" s="19">
        <v>3.7404761904199999</v>
      </c>
      <c r="Q213" s="19">
        <v>21.952000000000002</v>
      </c>
    </row>
    <row r="214" spans="1:17">
      <c r="A214" s="19">
        <v>900</v>
      </c>
      <c r="B214" s="19" t="s">
        <v>43</v>
      </c>
      <c r="C214" s="19">
        <v>904</v>
      </c>
      <c r="D214" s="19" t="s">
        <v>44</v>
      </c>
      <c r="E214" s="19" t="s">
        <v>45</v>
      </c>
      <c r="F214" s="19" t="s">
        <v>46</v>
      </c>
      <c r="G214" s="19" t="s">
        <v>132</v>
      </c>
      <c r="H214" s="19">
        <v>90440028</v>
      </c>
      <c r="I214" s="19" t="s">
        <v>133</v>
      </c>
      <c r="J214" s="19" t="s">
        <v>81</v>
      </c>
      <c r="K214" s="19" t="s">
        <v>82</v>
      </c>
      <c r="L214" s="19" t="s">
        <v>83</v>
      </c>
      <c r="M214" s="19">
        <v>5519.34</v>
      </c>
      <c r="N214" s="19">
        <v>1901</v>
      </c>
      <c r="O214" s="19">
        <v>46.229166666650002</v>
      </c>
      <c r="P214" s="19">
        <v>12.029166666649999</v>
      </c>
      <c r="Q214" s="19">
        <v>32.479999999999997</v>
      </c>
    </row>
    <row r="215" spans="1:17">
      <c r="A215" s="19">
        <v>900</v>
      </c>
      <c r="B215" s="19" t="s">
        <v>43</v>
      </c>
      <c r="C215" s="19">
        <v>904</v>
      </c>
      <c r="D215" s="19" t="s">
        <v>44</v>
      </c>
      <c r="E215" s="19" t="s">
        <v>45</v>
      </c>
      <c r="F215" s="19" t="s">
        <v>46</v>
      </c>
      <c r="G215" s="19" t="s">
        <v>132</v>
      </c>
      <c r="H215" s="19">
        <v>90440028</v>
      </c>
      <c r="I215" s="19" t="s">
        <v>133</v>
      </c>
      <c r="J215" s="19" t="s">
        <v>81</v>
      </c>
      <c r="K215" s="19" t="s">
        <v>84</v>
      </c>
      <c r="L215" s="19" t="s">
        <v>85</v>
      </c>
      <c r="M215" s="19">
        <v>9540.74</v>
      </c>
      <c r="N215" s="19">
        <v>985</v>
      </c>
      <c r="O215" s="19">
        <v>33.091880341630002</v>
      </c>
      <c r="P215" s="19">
        <v>33.091880341630002</v>
      </c>
      <c r="Q215" s="19">
        <v>17.373000000000001</v>
      </c>
    </row>
    <row r="216" spans="1:17">
      <c r="A216" s="19">
        <v>900</v>
      </c>
      <c r="B216" s="19" t="s">
        <v>43</v>
      </c>
      <c r="C216" s="19">
        <v>904</v>
      </c>
      <c r="D216" s="19" t="s">
        <v>44</v>
      </c>
      <c r="E216" s="19" t="s">
        <v>45</v>
      </c>
      <c r="F216" s="19" t="s">
        <v>46</v>
      </c>
      <c r="G216" s="19" t="s">
        <v>132</v>
      </c>
      <c r="H216" s="19">
        <v>90440028</v>
      </c>
      <c r="I216" s="19" t="s">
        <v>133</v>
      </c>
      <c r="J216" s="19" t="s">
        <v>81</v>
      </c>
      <c r="K216" s="19" t="s">
        <v>86</v>
      </c>
      <c r="L216" s="19" t="s">
        <v>87</v>
      </c>
      <c r="M216" s="19">
        <v>6514.2</v>
      </c>
      <c r="N216" s="19">
        <v>418</v>
      </c>
      <c r="O216" s="19">
        <v>20.766792929219999</v>
      </c>
      <c r="P216" s="19">
        <v>20.766792929219999</v>
      </c>
      <c r="Q216" s="19">
        <v>33.799999999999997</v>
      </c>
    </row>
    <row r="217" spans="1:17">
      <c r="A217" s="19">
        <v>900</v>
      </c>
      <c r="B217" s="19" t="s">
        <v>43</v>
      </c>
      <c r="C217" s="19">
        <v>904</v>
      </c>
      <c r="D217" s="19" t="s">
        <v>44</v>
      </c>
      <c r="E217" s="19" t="s">
        <v>45</v>
      </c>
      <c r="F217" s="19" t="s">
        <v>46</v>
      </c>
      <c r="G217" s="19" t="s">
        <v>132</v>
      </c>
      <c r="H217" s="19">
        <v>90440028</v>
      </c>
      <c r="I217" s="19" t="s">
        <v>133</v>
      </c>
      <c r="J217" s="19" t="s">
        <v>81</v>
      </c>
      <c r="K217" s="19" t="s">
        <v>88</v>
      </c>
      <c r="L217" s="19" t="s">
        <v>89</v>
      </c>
      <c r="M217" s="19">
        <v>623.34</v>
      </c>
      <c r="N217" s="19">
        <v>22</v>
      </c>
      <c r="O217" s="19">
        <v>1.1000000000000001</v>
      </c>
      <c r="P217" s="19">
        <v>1.1000000000000001</v>
      </c>
      <c r="Q217" s="19">
        <v>5.5</v>
      </c>
    </row>
    <row r="218" spans="1:17">
      <c r="A218" s="19">
        <v>900</v>
      </c>
      <c r="B218" s="19" t="s">
        <v>43</v>
      </c>
      <c r="C218" s="19">
        <v>904</v>
      </c>
      <c r="D218" s="19" t="s">
        <v>44</v>
      </c>
      <c r="E218" s="19" t="s">
        <v>45</v>
      </c>
      <c r="F218" s="19" t="s">
        <v>46</v>
      </c>
      <c r="G218" s="19" t="s">
        <v>132</v>
      </c>
      <c r="H218" s="19">
        <v>90440028</v>
      </c>
      <c r="I218" s="19" t="s">
        <v>133</v>
      </c>
      <c r="J218" s="19" t="s">
        <v>81</v>
      </c>
      <c r="K218" s="19" t="s">
        <v>90</v>
      </c>
      <c r="L218" s="19" t="s">
        <v>91</v>
      </c>
      <c r="M218" s="19">
        <v>14687.12</v>
      </c>
      <c r="N218" s="19">
        <v>757</v>
      </c>
      <c r="O218" s="19">
        <v>36.352272727109998</v>
      </c>
      <c r="P218" s="19">
        <v>36.352272727109998</v>
      </c>
      <c r="Q218" s="19">
        <v>23.581</v>
      </c>
    </row>
    <row r="219" spans="1:17">
      <c r="A219" s="19">
        <v>900</v>
      </c>
      <c r="B219" s="19" t="s">
        <v>43</v>
      </c>
      <c r="C219" s="19">
        <v>904</v>
      </c>
      <c r="D219" s="19" t="s">
        <v>44</v>
      </c>
      <c r="E219" s="19" t="s">
        <v>45</v>
      </c>
      <c r="F219" s="19" t="s">
        <v>46</v>
      </c>
      <c r="G219" s="19" t="s">
        <v>132</v>
      </c>
      <c r="H219" s="19">
        <v>90440028</v>
      </c>
      <c r="I219" s="19" t="s">
        <v>133</v>
      </c>
      <c r="J219" s="19" t="s">
        <v>81</v>
      </c>
      <c r="K219" s="19" t="s">
        <v>92</v>
      </c>
      <c r="L219" s="19" t="s">
        <v>93</v>
      </c>
      <c r="M219" s="19">
        <v>4613.1400000000003</v>
      </c>
      <c r="N219" s="19">
        <v>358</v>
      </c>
      <c r="O219" s="19">
        <v>18.531926406829999</v>
      </c>
      <c r="P219" s="19">
        <v>18.531926406829999</v>
      </c>
      <c r="Q219" s="19">
        <v>18.984999999999999</v>
      </c>
    </row>
    <row r="220" spans="1:17">
      <c r="A220" s="19">
        <v>900</v>
      </c>
      <c r="B220" s="19" t="s">
        <v>43</v>
      </c>
      <c r="C220" s="19">
        <v>904</v>
      </c>
      <c r="D220" s="19" t="s">
        <v>44</v>
      </c>
      <c r="E220" s="19" t="s">
        <v>45</v>
      </c>
      <c r="F220" s="19" t="s">
        <v>46</v>
      </c>
      <c r="G220" s="19" t="s">
        <v>132</v>
      </c>
      <c r="H220" s="19">
        <v>90440028</v>
      </c>
      <c r="I220" s="19" t="s">
        <v>133</v>
      </c>
      <c r="J220" s="19" t="s">
        <v>81</v>
      </c>
      <c r="K220" s="19" t="s">
        <v>94</v>
      </c>
      <c r="L220" s="19" t="s">
        <v>95</v>
      </c>
      <c r="M220" s="19">
        <v>1817</v>
      </c>
      <c r="N220" s="19">
        <v>100</v>
      </c>
      <c r="O220" s="19">
        <v>5</v>
      </c>
      <c r="P220" s="19">
        <v>5</v>
      </c>
      <c r="Q220" s="19">
        <v>9</v>
      </c>
    </row>
    <row r="221" spans="1:17">
      <c r="A221" s="19">
        <v>900</v>
      </c>
      <c r="B221" s="19" t="s">
        <v>43</v>
      </c>
      <c r="C221" s="19">
        <v>904</v>
      </c>
      <c r="D221" s="19" t="s">
        <v>44</v>
      </c>
      <c r="E221" s="19" t="s">
        <v>45</v>
      </c>
      <c r="F221" s="19" t="s">
        <v>46</v>
      </c>
      <c r="G221" s="19" t="s">
        <v>132</v>
      </c>
      <c r="H221" s="19">
        <v>90440028</v>
      </c>
      <c r="I221" s="19" t="s">
        <v>133</v>
      </c>
      <c r="J221" s="19" t="s">
        <v>96</v>
      </c>
      <c r="K221" s="19" t="s">
        <v>97</v>
      </c>
      <c r="L221" s="19" t="s">
        <v>98</v>
      </c>
      <c r="M221" s="19">
        <v>6268.58</v>
      </c>
      <c r="N221" s="19">
        <v>311</v>
      </c>
      <c r="O221" s="19">
        <v>48.59523809505</v>
      </c>
      <c r="P221" s="19">
        <v>5.7261904758100002</v>
      </c>
      <c r="Q221" s="19">
        <v>19.071999999999999</v>
      </c>
    </row>
    <row r="222" spans="1:17">
      <c r="A222" s="19">
        <v>900</v>
      </c>
      <c r="B222" s="19" t="s">
        <v>43</v>
      </c>
      <c r="C222" s="19">
        <v>904</v>
      </c>
      <c r="D222" s="19" t="s">
        <v>44</v>
      </c>
      <c r="E222" s="19" t="s">
        <v>45</v>
      </c>
      <c r="F222" s="19" t="s">
        <v>46</v>
      </c>
      <c r="G222" s="19" t="s">
        <v>132</v>
      </c>
      <c r="H222" s="19">
        <v>90440028</v>
      </c>
      <c r="I222" s="19" t="s">
        <v>133</v>
      </c>
      <c r="J222" s="19" t="s">
        <v>99</v>
      </c>
      <c r="K222" s="19" t="s">
        <v>100</v>
      </c>
      <c r="L222" s="19" t="s">
        <v>101</v>
      </c>
      <c r="M222" s="19">
        <v>31626.68</v>
      </c>
      <c r="N222" s="19">
        <v>527</v>
      </c>
      <c r="O222" s="19">
        <v>30.634858197170001</v>
      </c>
      <c r="P222" s="19">
        <v>30.634858197170001</v>
      </c>
      <c r="Q222" s="19">
        <v>136.53</v>
      </c>
    </row>
    <row r="223" spans="1:17">
      <c r="A223" s="19">
        <v>900</v>
      </c>
      <c r="B223" s="19" t="s">
        <v>43</v>
      </c>
      <c r="C223" s="19">
        <v>904</v>
      </c>
      <c r="D223" s="19" t="s">
        <v>44</v>
      </c>
      <c r="E223" s="19" t="s">
        <v>45</v>
      </c>
      <c r="F223" s="19" t="s">
        <v>46</v>
      </c>
      <c r="G223" s="19" t="s">
        <v>132</v>
      </c>
      <c r="H223" s="19">
        <v>90440028</v>
      </c>
      <c r="I223" s="19" t="s">
        <v>133</v>
      </c>
      <c r="J223" s="19" t="s">
        <v>102</v>
      </c>
      <c r="K223" s="19" t="s">
        <v>103</v>
      </c>
      <c r="L223" s="19" t="s">
        <v>104</v>
      </c>
      <c r="M223" s="19">
        <v>6545.85</v>
      </c>
      <c r="N223" s="19">
        <v>34</v>
      </c>
      <c r="O223" s="19">
        <v>2.5416666666299998</v>
      </c>
      <c r="P223" s="19">
        <v>2.5416666666299998</v>
      </c>
      <c r="Q223" s="19">
        <v>12.5</v>
      </c>
    </row>
    <row r="224" spans="1:17">
      <c r="A224" s="19">
        <v>900</v>
      </c>
      <c r="B224" s="19" t="s">
        <v>43</v>
      </c>
      <c r="C224" s="19">
        <v>904</v>
      </c>
      <c r="D224" s="19" t="s">
        <v>44</v>
      </c>
      <c r="E224" s="19" t="s">
        <v>45</v>
      </c>
      <c r="F224" s="19" t="s">
        <v>46</v>
      </c>
      <c r="G224" s="19" t="s">
        <v>132</v>
      </c>
      <c r="H224" s="19">
        <v>90440028</v>
      </c>
      <c r="I224" s="19" t="s">
        <v>133</v>
      </c>
      <c r="J224" s="19" t="s">
        <v>105</v>
      </c>
      <c r="K224" s="19" t="s">
        <v>106</v>
      </c>
      <c r="L224" s="19" t="s">
        <v>107</v>
      </c>
      <c r="M224" s="19">
        <v>3032.74</v>
      </c>
      <c r="N224" s="19">
        <v>36</v>
      </c>
      <c r="O224" s="19">
        <v>2.6222222222</v>
      </c>
      <c r="P224" s="19">
        <v>2.6222222222</v>
      </c>
      <c r="Q224" s="19">
        <v>8.65</v>
      </c>
    </row>
    <row r="225" spans="1:17">
      <c r="A225" s="19">
        <v>900</v>
      </c>
      <c r="B225" s="19" t="s">
        <v>43</v>
      </c>
      <c r="C225" s="19">
        <v>904</v>
      </c>
      <c r="D225" s="19" t="s">
        <v>44</v>
      </c>
      <c r="E225" s="19" t="s">
        <v>45</v>
      </c>
      <c r="F225" s="19" t="s">
        <v>46</v>
      </c>
      <c r="G225" s="19" t="s">
        <v>132</v>
      </c>
      <c r="H225" s="19">
        <v>90440028</v>
      </c>
      <c r="I225" s="19" t="s">
        <v>133</v>
      </c>
      <c r="J225" s="19" t="s">
        <v>105</v>
      </c>
      <c r="K225" s="19" t="s">
        <v>108</v>
      </c>
      <c r="L225" s="19" t="s">
        <v>109</v>
      </c>
      <c r="M225" s="19">
        <v>3269.63</v>
      </c>
      <c r="N225" s="19">
        <v>68</v>
      </c>
      <c r="O225" s="19">
        <v>6.99999999999</v>
      </c>
      <c r="P225" s="19">
        <v>6.99999999999</v>
      </c>
      <c r="Q225" s="19">
        <v>10.86</v>
      </c>
    </row>
    <row r="226" spans="1:17">
      <c r="A226" s="19">
        <v>900</v>
      </c>
      <c r="B226" s="19" t="s">
        <v>43</v>
      </c>
      <c r="C226" s="19">
        <v>904</v>
      </c>
      <c r="D226" s="19" t="s">
        <v>44</v>
      </c>
      <c r="E226" s="19" t="s">
        <v>45</v>
      </c>
      <c r="F226" s="19" t="s">
        <v>46</v>
      </c>
      <c r="G226" s="19" t="s">
        <v>132</v>
      </c>
      <c r="H226" s="19">
        <v>90440028</v>
      </c>
      <c r="I226" s="19" t="s">
        <v>133</v>
      </c>
      <c r="J226" s="19" t="s">
        <v>105</v>
      </c>
      <c r="K226" s="19" t="s">
        <v>110</v>
      </c>
      <c r="L226" s="19" t="s">
        <v>111</v>
      </c>
      <c r="M226" s="19">
        <v>15012.73</v>
      </c>
      <c r="N226" s="19">
        <v>413</v>
      </c>
      <c r="O226" s="19">
        <v>37.416666666659999</v>
      </c>
      <c r="P226" s="19">
        <v>37.416666666659999</v>
      </c>
      <c r="Q226" s="19">
        <v>51.07696</v>
      </c>
    </row>
    <row r="227" spans="1:17">
      <c r="A227" s="19">
        <v>900</v>
      </c>
      <c r="B227" s="19" t="s">
        <v>43</v>
      </c>
      <c r="C227" s="19">
        <v>904</v>
      </c>
      <c r="D227" s="19" t="s">
        <v>44</v>
      </c>
      <c r="E227" s="19" t="s">
        <v>45</v>
      </c>
      <c r="F227" s="19" t="s">
        <v>46</v>
      </c>
      <c r="G227" s="19" t="s">
        <v>132</v>
      </c>
      <c r="H227" s="19">
        <v>90440028</v>
      </c>
      <c r="I227" s="19" t="s">
        <v>133</v>
      </c>
      <c r="J227" s="19" t="s">
        <v>105</v>
      </c>
      <c r="K227" s="19" t="s">
        <v>112</v>
      </c>
      <c r="L227" s="19" t="s">
        <v>113</v>
      </c>
      <c r="M227" s="19">
        <v>320.2</v>
      </c>
      <c r="N227" s="19">
        <v>4</v>
      </c>
      <c r="O227" s="19">
        <v>0.66666666665999996</v>
      </c>
      <c r="P227" s="19">
        <v>0.66666666665999996</v>
      </c>
      <c r="Q227" s="19">
        <v>2.1280000000000001</v>
      </c>
    </row>
    <row r="228" spans="1:17">
      <c r="A228" s="19">
        <v>900</v>
      </c>
      <c r="B228" s="19" t="s">
        <v>43</v>
      </c>
      <c r="C228" s="19">
        <v>904</v>
      </c>
      <c r="D228" s="19" t="s">
        <v>44</v>
      </c>
      <c r="E228" s="19" t="s">
        <v>45</v>
      </c>
      <c r="F228" s="19" t="s">
        <v>46</v>
      </c>
      <c r="G228" s="19" t="s">
        <v>132</v>
      </c>
      <c r="H228" s="19">
        <v>90442006</v>
      </c>
      <c r="I228" s="19" t="s">
        <v>134</v>
      </c>
      <c r="J228" s="19" t="s">
        <v>71</v>
      </c>
      <c r="K228" s="19" t="s">
        <v>72</v>
      </c>
      <c r="L228" s="19" t="s">
        <v>73</v>
      </c>
      <c r="M228" s="19">
        <v>71342.5</v>
      </c>
      <c r="N228" s="19">
        <v>3865</v>
      </c>
      <c r="O228" s="19">
        <v>150.41071428532999</v>
      </c>
      <c r="P228" s="19">
        <v>52.910714285330002</v>
      </c>
      <c r="Q228" s="19">
        <v>83.51</v>
      </c>
    </row>
    <row r="229" spans="1:17">
      <c r="A229" s="19">
        <v>900</v>
      </c>
      <c r="B229" s="19" t="s">
        <v>43</v>
      </c>
      <c r="C229" s="19">
        <v>904</v>
      </c>
      <c r="D229" s="19" t="s">
        <v>44</v>
      </c>
      <c r="E229" s="19" t="s">
        <v>45</v>
      </c>
      <c r="F229" s="19" t="s">
        <v>46</v>
      </c>
      <c r="G229" s="19" t="s">
        <v>132</v>
      </c>
      <c r="H229" s="19">
        <v>90442006</v>
      </c>
      <c r="I229" s="19" t="s">
        <v>134</v>
      </c>
      <c r="J229" s="19" t="s">
        <v>71</v>
      </c>
      <c r="K229" s="19" t="s">
        <v>74</v>
      </c>
      <c r="L229" s="19" t="s">
        <v>75</v>
      </c>
      <c r="M229" s="19">
        <v>53667.74</v>
      </c>
      <c r="N229" s="19">
        <v>439</v>
      </c>
      <c r="O229" s="19">
        <v>32.666666666499999</v>
      </c>
      <c r="P229" s="19">
        <v>32.666666666499999</v>
      </c>
      <c r="Q229" s="19">
        <v>37.424999999999997</v>
      </c>
    </row>
    <row r="230" spans="1:17">
      <c r="A230" s="19">
        <v>900</v>
      </c>
      <c r="B230" s="19" t="s">
        <v>43</v>
      </c>
      <c r="C230" s="19">
        <v>904</v>
      </c>
      <c r="D230" s="19" t="s">
        <v>44</v>
      </c>
      <c r="E230" s="19" t="s">
        <v>45</v>
      </c>
      <c r="F230" s="19" t="s">
        <v>46</v>
      </c>
      <c r="G230" s="19" t="s">
        <v>132</v>
      </c>
      <c r="H230" s="19">
        <v>90442006</v>
      </c>
      <c r="I230" s="19" t="s">
        <v>134</v>
      </c>
      <c r="J230" s="19" t="s">
        <v>71</v>
      </c>
      <c r="K230" s="19" t="s">
        <v>76</v>
      </c>
      <c r="L230" s="19" t="s">
        <v>77</v>
      </c>
      <c r="M230" s="19">
        <v>16968.2</v>
      </c>
      <c r="N230" s="19">
        <v>3570</v>
      </c>
      <c r="O230" s="19">
        <v>156</v>
      </c>
      <c r="P230" s="19">
        <v>9.5250000000000004</v>
      </c>
      <c r="Q230" s="19">
        <v>57.24</v>
      </c>
    </row>
    <row r="231" spans="1:17">
      <c r="A231" s="19">
        <v>900</v>
      </c>
      <c r="B231" s="19" t="s">
        <v>43</v>
      </c>
      <c r="C231" s="19">
        <v>904</v>
      </c>
      <c r="D231" s="19" t="s">
        <v>44</v>
      </c>
      <c r="E231" s="19" t="s">
        <v>45</v>
      </c>
      <c r="F231" s="19" t="s">
        <v>46</v>
      </c>
      <c r="G231" s="19" t="s">
        <v>132</v>
      </c>
      <c r="H231" s="19">
        <v>90442006</v>
      </c>
      <c r="I231" s="19" t="s">
        <v>134</v>
      </c>
      <c r="J231" s="19" t="s">
        <v>78</v>
      </c>
      <c r="K231" s="19" t="s">
        <v>79</v>
      </c>
      <c r="L231" s="19" t="s">
        <v>80</v>
      </c>
      <c r="M231" s="19">
        <v>11321.67</v>
      </c>
      <c r="N231" s="19">
        <v>307</v>
      </c>
      <c r="O231" s="19">
        <v>17.208333333260001</v>
      </c>
      <c r="P231" s="19">
        <v>9.1416666665899999</v>
      </c>
      <c r="Q231" s="19">
        <v>54.776000000000003</v>
      </c>
    </row>
    <row r="232" spans="1:17">
      <c r="A232" s="19">
        <v>900</v>
      </c>
      <c r="B232" s="19" t="s">
        <v>43</v>
      </c>
      <c r="C232" s="19">
        <v>904</v>
      </c>
      <c r="D232" s="19" t="s">
        <v>44</v>
      </c>
      <c r="E232" s="19" t="s">
        <v>45</v>
      </c>
      <c r="F232" s="19" t="s">
        <v>46</v>
      </c>
      <c r="G232" s="19" t="s">
        <v>132</v>
      </c>
      <c r="H232" s="19">
        <v>90442006</v>
      </c>
      <c r="I232" s="19" t="s">
        <v>134</v>
      </c>
      <c r="J232" s="19" t="s">
        <v>81</v>
      </c>
      <c r="K232" s="19" t="s">
        <v>82</v>
      </c>
      <c r="L232" s="19" t="s">
        <v>83</v>
      </c>
      <c r="M232" s="19">
        <v>8042.25</v>
      </c>
      <c r="N232" s="19">
        <v>2132</v>
      </c>
      <c r="O232" s="19">
        <v>55.582924836499998</v>
      </c>
      <c r="P232" s="19">
        <v>19.482924836500001</v>
      </c>
      <c r="Q232" s="19">
        <v>45.564999999999998</v>
      </c>
    </row>
    <row r="233" spans="1:17">
      <c r="A233" s="19">
        <v>900</v>
      </c>
      <c r="B233" s="19" t="s">
        <v>43</v>
      </c>
      <c r="C233" s="19">
        <v>904</v>
      </c>
      <c r="D233" s="19" t="s">
        <v>44</v>
      </c>
      <c r="E233" s="19" t="s">
        <v>45</v>
      </c>
      <c r="F233" s="19" t="s">
        <v>46</v>
      </c>
      <c r="G233" s="19" t="s">
        <v>132</v>
      </c>
      <c r="H233" s="19">
        <v>90442006</v>
      </c>
      <c r="I233" s="19" t="s">
        <v>134</v>
      </c>
      <c r="J233" s="19" t="s">
        <v>81</v>
      </c>
      <c r="K233" s="19" t="s">
        <v>84</v>
      </c>
      <c r="L233" s="19" t="s">
        <v>85</v>
      </c>
      <c r="M233" s="19">
        <v>4899.6000000000004</v>
      </c>
      <c r="N233" s="19">
        <v>480</v>
      </c>
      <c r="O233" s="19">
        <v>16.808913308819999</v>
      </c>
      <c r="P233" s="19">
        <v>16.808913308819999</v>
      </c>
      <c r="Q233" s="19">
        <v>8.9459999999999997</v>
      </c>
    </row>
    <row r="234" spans="1:17">
      <c r="A234" s="19">
        <v>900</v>
      </c>
      <c r="B234" s="19" t="s">
        <v>43</v>
      </c>
      <c r="C234" s="19">
        <v>904</v>
      </c>
      <c r="D234" s="19" t="s">
        <v>44</v>
      </c>
      <c r="E234" s="19" t="s">
        <v>45</v>
      </c>
      <c r="F234" s="19" t="s">
        <v>46</v>
      </c>
      <c r="G234" s="19" t="s">
        <v>132</v>
      </c>
      <c r="H234" s="19">
        <v>90442006</v>
      </c>
      <c r="I234" s="19" t="s">
        <v>134</v>
      </c>
      <c r="J234" s="19" t="s">
        <v>81</v>
      </c>
      <c r="K234" s="19" t="s">
        <v>86</v>
      </c>
      <c r="L234" s="19" t="s">
        <v>87</v>
      </c>
      <c r="M234" s="19">
        <v>5748.82</v>
      </c>
      <c r="N234" s="19">
        <v>395</v>
      </c>
      <c r="O234" s="19">
        <v>19.888813131220001</v>
      </c>
      <c r="P234" s="19">
        <v>19.888813131220001</v>
      </c>
      <c r="Q234" s="19">
        <v>28.35</v>
      </c>
    </row>
    <row r="235" spans="1:17">
      <c r="A235" s="19">
        <v>900</v>
      </c>
      <c r="B235" s="19" t="s">
        <v>43</v>
      </c>
      <c r="C235" s="19">
        <v>904</v>
      </c>
      <c r="D235" s="19" t="s">
        <v>44</v>
      </c>
      <c r="E235" s="19" t="s">
        <v>45</v>
      </c>
      <c r="F235" s="19" t="s">
        <v>46</v>
      </c>
      <c r="G235" s="19" t="s">
        <v>132</v>
      </c>
      <c r="H235" s="19">
        <v>90442006</v>
      </c>
      <c r="I235" s="19" t="s">
        <v>134</v>
      </c>
      <c r="J235" s="19" t="s">
        <v>81</v>
      </c>
      <c r="K235" s="19" t="s">
        <v>88</v>
      </c>
      <c r="L235" s="19" t="s">
        <v>89</v>
      </c>
      <c r="M235" s="19">
        <v>749.12</v>
      </c>
      <c r="N235" s="19">
        <v>26</v>
      </c>
      <c r="O235" s="19">
        <v>1.3</v>
      </c>
      <c r="P235" s="19">
        <v>1.3</v>
      </c>
      <c r="Q235" s="19">
        <v>6.5</v>
      </c>
    </row>
    <row r="236" spans="1:17">
      <c r="A236" s="19">
        <v>900</v>
      </c>
      <c r="B236" s="19" t="s">
        <v>43</v>
      </c>
      <c r="C236" s="19">
        <v>904</v>
      </c>
      <c r="D236" s="19" t="s">
        <v>44</v>
      </c>
      <c r="E236" s="19" t="s">
        <v>45</v>
      </c>
      <c r="F236" s="19" t="s">
        <v>46</v>
      </c>
      <c r="G236" s="19" t="s">
        <v>132</v>
      </c>
      <c r="H236" s="19">
        <v>90442006</v>
      </c>
      <c r="I236" s="19" t="s">
        <v>134</v>
      </c>
      <c r="J236" s="19" t="s">
        <v>81</v>
      </c>
      <c r="K236" s="19" t="s">
        <v>90</v>
      </c>
      <c r="L236" s="19" t="s">
        <v>91</v>
      </c>
      <c r="M236" s="19">
        <v>22082.42</v>
      </c>
      <c r="N236" s="19">
        <v>1136</v>
      </c>
      <c r="O236" s="19">
        <v>56.365656565450003</v>
      </c>
      <c r="P236" s="19">
        <v>56.365656565450003</v>
      </c>
      <c r="Q236" s="19">
        <v>38.186</v>
      </c>
    </row>
    <row r="237" spans="1:17">
      <c r="A237" s="19">
        <v>900</v>
      </c>
      <c r="B237" s="19" t="s">
        <v>43</v>
      </c>
      <c r="C237" s="19">
        <v>904</v>
      </c>
      <c r="D237" s="19" t="s">
        <v>44</v>
      </c>
      <c r="E237" s="19" t="s">
        <v>45</v>
      </c>
      <c r="F237" s="19" t="s">
        <v>46</v>
      </c>
      <c r="G237" s="19" t="s">
        <v>132</v>
      </c>
      <c r="H237" s="19">
        <v>90442006</v>
      </c>
      <c r="I237" s="19" t="s">
        <v>134</v>
      </c>
      <c r="J237" s="19" t="s">
        <v>81</v>
      </c>
      <c r="K237" s="19" t="s">
        <v>92</v>
      </c>
      <c r="L237" s="19" t="s">
        <v>93</v>
      </c>
      <c r="M237" s="19">
        <v>3148.56</v>
      </c>
      <c r="N237" s="19">
        <v>242</v>
      </c>
      <c r="O237" s="19">
        <v>13.204545454470001</v>
      </c>
      <c r="P237" s="19">
        <v>13.204545454470001</v>
      </c>
      <c r="Q237" s="19">
        <v>13.03</v>
      </c>
    </row>
    <row r="238" spans="1:17">
      <c r="A238" s="19">
        <v>900</v>
      </c>
      <c r="B238" s="19" t="s">
        <v>43</v>
      </c>
      <c r="C238" s="19">
        <v>904</v>
      </c>
      <c r="D238" s="19" t="s">
        <v>44</v>
      </c>
      <c r="E238" s="19" t="s">
        <v>45</v>
      </c>
      <c r="F238" s="19" t="s">
        <v>46</v>
      </c>
      <c r="G238" s="19" t="s">
        <v>132</v>
      </c>
      <c r="H238" s="19">
        <v>90442006</v>
      </c>
      <c r="I238" s="19" t="s">
        <v>134</v>
      </c>
      <c r="J238" s="19" t="s">
        <v>81</v>
      </c>
      <c r="K238" s="19" t="s">
        <v>94</v>
      </c>
      <c r="L238" s="19" t="s">
        <v>95</v>
      </c>
      <c r="M238" s="19">
        <v>545.1</v>
      </c>
      <c r="N238" s="19">
        <v>30</v>
      </c>
      <c r="O238" s="19">
        <v>1.5</v>
      </c>
      <c r="P238" s="19">
        <v>1.5</v>
      </c>
      <c r="Q238" s="19">
        <v>2.7</v>
      </c>
    </row>
    <row r="239" spans="1:17">
      <c r="A239" s="19">
        <v>900</v>
      </c>
      <c r="B239" s="19" t="s">
        <v>43</v>
      </c>
      <c r="C239" s="19">
        <v>904</v>
      </c>
      <c r="D239" s="19" t="s">
        <v>44</v>
      </c>
      <c r="E239" s="19" t="s">
        <v>45</v>
      </c>
      <c r="F239" s="19" t="s">
        <v>46</v>
      </c>
      <c r="G239" s="19" t="s">
        <v>132</v>
      </c>
      <c r="H239" s="19">
        <v>90442006</v>
      </c>
      <c r="I239" s="19" t="s">
        <v>134</v>
      </c>
      <c r="J239" s="19" t="s">
        <v>96</v>
      </c>
      <c r="K239" s="19" t="s">
        <v>97</v>
      </c>
      <c r="L239" s="19" t="s">
        <v>98</v>
      </c>
      <c r="M239" s="19">
        <v>7048.94</v>
      </c>
      <c r="N239" s="19">
        <v>291</v>
      </c>
      <c r="O239" s="19">
        <v>43.642857142579999</v>
      </c>
      <c r="P239" s="19">
        <v>6.49999999956</v>
      </c>
      <c r="Q239" s="19">
        <v>21.39</v>
      </c>
    </row>
    <row r="240" spans="1:17">
      <c r="A240" s="19">
        <v>900</v>
      </c>
      <c r="B240" s="19" t="s">
        <v>43</v>
      </c>
      <c r="C240" s="19">
        <v>904</v>
      </c>
      <c r="D240" s="19" t="s">
        <v>44</v>
      </c>
      <c r="E240" s="19" t="s">
        <v>45</v>
      </c>
      <c r="F240" s="19" t="s">
        <v>46</v>
      </c>
      <c r="G240" s="19" t="s">
        <v>132</v>
      </c>
      <c r="H240" s="19">
        <v>90442006</v>
      </c>
      <c r="I240" s="19" t="s">
        <v>134</v>
      </c>
      <c r="J240" s="19" t="s">
        <v>99</v>
      </c>
      <c r="K240" s="19" t="s">
        <v>100</v>
      </c>
      <c r="L240" s="19" t="s">
        <v>101</v>
      </c>
      <c r="M240" s="19">
        <v>51742.17</v>
      </c>
      <c r="N240" s="19">
        <v>840</v>
      </c>
      <c r="O240" s="19">
        <v>48.92621267597</v>
      </c>
      <c r="P240" s="19">
        <v>48.92621267597</v>
      </c>
      <c r="Q240" s="19">
        <v>218.25</v>
      </c>
    </row>
    <row r="241" spans="1:17">
      <c r="A241" s="19">
        <v>900</v>
      </c>
      <c r="B241" s="19" t="s">
        <v>43</v>
      </c>
      <c r="C241" s="19">
        <v>904</v>
      </c>
      <c r="D241" s="19" t="s">
        <v>44</v>
      </c>
      <c r="E241" s="19" t="s">
        <v>45</v>
      </c>
      <c r="F241" s="19" t="s">
        <v>46</v>
      </c>
      <c r="G241" s="19" t="s">
        <v>132</v>
      </c>
      <c r="H241" s="19">
        <v>90442006</v>
      </c>
      <c r="I241" s="19" t="s">
        <v>134</v>
      </c>
      <c r="J241" s="19" t="s">
        <v>102</v>
      </c>
      <c r="K241" s="19" t="s">
        <v>103</v>
      </c>
      <c r="L241" s="19" t="s">
        <v>104</v>
      </c>
      <c r="M241" s="19">
        <v>4487.6400000000003</v>
      </c>
      <c r="N241" s="19">
        <v>22</v>
      </c>
      <c r="O241" s="19">
        <v>1.7916666666300001</v>
      </c>
      <c r="P241" s="19">
        <v>1.7916666666300001</v>
      </c>
      <c r="Q241" s="19">
        <v>8.1</v>
      </c>
    </row>
    <row r="242" spans="1:17">
      <c r="A242" s="19">
        <v>900</v>
      </c>
      <c r="B242" s="19" t="s">
        <v>43</v>
      </c>
      <c r="C242" s="19">
        <v>904</v>
      </c>
      <c r="D242" s="19" t="s">
        <v>44</v>
      </c>
      <c r="E242" s="19" t="s">
        <v>45</v>
      </c>
      <c r="F242" s="19" t="s">
        <v>46</v>
      </c>
      <c r="G242" s="19" t="s">
        <v>132</v>
      </c>
      <c r="H242" s="19">
        <v>90442006</v>
      </c>
      <c r="I242" s="19" t="s">
        <v>134</v>
      </c>
      <c r="J242" s="19" t="s">
        <v>105</v>
      </c>
      <c r="K242" s="19" t="s">
        <v>106</v>
      </c>
      <c r="L242" s="19" t="s">
        <v>107</v>
      </c>
      <c r="M242" s="19">
        <v>1961.67</v>
      </c>
      <c r="N242" s="19">
        <v>24</v>
      </c>
      <c r="O242" s="19">
        <v>1.68888888887</v>
      </c>
      <c r="P242" s="19">
        <v>1.68888888887</v>
      </c>
      <c r="Q242" s="19">
        <v>5.65</v>
      </c>
    </row>
    <row r="243" spans="1:17">
      <c r="A243" s="19">
        <v>900</v>
      </c>
      <c r="B243" s="19" t="s">
        <v>43</v>
      </c>
      <c r="C243" s="19">
        <v>904</v>
      </c>
      <c r="D243" s="19" t="s">
        <v>44</v>
      </c>
      <c r="E243" s="19" t="s">
        <v>45</v>
      </c>
      <c r="F243" s="19" t="s">
        <v>46</v>
      </c>
      <c r="G243" s="19" t="s">
        <v>132</v>
      </c>
      <c r="H243" s="19">
        <v>90442006</v>
      </c>
      <c r="I243" s="19" t="s">
        <v>134</v>
      </c>
      <c r="J243" s="19" t="s">
        <v>105</v>
      </c>
      <c r="K243" s="19" t="s">
        <v>108</v>
      </c>
      <c r="L243" s="19" t="s">
        <v>109</v>
      </c>
      <c r="M243" s="19">
        <v>2472.16</v>
      </c>
      <c r="N243" s="19">
        <v>54</v>
      </c>
      <c r="O243" s="19">
        <v>7.49999999997</v>
      </c>
      <c r="P243" s="19">
        <v>7.49999999997</v>
      </c>
      <c r="Q243" s="19">
        <v>6.33</v>
      </c>
    </row>
    <row r="244" spans="1:17">
      <c r="A244" s="19">
        <v>900</v>
      </c>
      <c r="B244" s="19" t="s">
        <v>43</v>
      </c>
      <c r="C244" s="19">
        <v>904</v>
      </c>
      <c r="D244" s="19" t="s">
        <v>44</v>
      </c>
      <c r="E244" s="19" t="s">
        <v>45</v>
      </c>
      <c r="F244" s="19" t="s">
        <v>46</v>
      </c>
      <c r="G244" s="19" t="s">
        <v>132</v>
      </c>
      <c r="H244" s="19">
        <v>90442006</v>
      </c>
      <c r="I244" s="19" t="s">
        <v>134</v>
      </c>
      <c r="J244" s="19" t="s">
        <v>105</v>
      </c>
      <c r="K244" s="19" t="s">
        <v>110</v>
      </c>
      <c r="L244" s="19" t="s">
        <v>111</v>
      </c>
      <c r="M244" s="19">
        <v>2140.83</v>
      </c>
      <c r="N244" s="19">
        <v>57</v>
      </c>
      <c r="O244" s="19">
        <v>4.75</v>
      </c>
      <c r="P244" s="19">
        <v>4.75</v>
      </c>
      <c r="Q244" s="19">
        <v>8.1983999999999995</v>
      </c>
    </row>
    <row r="245" spans="1:17">
      <c r="A245" s="19">
        <v>900</v>
      </c>
      <c r="B245" s="19" t="s">
        <v>43</v>
      </c>
      <c r="C245" s="19">
        <v>904</v>
      </c>
      <c r="D245" s="19" t="s">
        <v>44</v>
      </c>
      <c r="E245" s="19" t="s">
        <v>45</v>
      </c>
      <c r="F245" s="19" t="s">
        <v>46</v>
      </c>
      <c r="G245" s="19" t="s">
        <v>132</v>
      </c>
      <c r="H245" s="19">
        <v>90442006</v>
      </c>
      <c r="I245" s="19" t="s">
        <v>134</v>
      </c>
      <c r="J245" s="19" t="s">
        <v>105</v>
      </c>
      <c r="K245" s="19" t="s">
        <v>112</v>
      </c>
      <c r="L245" s="19" t="s">
        <v>113</v>
      </c>
      <c r="M245" s="19">
        <v>960.6</v>
      </c>
      <c r="N245" s="19">
        <v>12</v>
      </c>
      <c r="O245" s="19">
        <v>1.99999999998</v>
      </c>
      <c r="P245" s="19">
        <v>1.99999999998</v>
      </c>
      <c r="Q245" s="19">
        <v>6.3840000000000003</v>
      </c>
    </row>
    <row r="246" spans="1:17">
      <c r="A246" s="19">
        <v>900</v>
      </c>
      <c r="B246" s="19" t="s">
        <v>43</v>
      </c>
      <c r="C246" s="19">
        <v>904</v>
      </c>
      <c r="D246" s="19" t="s">
        <v>44</v>
      </c>
      <c r="E246" s="19" t="s">
        <v>45</v>
      </c>
      <c r="F246" s="19" t="s">
        <v>46</v>
      </c>
      <c r="G246" s="19" t="s">
        <v>132</v>
      </c>
      <c r="H246" s="19">
        <v>90442028</v>
      </c>
      <c r="I246" s="19" t="s">
        <v>135</v>
      </c>
      <c r="J246" s="19" t="s">
        <v>71</v>
      </c>
      <c r="K246" s="19" t="s">
        <v>72</v>
      </c>
      <c r="L246" s="19" t="s">
        <v>73</v>
      </c>
      <c r="M246" s="19">
        <v>19938.080000000002</v>
      </c>
      <c r="N246" s="19">
        <v>1121</v>
      </c>
      <c r="O246" s="19">
        <v>42.901190475950003</v>
      </c>
      <c r="P246" s="19">
        <v>14.626190475950001</v>
      </c>
      <c r="Q246" s="19">
        <v>22.515000000000001</v>
      </c>
    </row>
    <row r="247" spans="1:17">
      <c r="A247" s="19">
        <v>900</v>
      </c>
      <c r="B247" s="19" t="s">
        <v>43</v>
      </c>
      <c r="C247" s="19">
        <v>904</v>
      </c>
      <c r="D247" s="19" t="s">
        <v>44</v>
      </c>
      <c r="E247" s="19" t="s">
        <v>45</v>
      </c>
      <c r="F247" s="19" t="s">
        <v>46</v>
      </c>
      <c r="G247" s="19" t="s">
        <v>132</v>
      </c>
      <c r="H247" s="19">
        <v>90442028</v>
      </c>
      <c r="I247" s="19" t="s">
        <v>135</v>
      </c>
      <c r="J247" s="19" t="s">
        <v>71</v>
      </c>
      <c r="K247" s="19" t="s">
        <v>74</v>
      </c>
      <c r="L247" s="19" t="s">
        <v>75</v>
      </c>
      <c r="M247" s="19">
        <v>10482.81</v>
      </c>
      <c r="N247" s="19">
        <v>127</v>
      </c>
      <c r="O247" s="19">
        <v>8.6666666665500003</v>
      </c>
      <c r="P247" s="19">
        <v>7.7666666665499999</v>
      </c>
      <c r="Q247" s="19">
        <v>6.9424999999999999</v>
      </c>
    </row>
    <row r="248" spans="1:17">
      <c r="A248" s="19">
        <v>900</v>
      </c>
      <c r="B248" s="19" t="s">
        <v>43</v>
      </c>
      <c r="C248" s="19">
        <v>904</v>
      </c>
      <c r="D248" s="19" t="s">
        <v>44</v>
      </c>
      <c r="E248" s="19" t="s">
        <v>45</v>
      </c>
      <c r="F248" s="19" t="s">
        <v>46</v>
      </c>
      <c r="G248" s="19" t="s">
        <v>132</v>
      </c>
      <c r="H248" s="19">
        <v>90442028</v>
      </c>
      <c r="I248" s="19" t="s">
        <v>135</v>
      </c>
      <c r="J248" s="19" t="s">
        <v>71</v>
      </c>
      <c r="K248" s="19" t="s">
        <v>76</v>
      </c>
      <c r="L248" s="19" t="s">
        <v>77</v>
      </c>
      <c r="M248" s="19">
        <v>11731.3</v>
      </c>
      <c r="N248" s="19">
        <v>2300</v>
      </c>
      <c r="O248" s="19">
        <v>80</v>
      </c>
      <c r="P248" s="19">
        <v>7.75</v>
      </c>
      <c r="Q248" s="19">
        <v>37.200000000000003</v>
      </c>
    </row>
    <row r="249" spans="1:17">
      <c r="A249" s="19">
        <v>900</v>
      </c>
      <c r="B249" s="19" t="s">
        <v>43</v>
      </c>
      <c r="C249" s="19">
        <v>904</v>
      </c>
      <c r="D249" s="19" t="s">
        <v>44</v>
      </c>
      <c r="E249" s="19" t="s">
        <v>45</v>
      </c>
      <c r="F249" s="19" t="s">
        <v>46</v>
      </c>
      <c r="G249" s="19" t="s">
        <v>132</v>
      </c>
      <c r="H249" s="19">
        <v>90442028</v>
      </c>
      <c r="I249" s="19" t="s">
        <v>135</v>
      </c>
      <c r="J249" s="19" t="s">
        <v>78</v>
      </c>
      <c r="K249" s="19" t="s">
        <v>79</v>
      </c>
      <c r="L249" s="19" t="s">
        <v>80</v>
      </c>
      <c r="M249" s="19">
        <v>5680.97</v>
      </c>
      <c r="N249" s="19">
        <v>185</v>
      </c>
      <c r="O249" s="19">
        <v>10.124999999950001</v>
      </c>
      <c r="P249" s="19">
        <v>4.3736111110599998</v>
      </c>
      <c r="Q249" s="19">
        <v>27.192</v>
      </c>
    </row>
    <row r="250" spans="1:17">
      <c r="A250" s="19">
        <v>900</v>
      </c>
      <c r="B250" s="19" t="s">
        <v>43</v>
      </c>
      <c r="C250" s="19">
        <v>904</v>
      </c>
      <c r="D250" s="19" t="s">
        <v>44</v>
      </c>
      <c r="E250" s="19" t="s">
        <v>45</v>
      </c>
      <c r="F250" s="19" t="s">
        <v>46</v>
      </c>
      <c r="G250" s="19" t="s">
        <v>132</v>
      </c>
      <c r="H250" s="19">
        <v>90442028</v>
      </c>
      <c r="I250" s="19" t="s">
        <v>135</v>
      </c>
      <c r="J250" s="19" t="s">
        <v>81</v>
      </c>
      <c r="K250" s="19" t="s">
        <v>82</v>
      </c>
      <c r="L250" s="19" t="s">
        <v>83</v>
      </c>
      <c r="M250" s="19">
        <v>5638.63</v>
      </c>
      <c r="N250" s="19">
        <v>1441</v>
      </c>
      <c r="O250" s="19">
        <v>39.048202614289998</v>
      </c>
      <c r="P250" s="19">
        <v>15.29820261429</v>
      </c>
      <c r="Q250" s="19">
        <v>32.844999999999999</v>
      </c>
    </row>
    <row r="251" spans="1:17">
      <c r="A251" s="19">
        <v>900</v>
      </c>
      <c r="B251" s="19" t="s">
        <v>43</v>
      </c>
      <c r="C251" s="19">
        <v>904</v>
      </c>
      <c r="D251" s="19" t="s">
        <v>44</v>
      </c>
      <c r="E251" s="19" t="s">
        <v>45</v>
      </c>
      <c r="F251" s="19" t="s">
        <v>46</v>
      </c>
      <c r="G251" s="19" t="s">
        <v>132</v>
      </c>
      <c r="H251" s="19">
        <v>90442028</v>
      </c>
      <c r="I251" s="19" t="s">
        <v>135</v>
      </c>
      <c r="J251" s="19" t="s">
        <v>81</v>
      </c>
      <c r="K251" s="19" t="s">
        <v>84</v>
      </c>
      <c r="L251" s="19" t="s">
        <v>85</v>
      </c>
      <c r="M251" s="19">
        <v>5822.39</v>
      </c>
      <c r="N251" s="19">
        <v>615</v>
      </c>
      <c r="O251" s="19">
        <v>20.453416583189998</v>
      </c>
      <c r="P251" s="19">
        <v>20.453416583189998</v>
      </c>
      <c r="Q251" s="19">
        <v>10.964</v>
      </c>
    </row>
    <row r="252" spans="1:17">
      <c r="A252" s="19">
        <v>900</v>
      </c>
      <c r="B252" s="19" t="s">
        <v>43</v>
      </c>
      <c r="C252" s="19">
        <v>904</v>
      </c>
      <c r="D252" s="19" t="s">
        <v>44</v>
      </c>
      <c r="E252" s="19" t="s">
        <v>45</v>
      </c>
      <c r="F252" s="19" t="s">
        <v>46</v>
      </c>
      <c r="G252" s="19" t="s">
        <v>132</v>
      </c>
      <c r="H252" s="19">
        <v>90442028</v>
      </c>
      <c r="I252" s="19" t="s">
        <v>135</v>
      </c>
      <c r="J252" s="19" t="s">
        <v>81</v>
      </c>
      <c r="K252" s="19" t="s">
        <v>86</v>
      </c>
      <c r="L252" s="19" t="s">
        <v>87</v>
      </c>
      <c r="M252" s="19">
        <v>7518.46</v>
      </c>
      <c r="N252" s="19">
        <v>533</v>
      </c>
      <c r="O252" s="19">
        <v>27.067045454420001</v>
      </c>
      <c r="P252" s="19">
        <v>27.067045454420001</v>
      </c>
      <c r="Q252" s="19">
        <v>42.024999999999999</v>
      </c>
    </row>
    <row r="253" spans="1:17">
      <c r="A253" s="19">
        <v>900</v>
      </c>
      <c r="B253" s="19" t="s">
        <v>43</v>
      </c>
      <c r="C253" s="19">
        <v>904</v>
      </c>
      <c r="D253" s="19" t="s">
        <v>44</v>
      </c>
      <c r="E253" s="19" t="s">
        <v>45</v>
      </c>
      <c r="F253" s="19" t="s">
        <v>46</v>
      </c>
      <c r="G253" s="19" t="s">
        <v>132</v>
      </c>
      <c r="H253" s="19">
        <v>90442028</v>
      </c>
      <c r="I253" s="19" t="s">
        <v>135</v>
      </c>
      <c r="J253" s="19" t="s">
        <v>81</v>
      </c>
      <c r="K253" s="19" t="s">
        <v>88</v>
      </c>
      <c r="L253" s="19" t="s">
        <v>89</v>
      </c>
      <c r="M253" s="19">
        <v>2736.95</v>
      </c>
      <c r="N253" s="19">
        <v>95</v>
      </c>
      <c r="O253" s="19">
        <v>4.75</v>
      </c>
      <c r="P253" s="19">
        <v>4.75</v>
      </c>
      <c r="Q253" s="19">
        <v>23.75</v>
      </c>
    </row>
    <row r="254" spans="1:17">
      <c r="A254" s="19">
        <v>900</v>
      </c>
      <c r="B254" s="19" t="s">
        <v>43</v>
      </c>
      <c r="C254" s="19">
        <v>904</v>
      </c>
      <c r="D254" s="19" t="s">
        <v>44</v>
      </c>
      <c r="E254" s="19" t="s">
        <v>45</v>
      </c>
      <c r="F254" s="19" t="s">
        <v>46</v>
      </c>
      <c r="G254" s="19" t="s">
        <v>132</v>
      </c>
      <c r="H254" s="19">
        <v>90442028</v>
      </c>
      <c r="I254" s="19" t="s">
        <v>135</v>
      </c>
      <c r="J254" s="19" t="s">
        <v>81</v>
      </c>
      <c r="K254" s="19" t="s">
        <v>90</v>
      </c>
      <c r="L254" s="19" t="s">
        <v>91</v>
      </c>
      <c r="M254" s="19">
        <v>31959.77</v>
      </c>
      <c r="N254" s="19">
        <v>1519</v>
      </c>
      <c r="O254" s="19">
        <v>75.792929292569994</v>
      </c>
      <c r="P254" s="19">
        <v>75.792929292569994</v>
      </c>
      <c r="Q254" s="19">
        <v>48.790999999999997</v>
      </c>
    </row>
    <row r="255" spans="1:17">
      <c r="A255" s="19">
        <v>900</v>
      </c>
      <c r="B255" s="19" t="s">
        <v>43</v>
      </c>
      <c r="C255" s="19">
        <v>904</v>
      </c>
      <c r="D255" s="19" t="s">
        <v>44</v>
      </c>
      <c r="E255" s="19" t="s">
        <v>45</v>
      </c>
      <c r="F255" s="19" t="s">
        <v>46</v>
      </c>
      <c r="G255" s="19" t="s">
        <v>132</v>
      </c>
      <c r="H255" s="19">
        <v>90442028</v>
      </c>
      <c r="I255" s="19" t="s">
        <v>135</v>
      </c>
      <c r="J255" s="19" t="s">
        <v>81</v>
      </c>
      <c r="K255" s="19" t="s">
        <v>92</v>
      </c>
      <c r="L255" s="19" t="s">
        <v>93</v>
      </c>
      <c r="M255" s="19">
        <v>5242.84</v>
      </c>
      <c r="N255" s="19">
        <v>421</v>
      </c>
      <c r="O255" s="19">
        <v>21.88961038951</v>
      </c>
      <c r="P255" s="19">
        <v>21.88961038951</v>
      </c>
      <c r="Q255" s="19">
        <v>22.484000000000002</v>
      </c>
    </row>
    <row r="256" spans="1:17">
      <c r="A256" s="19">
        <v>900</v>
      </c>
      <c r="B256" s="19" t="s">
        <v>43</v>
      </c>
      <c r="C256" s="19">
        <v>904</v>
      </c>
      <c r="D256" s="19" t="s">
        <v>44</v>
      </c>
      <c r="E256" s="19" t="s">
        <v>45</v>
      </c>
      <c r="F256" s="19" t="s">
        <v>46</v>
      </c>
      <c r="G256" s="19" t="s">
        <v>132</v>
      </c>
      <c r="H256" s="19">
        <v>90442028</v>
      </c>
      <c r="I256" s="19" t="s">
        <v>135</v>
      </c>
      <c r="J256" s="19" t="s">
        <v>81</v>
      </c>
      <c r="K256" s="19" t="s">
        <v>94</v>
      </c>
      <c r="L256" s="19" t="s">
        <v>95</v>
      </c>
      <c r="M256" s="19">
        <v>3072.5</v>
      </c>
      <c r="N256" s="19">
        <v>170</v>
      </c>
      <c r="O256" s="19">
        <v>8.5</v>
      </c>
      <c r="P256" s="19">
        <v>8.5</v>
      </c>
      <c r="Q256" s="19">
        <v>15.3</v>
      </c>
    </row>
    <row r="257" spans="1:17">
      <c r="A257" s="19">
        <v>900</v>
      </c>
      <c r="B257" s="19" t="s">
        <v>43</v>
      </c>
      <c r="C257" s="19">
        <v>904</v>
      </c>
      <c r="D257" s="19" t="s">
        <v>44</v>
      </c>
      <c r="E257" s="19" t="s">
        <v>45</v>
      </c>
      <c r="F257" s="19" t="s">
        <v>46</v>
      </c>
      <c r="G257" s="19" t="s">
        <v>132</v>
      </c>
      <c r="H257" s="19">
        <v>90442028</v>
      </c>
      <c r="I257" s="19" t="s">
        <v>135</v>
      </c>
      <c r="J257" s="19" t="s">
        <v>96</v>
      </c>
      <c r="K257" s="19" t="s">
        <v>97</v>
      </c>
      <c r="L257" s="19" t="s">
        <v>98</v>
      </c>
      <c r="M257" s="19">
        <v>10516.51</v>
      </c>
      <c r="N257" s="19">
        <v>462</v>
      </c>
      <c r="O257" s="19">
        <v>68.999999999829996</v>
      </c>
      <c r="P257" s="19">
        <v>10.49999999964</v>
      </c>
      <c r="Q257" s="19">
        <v>33.99</v>
      </c>
    </row>
    <row r="258" spans="1:17">
      <c r="A258" s="19">
        <v>900</v>
      </c>
      <c r="B258" s="19" t="s">
        <v>43</v>
      </c>
      <c r="C258" s="19">
        <v>904</v>
      </c>
      <c r="D258" s="19" t="s">
        <v>44</v>
      </c>
      <c r="E258" s="19" t="s">
        <v>45</v>
      </c>
      <c r="F258" s="19" t="s">
        <v>46</v>
      </c>
      <c r="G258" s="19" t="s">
        <v>132</v>
      </c>
      <c r="H258" s="19">
        <v>90442028</v>
      </c>
      <c r="I258" s="19" t="s">
        <v>135</v>
      </c>
      <c r="J258" s="19" t="s">
        <v>99</v>
      </c>
      <c r="K258" s="19" t="s">
        <v>100</v>
      </c>
      <c r="L258" s="19" t="s">
        <v>101</v>
      </c>
      <c r="M258" s="19">
        <v>48503.16</v>
      </c>
      <c r="N258" s="19">
        <v>756</v>
      </c>
      <c r="O258" s="19">
        <v>46.251193250999997</v>
      </c>
      <c r="P258" s="19">
        <v>46.251193250999997</v>
      </c>
      <c r="Q258" s="19">
        <v>201.02500000000001</v>
      </c>
    </row>
    <row r="259" spans="1:17">
      <c r="A259" s="19">
        <v>900</v>
      </c>
      <c r="B259" s="19" t="s">
        <v>43</v>
      </c>
      <c r="C259" s="19">
        <v>904</v>
      </c>
      <c r="D259" s="19" t="s">
        <v>44</v>
      </c>
      <c r="E259" s="19" t="s">
        <v>45</v>
      </c>
      <c r="F259" s="19" t="s">
        <v>46</v>
      </c>
      <c r="G259" s="19" t="s">
        <v>132</v>
      </c>
      <c r="H259" s="19">
        <v>90442028</v>
      </c>
      <c r="I259" s="19" t="s">
        <v>135</v>
      </c>
      <c r="J259" s="19" t="s">
        <v>102</v>
      </c>
      <c r="K259" s="19" t="s">
        <v>103</v>
      </c>
      <c r="L259" s="19" t="s">
        <v>104</v>
      </c>
      <c r="M259" s="19">
        <v>6162.35</v>
      </c>
      <c r="N259" s="19">
        <v>27</v>
      </c>
      <c r="O259" s="19">
        <v>2.12499999992</v>
      </c>
      <c r="P259" s="19">
        <v>2.12499999992</v>
      </c>
      <c r="Q259" s="19">
        <v>10.199999999999999</v>
      </c>
    </row>
    <row r="260" spans="1:17">
      <c r="A260" s="19">
        <v>900</v>
      </c>
      <c r="B260" s="19" t="s">
        <v>43</v>
      </c>
      <c r="C260" s="19">
        <v>904</v>
      </c>
      <c r="D260" s="19" t="s">
        <v>44</v>
      </c>
      <c r="E260" s="19" t="s">
        <v>45</v>
      </c>
      <c r="F260" s="19" t="s">
        <v>46</v>
      </c>
      <c r="G260" s="19" t="s">
        <v>132</v>
      </c>
      <c r="H260" s="19">
        <v>90442028</v>
      </c>
      <c r="I260" s="19" t="s">
        <v>135</v>
      </c>
      <c r="J260" s="19" t="s">
        <v>105</v>
      </c>
      <c r="K260" s="19" t="s">
        <v>106</v>
      </c>
      <c r="L260" s="19" t="s">
        <v>107</v>
      </c>
      <c r="M260" s="19">
        <v>906.6</v>
      </c>
      <c r="N260" s="19">
        <v>10</v>
      </c>
      <c r="O260" s="19">
        <v>0.79999999998000004</v>
      </c>
      <c r="P260" s="19">
        <v>0.79999999998000004</v>
      </c>
      <c r="Q260" s="19">
        <v>2.2999999999999998</v>
      </c>
    </row>
    <row r="261" spans="1:17">
      <c r="A261" s="19">
        <v>900</v>
      </c>
      <c r="B261" s="19" t="s">
        <v>43</v>
      </c>
      <c r="C261" s="19">
        <v>904</v>
      </c>
      <c r="D261" s="19" t="s">
        <v>44</v>
      </c>
      <c r="E261" s="19" t="s">
        <v>45</v>
      </c>
      <c r="F261" s="19" t="s">
        <v>46</v>
      </c>
      <c r="G261" s="19" t="s">
        <v>132</v>
      </c>
      <c r="H261" s="19">
        <v>90442028</v>
      </c>
      <c r="I261" s="19" t="s">
        <v>135</v>
      </c>
      <c r="J261" s="19" t="s">
        <v>105</v>
      </c>
      <c r="K261" s="19" t="s">
        <v>108</v>
      </c>
      <c r="L261" s="19" t="s">
        <v>109</v>
      </c>
      <c r="M261" s="19">
        <v>5849.52</v>
      </c>
      <c r="N261" s="19">
        <v>111</v>
      </c>
      <c r="O261" s="19">
        <v>12.749999999950001</v>
      </c>
      <c r="P261" s="19">
        <v>12.749999999950001</v>
      </c>
      <c r="Q261" s="19">
        <v>18.510000000000002</v>
      </c>
    </row>
    <row r="262" spans="1:17">
      <c r="A262" s="19">
        <v>900</v>
      </c>
      <c r="B262" s="19" t="s">
        <v>43</v>
      </c>
      <c r="C262" s="19">
        <v>904</v>
      </c>
      <c r="D262" s="19" t="s">
        <v>44</v>
      </c>
      <c r="E262" s="19" t="s">
        <v>45</v>
      </c>
      <c r="F262" s="19" t="s">
        <v>46</v>
      </c>
      <c r="G262" s="19" t="s">
        <v>132</v>
      </c>
      <c r="H262" s="19">
        <v>90442028</v>
      </c>
      <c r="I262" s="19" t="s">
        <v>135</v>
      </c>
      <c r="J262" s="19" t="s">
        <v>105</v>
      </c>
      <c r="K262" s="19" t="s">
        <v>110</v>
      </c>
      <c r="L262" s="19" t="s">
        <v>111</v>
      </c>
      <c r="M262" s="19">
        <v>8177.29</v>
      </c>
      <c r="N262" s="19">
        <v>248</v>
      </c>
      <c r="O262" s="19">
        <v>20.666666666560001</v>
      </c>
      <c r="P262" s="19">
        <v>20.666666666560001</v>
      </c>
      <c r="Q262" s="19">
        <v>27.082350000000002</v>
      </c>
    </row>
    <row r="263" spans="1:17">
      <c r="A263" s="19">
        <v>900</v>
      </c>
      <c r="B263" s="19" t="s">
        <v>43</v>
      </c>
      <c r="C263" s="19">
        <v>904</v>
      </c>
      <c r="D263" s="19" t="s">
        <v>44</v>
      </c>
      <c r="E263" s="19" t="s">
        <v>45</v>
      </c>
      <c r="F263" s="19" t="s">
        <v>46</v>
      </c>
      <c r="G263" s="19" t="s">
        <v>132</v>
      </c>
      <c r="H263" s="19">
        <v>90442037</v>
      </c>
      <c r="I263" s="19" t="s">
        <v>136</v>
      </c>
      <c r="J263" s="19" t="s">
        <v>71</v>
      </c>
      <c r="K263" s="19" t="s">
        <v>72</v>
      </c>
      <c r="L263" s="19" t="s">
        <v>73</v>
      </c>
      <c r="M263" s="19">
        <v>28796.98</v>
      </c>
      <c r="N263" s="19">
        <v>971</v>
      </c>
      <c r="O263" s="19">
        <v>42.590476190159997</v>
      </c>
      <c r="P263" s="19">
        <v>25.04047619016</v>
      </c>
      <c r="Q263" s="19">
        <v>34.049999999999997</v>
      </c>
    </row>
    <row r="264" spans="1:17">
      <c r="A264" s="19">
        <v>900</v>
      </c>
      <c r="B264" s="19" t="s">
        <v>43</v>
      </c>
      <c r="C264" s="19">
        <v>904</v>
      </c>
      <c r="D264" s="19" t="s">
        <v>44</v>
      </c>
      <c r="E264" s="19" t="s">
        <v>45</v>
      </c>
      <c r="F264" s="19" t="s">
        <v>46</v>
      </c>
      <c r="G264" s="19" t="s">
        <v>132</v>
      </c>
      <c r="H264" s="19">
        <v>90442037</v>
      </c>
      <c r="I264" s="19" t="s">
        <v>136</v>
      </c>
      <c r="J264" s="19" t="s">
        <v>71</v>
      </c>
      <c r="K264" s="19" t="s">
        <v>74</v>
      </c>
      <c r="L264" s="19" t="s">
        <v>75</v>
      </c>
      <c r="M264" s="19">
        <v>16566.96</v>
      </c>
      <c r="N264" s="19">
        <v>372</v>
      </c>
      <c r="O264" s="19">
        <v>18.749999999850001</v>
      </c>
      <c r="P264" s="19">
        <v>11.54999999985</v>
      </c>
      <c r="Q264" s="19">
        <v>10.06</v>
      </c>
    </row>
    <row r="265" spans="1:17">
      <c r="A265" s="19">
        <v>900</v>
      </c>
      <c r="B265" s="19" t="s">
        <v>43</v>
      </c>
      <c r="C265" s="19">
        <v>904</v>
      </c>
      <c r="D265" s="19" t="s">
        <v>44</v>
      </c>
      <c r="E265" s="19" t="s">
        <v>45</v>
      </c>
      <c r="F265" s="19" t="s">
        <v>46</v>
      </c>
      <c r="G265" s="19" t="s">
        <v>132</v>
      </c>
      <c r="H265" s="19">
        <v>90442037</v>
      </c>
      <c r="I265" s="19" t="s">
        <v>136</v>
      </c>
      <c r="J265" s="19" t="s">
        <v>71</v>
      </c>
      <c r="K265" s="19" t="s">
        <v>76</v>
      </c>
      <c r="L265" s="19" t="s">
        <v>77</v>
      </c>
      <c r="M265" s="19">
        <v>6974.5</v>
      </c>
      <c r="N265" s="19">
        <v>1270</v>
      </c>
      <c r="O265" s="19">
        <v>60</v>
      </c>
      <c r="P265" s="19">
        <v>5.4749999999999996</v>
      </c>
      <c r="Q265" s="19">
        <v>20.78</v>
      </c>
    </row>
    <row r="266" spans="1:17">
      <c r="A266" s="19">
        <v>900</v>
      </c>
      <c r="B266" s="19" t="s">
        <v>43</v>
      </c>
      <c r="C266" s="19">
        <v>904</v>
      </c>
      <c r="D266" s="19" t="s">
        <v>44</v>
      </c>
      <c r="E266" s="19" t="s">
        <v>45</v>
      </c>
      <c r="F266" s="19" t="s">
        <v>46</v>
      </c>
      <c r="G266" s="19" t="s">
        <v>132</v>
      </c>
      <c r="H266" s="19">
        <v>90442037</v>
      </c>
      <c r="I266" s="19" t="s">
        <v>136</v>
      </c>
      <c r="J266" s="19" t="s">
        <v>78</v>
      </c>
      <c r="K266" s="19" t="s">
        <v>79</v>
      </c>
      <c r="L266" s="19" t="s">
        <v>80</v>
      </c>
      <c r="M266" s="19">
        <v>8464.6299999999992</v>
      </c>
      <c r="N266" s="19">
        <v>159</v>
      </c>
      <c r="O266" s="19">
        <v>12.02976190471</v>
      </c>
      <c r="P266" s="19">
        <v>7.5172619047099998</v>
      </c>
      <c r="Q266" s="19">
        <v>44.05</v>
      </c>
    </row>
    <row r="267" spans="1:17">
      <c r="A267" s="19">
        <v>900</v>
      </c>
      <c r="B267" s="19" t="s">
        <v>43</v>
      </c>
      <c r="C267" s="19">
        <v>904</v>
      </c>
      <c r="D267" s="19" t="s">
        <v>44</v>
      </c>
      <c r="E267" s="19" t="s">
        <v>45</v>
      </c>
      <c r="F267" s="19" t="s">
        <v>46</v>
      </c>
      <c r="G267" s="19" t="s">
        <v>132</v>
      </c>
      <c r="H267" s="19">
        <v>90442037</v>
      </c>
      <c r="I267" s="19" t="s">
        <v>136</v>
      </c>
      <c r="J267" s="19" t="s">
        <v>81</v>
      </c>
      <c r="K267" s="19" t="s">
        <v>82</v>
      </c>
      <c r="L267" s="19" t="s">
        <v>83</v>
      </c>
      <c r="M267" s="19">
        <v>8935.91</v>
      </c>
      <c r="N267" s="19">
        <v>2358</v>
      </c>
      <c r="O267" s="19">
        <v>61.824346405130001</v>
      </c>
      <c r="P267" s="19">
        <v>21.924346405129999</v>
      </c>
      <c r="Q267" s="19">
        <v>49.965000000000003</v>
      </c>
    </row>
    <row r="268" spans="1:17">
      <c r="A268" s="19">
        <v>900</v>
      </c>
      <c r="B268" s="19" t="s">
        <v>43</v>
      </c>
      <c r="C268" s="19">
        <v>904</v>
      </c>
      <c r="D268" s="19" t="s">
        <v>44</v>
      </c>
      <c r="E268" s="19" t="s">
        <v>45</v>
      </c>
      <c r="F268" s="19" t="s">
        <v>46</v>
      </c>
      <c r="G268" s="19" t="s">
        <v>132</v>
      </c>
      <c r="H268" s="19">
        <v>90442037</v>
      </c>
      <c r="I268" s="19" t="s">
        <v>136</v>
      </c>
      <c r="J268" s="19" t="s">
        <v>81</v>
      </c>
      <c r="K268" s="19" t="s">
        <v>84</v>
      </c>
      <c r="L268" s="19" t="s">
        <v>85</v>
      </c>
      <c r="M268" s="19">
        <v>8601.32</v>
      </c>
      <c r="N268" s="19">
        <v>842</v>
      </c>
      <c r="O268" s="19">
        <v>29.222283271999999</v>
      </c>
      <c r="P268" s="19">
        <v>29.222283271999999</v>
      </c>
      <c r="Q268" s="19">
        <v>16.151</v>
      </c>
    </row>
    <row r="269" spans="1:17">
      <c r="A269" s="19">
        <v>900</v>
      </c>
      <c r="B269" s="19" t="s">
        <v>43</v>
      </c>
      <c r="C269" s="19">
        <v>904</v>
      </c>
      <c r="D269" s="19" t="s">
        <v>44</v>
      </c>
      <c r="E269" s="19" t="s">
        <v>45</v>
      </c>
      <c r="F269" s="19" t="s">
        <v>46</v>
      </c>
      <c r="G269" s="19" t="s">
        <v>132</v>
      </c>
      <c r="H269" s="19">
        <v>90442037</v>
      </c>
      <c r="I269" s="19" t="s">
        <v>136</v>
      </c>
      <c r="J269" s="19" t="s">
        <v>81</v>
      </c>
      <c r="K269" s="19" t="s">
        <v>86</v>
      </c>
      <c r="L269" s="19" t="s">
        <v>87</v>
      </c>
      <c r="M269" s="19">
        <v>9947.85</v>
      </c>
      <c r="N269" s="19">
        <v>652</v>
      </c>
      <c r="O269" s="19">
        <v>33.449621211989999</v>
      </c>
      <c r="P269" s="19">
        <v>33.449621211989999</v>
      </c>
      <c r="Q269" s="19">
        <v>50.805</v>
      </c>
    </row>
    <row r="270" spans="1:17">
      <c r="A270" s="19">
        <v>900</v>
      </c>
      <c r="B270" s="19" t="s">
        <v>43</v>
      </c>
      <c r="C270" s="19">
        <v>904</v>
      </c>
      <c r="D270" s="19" t="s">
        <v>44</v>
      </c>
      <c r="E270" s="19" t="s">
        <v>45</v>
      </c>
      <c r="F270" s="19" t="s">
        <v>46</v>
      </c>
      <c r="G270" s="19" t="s">
        <v>132</v>
      </c>
      <c r="H270" s="19">
        <v>90442037</v>
      </c>
      <c r="I270" s="19" t="s">
        <v>136</v>
      </c>
      <c r="J270" s="19" t="s">
        <v>81</v>
      </c>
      <c r="K270" s="19" t="s">
        <v>88</v>
      </c>
      <c r="L270" s="19" t="s">
        <v>89</v>
      </c>
      <c r="M270" s="19">
        <v>2679.39</v>
      </c>
      <c r="N270" s="19">
        <v>93</v>
      </c>
      <c r="O270" s="19">
        <v>4.6500000000000004</v>
      </c>
      <c r="P270" s="19">
        <v>4.6500000000000004</v>
      </c>
      <c r="Q270" s="19">
        <v>23.25</v>
      </c>
    </row>
    <row r="271" spans="1:17">
      <c r="A271" s="19">
        <v>900</v>
      </c>
      <c r="B271" s="19" t="s">
        <v>43</v>
      </c>
      <c r="C271" s="19">
        <v>904</v>
      </c>
      <c r="D271" s="19" t="s">
        <v>44</v>
      </c>
      <c r="E271" s="19" t="s">
        <v>45</v>
      </c>
      <c r="F271" s="19" t="s">
        <v>46</v>
      </c>
      <c r="G271" s="19" t="s">
        <v>132</v>
      </c>
      <c r="H271" s="19">
        <v>90442037</v>
      </c>
      <c r="I271" s="19" t="s">
        <v>136</v>
      </c>
      <c r="J271" s="19" t="s">
        <v>81</v>
      </c>
      <c r="K271" s="19" t="s">
        <v>90</v>
      </c>
      <c r="L271" s="19" t="s">
        <v>91</v>
      </c>
      <c r="M271" s="19">
        <v>28138.38</v>
      </c>
      <c r="N271" s="19">
        <v>1413</v>
      </c>
      <c r="O271" s="19">
        <v>70.771212120970006</v>
      </c>
      <c r="P271" s="19">
        <v>70.771212120970006</v>
      </c>
      <c r="Q271" s="19">
        <v>48.31</v>
      </c>
    </row>
    <row r="272" spans="1:17">
      <c r="A272" s="19">
        <v>900</v>
      </c>
      <c r="B272" s="19" t="s">
        <v>43</v>
      </c>
      <c r="C272" s="19">
        <v>904</v>
      </c>
      <c r="D272" s="19" t="s">
        <v>44</v>
      </c>
      <c r="E272" s="19" t="s">
        <v>45</v>
      </c>
      <c r="F272" s="19" t="s">
        <v>46</v>
      </c>
      <c r="G272" s="19" t="s">
        <v>132</v>
      </c>
      <c r="H272" s="19">
        <v>90442037</v>
      </c>
      <c r="I272" s="19" t="s">
        <v>136</v>
      </c>
      <c r="J272" s="19" t="s">
        <v>81</v>
      </c>
      <c r="K272" s="19" t="s">
        <v>92</v>
      </c>
      <c r="L272" s="19" t="s">
        <v>93</v>
      </c>
      <c r="M272" s="19">
        <v>7016.7</v>
      </c>
      <c r="N272" s="19">
        <v>507</v>
      </c>
      <c r="O272" s="19">
        <v>28.016233766119999</v>
      </c>
      <c r="P272" s="19">
        <v>28.016233766119999</v>
      </c>
      <c r="Q272" s="19">
        <v>26.684999999999999</v>
      </c>
    </row>
    <row r="273" spans="1:17">
      <c r="A273" s="19">
        <v>900</v>
      </c>
      <c r="B273" s="19" t="s">
        <v>43</v>
      </c>
      <c r="C273" s="19">
        <v>904</v>
      </c>
      <c r="D273" s="19" t="s">
        <v>44</v>
      </c>
      <c r="E273" s="19" t="s">
        <v>45</v>
      </c>
      <c r="F273" s="19" t="s">
        <v>46</v>
      </c>
      <c r="G273" s="19" t="s">
        <v>132</v>
      </c>
      <c r="H273" s="19">
        <v>90442037</v>
      </c>
      <c r="I273" s="19" t="s">
        <v>136</v>
      </c>
      <c r="J273" s="19" t="s">
        <v>81</v>
      </c>
      <c r="K273" s="19" t="s">
        <v>94</v>
      </c>
      <c r="L273" s="19" t="s">
        <v>95</v>
      </c>
      <c r="M273" s="19">
        <v>2198.5700000000002</v>
      </c>
      <c r="N273" s="19">
        <v>121</v>
      </c>
      <c r="O273" s="19">
        <v>6.05</v>
      </c>
      <c r="P273" s="19">
        <v>6.05</v>
      </c>
      <c r="Q273" s="19">
        <v>10.89</v>
      </c>
    </row>
    <row r="274" spans="1:17">
      <c r="A274" s="19">
        <v>900</v>
      </c>
      <c r="B274" s="19" t="s">
        <v>43</v>
      </c>
      <c r="C274" s="19">
        <v>904</v>
      </c>
      <c r="D274" s="19" t="s">
        <v>44</v>
      </c>
      <c r="E274" s="19" t="s">
        <v>45</v>
      </c>
      <c r="F274" s="19" t="s">
        <v>46</v>
      </c>
      <c r="G274" s="19" t="s">
        <v>132</v>
      </c>
      <c r="H274" s="19">
        <v>90442037</v>
      </c>
      <c r="I274" s="19" t="s">
        <v>136</v>
      </c>
      <c r="J274" s="19" t="s">
        <v>96</v>
      </c>
      <c r="K274" s="19" t="s">
        <v>97</v>
      </c>
      <c r="L274" s="19" t="s">
        <v>98</v>
      </c>
      <c r="M274" s="19">
        <v>7111.93</v>
      </c>
      <c r="N274" s="19">
        <v>308</v>
      </c>
      <c r="O274" s="19">
        <v>46.571428571209999</v>
      </c>
      <c r="P274" s="19">
        <v>6.6428571424499996</v>
      </c>
      <c r="Q274" s="19">
        <v>21.762</v>
      </c>
    </row>
    <row r="275" spans="1:17">
      <c r="A275" s="19">
        <v>900</v>
      </c>
      <c r="B275" s="19" t="s">
        <v>43</v>
      </c>
      <c r="C275" s="19">
        <v>904</v>
      </c>
      <c r="D275" s="19" t="s">
        <v>44</v>
      </c>
      <c r="E275" s="19" t="s">
        <v>45</v>
      </c>
      <c r="F275" s="19" t="s">
        <v>46</v>
      </c>
      <c r="G275" s="19" t="s">
        <v>132</v>
      </c>
      <c r="H275" s="19">
        <v>90442037</v>
      </c>
      <c r="I275" s="19" t="s">
        <v>136</v>
      </c>
      <c r="J275" s="19" t="s">
        <v>99</v>
      </c>
      <c r="K275" s="19" t="s">
        <v>100</v>
      </c>
      <c r="L275" s="19" t="s">
        <v>101</v>
      </c>
      <c r="M275" s="19">
        <v>33021.71</v>
      </c>
      <c r="N275" s="19">
        <v>521</v>
      </c>
      <c r="O275" s="19">
        <v>32.147505272350003</v>
      </c>
      <c r="P275" s="19">
        <v>32.147505272350003</v>
      </c>
      <c r="Q275" s="19">
        <v>139.81</v>
      </c>
    </row>
    <row r="276" spans="1:17">
      <c r="A276" s="19">
        <v>900</v>
      </c>
      <c r="B276" s="19" t="s">
        <v>43</v>
      </c>
      <c r="C276" s="19">
        <v>904</v>
      </c>
      <c r="D276" s="19" t="s">
        <v>44</v>
      </c>
      <c r="E276" s="19" t="s">
        <v>45</v>
      </c>
      <c r="F276" s="19" t="s">
        <v>46</v>
      </c>
      <c r="G276" s="19" t="s">
        <v>132</v>
      </c>
      <c r="H276" s="19">
        <v>90442037</v>
      </c>
      <c r="I276" s="19" t="s">
        <v>136</v>
      </c>
      <c r="J276" s="19" t="s">
        <v>102</v>
      </c>
      <c r="K276" s="19" t="s">
        <v>103</v>
      </c>
      <c r="L276" s="19" t="s">
        <v>104</v>
      </c>
      <c r="M276" s="19">
        <v>4178.74</v>
      </c>
      <c r="N276" s="19">
        <v>16</v>
      </c>
      <c r="O276" s="19">
        <v>1.2083333332699999</v>
      </c>
      <c r="P276" s="19">
        <v>1.2083333332699999</v>
      </c>
      <c r="Q276" s="19">
        <v>6.9</v>
      </c>
    </row>
    <row r="277" spans="1:17">
      <c r="A277" s="19">
        <v>900</v>
      </c>
      <c r="B277" s="19" t="s">
        <v>43</v>
      </c>
      <c r="C277" s="19">
        <v>904</v>
      </c>
      <c r="D277" s="19" t="s">
        <v>44</v>
      </c>
      <c r="E277" s="19" t="s">
        <v>45</v>
      </c>
      <c r="F277" s="19" t="s">
        <v>46</v>
      </c>
      <c r="G277" s="19" t="s">
        <v>132</v>
      </c>
      <c r="H277" s="19">
        <v>90442037</v>
      </c>
      <c r="I277" s="19" t="s">
        <v>136</v>
      </c>
      <c r="J277" s="19" t="s">
        <v>105</v>
      </c>
      <c r="K277" s="19" t="s">
        <v>106</v>
      </c>
      <c r="L277" s="19" t="s">
        <v>107</v>
      </c>
      <c r="M277" s="19">
        <v>3747.9</v>
      </c>
      <c r="N277" s="19">
        <v>40</v>
      </c>
      <c r="O277" s="19">
        <v>3.2888888888199999</v>
      </c>
      <c r="P277" s="19">
        <v>3.2888888888199999</v>
      </c>
      <c r="Q277" s="19">
        <v>9.5</v>
      </c>
    </row>
    <row r="278" spans="1:17">
      <c r="A278" s="19">
        <v>900</v>
      </c>
      <c r="B278" s="19" t="s">
        <v>43</v>
      </c>
      <c r="C278" s="19">
        <v>904</v>
      </c>
      <c r="D278" s="19" t="s">
        <v>44</v>
      </c>
      <c r="E278" s="19" t="s">
        <v>45</v>
      </c>
      <c r="F278" s="19" t="s">
        <v>46</v>
      </c>
      <c r="G278" s="19" t="s">
        <v>132</v>
      </c>
      <c r="H278" s="19">
        <v>90442037</v>
      </c>
      <c r="I278" s="19" t="s">
        <v>136</v>
      </c>
      <c r="J278" s="19" t="s">
        <v>105</v>
      </c>
      <c r="K278" s="19" t="s">
        <v>108</v>
      </c>
      <c r="L278" s="19" t="s">
        <v>109</v>
      </c>
      <c r="M278" s="19">
        <v>3077.38</v>
      </c>
      <c r="N278" s="19">
        <v>44</v>
      </c>
      <c r="O278" s="19">
        <v>6.4166666666100003</v>
      </c>
      <c r="P278" s="19">
        <v>6.4166666666100003</v>
      </c>
      <c r="Q278" s="19">
        <v>9.9350000000000005</v>
      </c>
    </row>
    <row r="279" spans="1:17">
      <c r="A279" s="19">
        <v>900</v>
      </c>
      <c r="B279" s="19" t="s">
        <v>43</v>
      </c>
      <c r="C279" s="19">
        <v>904</v>
      </c>
      <c r="D279" s="19" t="s">
        <v>44</v>
      </c>
      <c r="E279" s="19" t="s">
        <v>45</v>
      </c>
      <c r="F279" s="19" t="s">
        <v>46</v>
      </c>
      <c r="G279" s="19" t="s">
        <v>132</v>
      </c>
      <c r="H279" s="19">
        <v>90442037</v>
      </c>
      <c r="I279" s="19" t="s">
        <v>136</v>
      </c>
      <c r="J279" s="19" t="s">
        <v>105</v>
      </c>
      <c r="K279" s="19" t="s">
        <v>110</v>
      </c>
      <c r="L279" s="19" t="s">
        <v>111</v>
      </c>
      <c r="M279" s="19">
        <v>5352.1</v>
      </c>
      <c r="N279" s="19">
        <v>144</v>
      </c>
      <c r="O279" s="19">
        <v>12.33333333321</v>
      </c>
      <c r="P279" s="19">
        <v>12.33333333321</v>
      </c>
      <c r="Q279" s="19">
        <v>19.173300000000001</v>
      </c>
    </row>
  </sheetData>
  <autoFilter ref="A10:Q10" xr:uid="{00000000-0009-0000-0000-000006000000}"/>
  <phoneticPr fontId="6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I30"/>
  <sheetViews>
    <sheetView workbookViewId="0">
      <selection activeCell="G14" sqref="G14"/>
    </sheetView>
  </sheetViews>
  <sheetFormatPr defaultRowHeight="13"/>
  <cols>
    <col min="1" max="1" width="9" bestFit="1" customWidth="1"/>
    <col min="2" max="2" width="30.1328125" bestFit="1" customWidth="1"/>
    <col min="3" max="3" width="9" bestFit="1" customWidth="1"/>
    <col min="4" max="4" width="10.1328125" bestFit="1" customWidth="1"/>
    <col min="6" max="6" width="57.1328125" customWidth="1"/>
    <col min="7" max="7" width="17.54296875" customWidth="1"/>
    <col min="8" max="8" width="15.7265625" customWidth="1"/>
    <col min="9" max="9" width="10.6328125" customWidth="1"/>
  </cols>
  <sheetData>
    <row r="5" spans="1:9" ht="26">
      <c r="A5" s="63" t="s">
        <v>185</v>
      </c>
      <c r="B5" s="63" t="s">
        <v>186</v>
      </c>
      <c r="C5" s="64" t="s">
        <v>238</v>
      </c>
      <c r="D5" s="64" t="s">
        <v>239</v>
      </c>
      <c r="E5" s="48"/>
      <c r="F5" s="48"/>
      <c r="G5" s="48"/>
    </row>
    <row r="6" spans="1:9" ht="13.5">
      <c r="A6" s="65">
        <v>1</v>
      </c>
      <c r="B6" s="60" t="s">
        <v>240</v>
      </c>
      <c r="C6" s="66">
        <v>3053</v>
      </c>
      <c r="D6" s="67">
        <v>40817</v>
      </c>
      <c r="E6" s="48"/>
      <c r="F6" s="62" t="s">
        <v>241</v>
      </c>
      <c r="G6" s="54">
        <f>COUNTIF(B6:B30,B10)</f>
        <v>3</v>
      </c>
    </row>
    <row r="7" spans="1:9" ht="13.5">
      <c r="A7" s="65">
        <v>2</v>
      </c>
      <c r="B7" s="60" t="s">
        <v>242</v>
      </c>
      <c r="C7" s="66">
        <v>1691</v>
      </c>
      <c r="D7" s="67">
        <v>40818</v>
      </c>
      <c r="E7" s="48"/>
      <c r="F7" s="62"/>
      <c r="G7" s="48"/>
    </row>
    <row r="8" spans="1:9" ht="13.5">
      <c r="A8" s="65">
        <v>3</v>
      </c>
      <c r="B8" s="60" t="s">
        <v>243</v>
      </c>
      <c r="C8" s="66">
        <v>2894</v>
      </c>
      <c r="D8" s="67">
        <v>40819</v>
      </c>
      <c r="E8" s="48"/>
      <c r="F8" s="62" t="s">
        <v>244</v>
      </c>
      <c r="G8" s="54">
        <f>COUNTIFS(C6:C30, "&gt;4000")</f>
        <v>8</v>
      </c>
    </row>
    <row r="9" spans="1:9" ht="13.5">
      <c r="A9" s="65">
        <v>4</v>
      </c>
      <c r="B9" s="60" t="s">
        <v>245</v>
      </c>
      <c r="C9" s="66">
        <v>1679</v>
      </c>
      <c r="D9" s="67">
        <v>40819</v>
      </c>
      <c r="E9" s="48"/>
      <c r="F9" s="62"/>
      <c r="G9" s="48"/>
    </row>
    <row r="10" spans="1:9" ht="13.5">
      <c r="A10" s="65">
        <v>5</v>
      </c>
      <c r="B10" s="60" t="s">
        <v>246</v>
      </c>
      <c r="C10" s="66">
        <v>4896</v>
      </c>
      <c r="D10" s="67">
        <v>40819</v>
      </c>
      <c r="E10" s="48"/>
      <c r="F10" s="62" t="s">
        <v>247</v>
      </c>
      <c r="G10" s="54">
        <f>COUNTIF(B6:B30,"*Samsung*")</f>
        <v>3</v>
      </c>
    </row>
    <row r="11" spans="1:9" ht="13.5">
      <c r="A11" s="65">
        <v>6</v>
      </c>
      <c r="B11" s="60" t="s">
        <v>248</v>
      </c>
      <c r="C11" s="66">
        <v>4286</v>
      </c>
      <c r="D11" s="67">
        <v>40819</v>
      </c>
      <c r="E11" s="48"/>
      <c r="F11" s="62"/>
      <c r="G11" s="48"/>
      <c r="H11" s="100" t="s">
        <v>454</v>
      </c>
      <c r="I11" s="100"/>
    </row>
    <row r="12" spans="1:9" ht="13.5">
      <c r="A12" s="65">
        <v>7</v>
      </c>
      <c r="B12" s="60" t="s">
        <v>249</v>
      </c>
      <c r="C12" s="66">
        <v>3746</v>
      </c>
      <c r="D12" s="67">
        <v>40823</v>
      </c>
      <c r="E12" s="48"/>
      <c r="F12" s="62" t="s">
        <v>250</v>
      </c>
      <c r="G12" s="54">
        <f>COUNTIFS(B6:B30,"*Samsung*",D6:D30,"&gt;"&amp;H12)</f>
        <v>2</v>
      </c>
      <c r="H12" s="105">
        <v>40824</v>
      </c>
      <c r="I12" s="105"/>
    </row>
    <row r="13" spans="1:9" ht="13.5">
      <c r="A13" s="65">
        <v>8</v>
      </c>
      <c r="B13" s="60" t="s">
        <v>251</v>
      </c>
      <c r="C13" s="66">
        <v>2224</v>
      </c>
      <c r="D13" s="67">
        <v>40824</v>
      </c>
      <c r="E13" s="48"/>
      <c r="F13" s="62"/>
      <c r="G13" s="48"/>
    </row>
    <row r="14" spans="1:9" ht="13.5">
      <c r="A14" s="65">
        <v>9</v>
      </c>
      <c r="B14" s="60" t="s">
        <v>252</v>
      </c>
      <c r="C14" s="66">
        <v>2965</v>
      </c>
      <c r="D14" s="67">
        <v>40825</v>
      </c>
      <c r="E14" s="48"/>
      <c r="F14" s="62" t="s">
        <v>253</v>
      </c>
      <c r="G14" s="55">
        <f>SUMIF(B6:B30,"*LG*",C6:C30)</f>
        <v>18138</v>
      </c>
    </row>
    <row r="15" spans="1:9" ht="13.5">
      <c r="A15" s="65">
        <v>10</v>
      </c>
      <c r="B15" s="60" t="s">
        <v>254</v>
      </c>
      <c r="C15" s="66">
        <v>3965</v>
      </c>
      <c r="D15" s="67">
        <v>40826</v>
      </c>
      <c r="E15" s="48"/>
      <c r="F15" s="62"/>
      <c r="G15" s="48"/>
      <c r="H15" s="100"/>
    </row>
    <row r="16" spans="1:9" ht="13.5">
      <c r="A16" s="65">
        <v>11</v>
      </c>
      <c r="B16" s="60" t="s">
        <v>255</v>
      </c>
      <c r="C16" s="66">
        <v>4047</v>
      </c>
      <c r="D16" s="67">
        <v>40826</v>
      </c>
      <c r="E16" s="48"/>
      <c r="F16" s="62" t="s">
        <v>256</v>
      </c>
      <c r="G16" s="55">
        <f>SUMIF(D6:D30,"&gt;"&amp;H18,C6:C30)</f>
        <v>31508</v>
      </c>
      <c r="H16" s="105"/>
    </row>
    <row r="17" spans="1:8" ht="13.5">
      <c r="A17" s="65">
        <v>12</v>
      </c>
      <c r="B17" s="60" t="s">
        <v>257</v>
      </c>
      <c r="C17" s="66">
        <v>4310</v>
      </c>
      <c r="D17" s="67">
        <v>40828</v>
      </c>
      <c r="E17" s="48"/>
      <c r="F17" s="62"/>
      <c r="G17" s="48"/>
      <c r="H17" s="100" t="s">
        <v>454</v>
      </c>
    </row>
    <row r="18" spans="1:8" ht="13.5">
      <c r="A18" s="65">
        <v>13</v>
      </c>
      <c r="B18" s="60" t="s">
        <v>258</v>
      </c>
      <c r="C18" s="66">
        <v>4740</v>
      </c>
      <c r="D18" s="67">
        <v>40828</v>
      </c>
      <c r="E18" s="48"/>
      <c r="F18" s="62" t="s">
        <v>259</v>
      </c>
      <c r="G18" s="55">
        <f>SUMIFS(C6:C30,B6:B30,"LG KM385",D6:D30,"&gt;"&amp;H18)</f>
        <v>5388</v>
      </c>
      <c r="H18" s="105">
        <v>40828</v>
      </c>
    </row>
    <row r="19" spans="1:8" ht="13.5">
      <c r="A19" s="65">
        <v>14</v>
      </c>
      <c r="B19" s="60" t="s">
        <v>260</v>
      </c>
      <c r="C19" s="66">
        <v>3544</v>
      </c>
      <c r="D19" s="67">
        <v>40828</v>
      </c>
      <c r="E19" s="48"/>
      <c r="F19" s="48"/>
      <c r="G19" s="48"/>
    </row>
    <row r="20" spans="1:8" ht="13.5">
      <c r="A20" s="65">
        <v>15</v>
      </c>
      <c r="B20" s="60" t="s">
        <v>261</v>
      </c>
      <c r="C20" s="66">
        <v>3598</v>
      </c>
      <c r="D20" s="67">
        <v>40828</v>
      </c>
      <c r="E20" s="48"/>
      <c r="F20" s="48"/>
      <c r="G20" s="48"/>
    </row>
    <row r="21" spans="1:8" ht="13.5">
      <c r="A21" s="65">
        <v>16</v>
      </c>
      <c r="B21" s="60" t="s">
        <v>262</v>
      </c>
      <c r="C21" s="66">
        <v>3787</v>
      </c>
      <c r="D21" s="67">
        <v>40828</v>
      </c>
      <c r="E21" s="48"/>
      <c r="F21" s="48"/>
      <c r="G21" s="48"/>
    </row>
    <row r="22" spans="1:8" ht="13.5">
      <c r="A22" s="65">
        <v>17</v>
      </c>
      <c r="B22" s="60" t="s">
        <v>263</v>
      </c>
      <c r="C22" s="66">
        <v>4920</v>
      </c>
      <c r="D22" s="67">
        <v>40829</v>
      </c>
      <c r="E22" s="48"/>
      <c r="F22" s="48"/>
      <c r="G22" s="48"/>
    </row>
    <row r="23" spans="1:8" ht="13.5">
      <c r="A23" s="65">
        <v>18</v>
      </c>
      <c r="B23" s="60" t="s">
        <v>264</v>
      </c>
      <c r="C23" s="66">
        <v>4174</v>
      </c>
      <c r="D23" s="67">
        <v>40829</v>
      </c>
      <c r="E23" s="48"/>
      <c r="F23" s="48"/>
      <c r="G23" s="48"/>
    </row>
    <row r="24" spans="1:8" ht="13.5">
      <c r="A24" s="65">
        <v>19</v>
      </c>
      <c r="B24" s="60" t="s">
        <v>245</v>
      </c>
      <c r="C24" s="66">
        <v>3203</v>
      </c>
      <c r="D24" s="67">
        <v>40829</v>
      </c>
      <c r="E24" s="48"/>
      <c r="F24" s="48"/>
      <c r="G24" s="48"/>
    </row>
    <row r="25" spans="1:8" ht="13.5">
      <c r="A25" s="65">
        <v>20</v>
      </c>
      <c r="B25" s="60" t="s">
        <v>246</v>
      </c>
      <c r="C25" s="66">
        <v>1492</v>
      </c>
      <c r="D25" s="67">
        <v>40829</v>
      </c>
      <c r="E25" s="48"/>
      <c r="F25" s="48"/>
      <c r="G25" s="48"/>
    </row>
    <row r="26" spans="1:8" ht="13.5">
      <c r="A26" s="65">
        <v>21</v>
      </c>
      <c r="B26" s="60" t="s">
        <v>248</v>
      </c>
      <c r="C26" s="66">
        <v>3240</v>
      </c>
      <c r="D26" s="67">
        <v>40829</v>
      </c>
      <c r="E26" s="48"/>
      <c r="F26" s="48"/>
      <c r="G26" s="48"/>
    </row>
    <row r="27" spans="1:8" ht="13.5">
      <c r="A27" s="65">
        <v>22</v>
      </c>
      <c r="B27" s="60" t="s">
        <v>246</v>
      </c>
      <c r="C27" s="66">
        <v>3896</v>
      </c>
      <c r="D27" s="67">
        <v>40838</v>
      </c>
      <c r="E27" s="48"/>
      <c r="F27" s="48"/>
      <c r="G27" s="48"/>
    </row>
    <row r="28" spans="1:8" ht="13.5">
      <c r="A28" s="65">
        <v>23</v>
      </c>
      <c r="B28" s="60" t="s">
        <v>248</v>
      </c>
      <c r="C28" s="66">
        <v>4982</v>
      </c>
      <c r="D28" s="67">
        <v>40839</v>
      </c>
      <c r="E28" s="48"/>
      <c r="F28" s="48"/>
      <c r="G28" s="48"/>
    </row>
    <row r="29" spans="1:8" ht="13.5">
      <c r="A29" s="65">
        <v>24</v>
      </c>
      <c r="B29" s="60" t="s">
        <v>249</v>
      </c>
      <c r="C29" s="66">
        <v>2316</v>
      </c>
      <c r="D29" s="67">
        <v>40840</v>
      </c>
      <c r="E29" s="48"/>
      <c r="F29" s="48"/>
      <c r="G29" s="48"/>
    </row>
    <row r="30" spans="1:8" ht="13.5">
      <c r="A30" s="65">
        <v>25</v>
      </c>
      <c r="B30" s="60" t="s">
        <v>251</v>
      </c>
      <c r="C30" s="66">
        <v>3285</v>
      </c>
      <c r="D30" s="67">
        <v>40841</v>
      </c>
      <c r="E30" s="48"/>
      <c r="F30" s="48"/>
      <c r="G30" s="4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 задание </vt:lpstr>
      <vt:lpstr>2 задание</vt:lpstr>
      <vt:lpstr>3 задание</vt:lpstr>
      <vt:lpstr>4 задание </vt:lpstr>
      <vt:lpstr>5 задание </vt:lpstr>
      <vt:lpstr>6 задание</vt:lpstr>
      <vt:lpstr>task7</vt:lpstr>
      <vt:lpstr>7 задание</vt:lpstr>
      <vt:lpstr>8 задание</vt:lpstr>
      <vt:lpstr>9 задание</vt:lpstr>
      <vt:lpstr>10 задание</vt:lpstr>
      <vt:lpstr>Задание SQL и DAX</vt:lpstr>
      <vt:lpstr>таблица 1</vt:lpstr>
      <vt:lpstr>таблица 2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RUSedovaDa</dc:creator>
  <cp:lastModifiedBy>aaisino</cp:lastModifiedBy>
  <dcterms:created xsi:type="dcterms:W3CDTF">2010-04-23T05:43:26Z</dcterms:created>
  <dcterms:modified xsi:type="dcterms:W3CDTF">2021-04-30T05:16:18Z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