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455" tabRatio="500" firstSheet="1" activeTab="1"/>
  </bookViews>
  <sheets>
    <sheet name="DEFINE" sheetId="1" r:id="rId1"/>
    <sheet name="MEASURE" sheetId="2" r:id="rId2"/>
    <sheet name="ANALYSIS" sheetId="3" r:id="rId3"/>
    <sheet name="IMPROVE" sheetId="4" r:id="rId4"/>
    <sheet name="CONTROL" sheetId="5" r:id="rId5"/>
    <sheet name="CLOSING" sheetId="6" r:id="rId6"/>
    <sheet name="Sheet1" sheetId="7" state="hidden" r:id="rId7"/>
    <sheet name="5 SUB MKS MRI NBR" sheetId="8" state="hidden" r:id="rId8"/>
    <sheet name="6 SUB MKS MRI NBR" sheetId="9" state="hidden" r:id="rId9"/>
    <sheet name="7 SUB MRI NBR" sheetId="10" state="hidden" r:id="rId10"/>
    <sheet name="2 SUB MKS BAU KDR" sheetId="11" state="hidden" r:id="rId11"/>
    <sheet name="3 SUB BAU KDR SUB" sheetId="12" state="hidden" r:id="rId12"/>
    <sheet name="4 SUB TRK NNK SUB" sheetId="13" state="hidden" r:id="rId13"/>
  </sheets>
  <definedNames>
    <definedName name="_xlnm.Print_Area" localSheetId="2">ANALYSIS!$A$3:$K$74</definedName>
    <definedName name="_xlnm.Print_Area" localSheetId="5">CLOSING!$A$2:$F$74</definedName>
    <definedName name="_xlnm.Print_Area" localSheetId="4">CONTROL!$A$1:$H$26</definedName>
    <definedName name="_xlnm.Print_Area" localSheetId="0">DEFINE!$A$2:$F$33</definedName>
    <definedName name="_xlnm.Print_Area" localSheetId="3">IMPROVE!$A$1:$F$27</definedName>
    <definedName name="_xlnm.Print_Area" localSheetId="1">MEASURE!$A$3:$L$20</definedName>
  </definedNames>
  <calcPr calcId="144525"/>
</workbook>
</file>

<file path=xl/sharedStrings.xml><?xml version="1.0" encoding="utf-8"?>
<sst xmlns="http://schemas.openxmlformats.org/spreadsheetml/2006/main" count="1180" uniqueCount="177">
  <si>
    <t>PT. SALAM PACIFIC INDONESIA LINES</t>
  </si>
  <si>
    <t>No. Dok.</t>
  </si>
  <si>
    <t>: FM-SPIL-PED-02-01</t>
  </si>
  <si>
    <t>Tanggal</t>
  </si>
  <si>
    <t>: 27 Juni 2023</t>
  </si>
  <si>
    <t>Revisi</t>
  </si>
  <si>
    <t>: 00</t>
  </si>
  <si>
    <t>Halaman</t>
  </si>
  <si>
    <t>: 01 dari 06</t>
  </si>
  <si>
    <t>JUDUL CI:</t>
  </si>
  <si>
    <t>LATAR BELAKANG MASALAH:</t>
  </si>
  <si>
    <t>MANFAAT PERBAIKAN:</t>
  </si>
  <si>
    <t>UKURAN KESUKSESAN</t>
  </si>
  <si>
    <t>UOM</t>
  </si>
  <si>
    <t>BASE LINE</t>
  </si>
  <si>
    <t>TARGET</t>
  </si>
  <si>
    <t>KETERANGAN</t>
  </si>
  <si>
    <t>RUANG LINGKUP PROSES YANG AKAN DIPEBAIKI</t>
  </si>
  <si>
    <t>INPUT</t>
  </si>
  <si>
    <t>PROCESS</t>
  </si>
  <si>
    <t>OUTPUT</t>
  </si>
  <si>
    <t>TEAM PELAKSANA</t>
  </si>
  <si>
    <t>JADWAL PROJECT</t>
  </si>
  <si>
    <t>TEAM</t>
  </si>
  <si>
    <t>NAMA</t>
  </si>
  <si>
    <t>NIK</t>
  </si>
  <si>
    <t>DEPT/ DIV</t>
  </si>
  <si>
    <t>TAHAPAN</t>
  </si>
  <si>
    <t>WAKTU KEGIATAN</t>
  </si>
  <si>
    <t>Project Leader</t>
  </si>
  <si>
    <t>Define</t>
  </si>
  <si>
    <t>Member/ Support</t>
  </si>
  <si>
    <t>Measure</t>
  </si>
  <si>
    <t>Analyze</t>
  </si>
  <si>
    <t>Improve</t>
  </si>
  <si>
    <t>Control</t>
  </si>
  <si>
    <t>Dengan ini, kami menyatakan bahwa pjoject ini dapat dimulai.</t>
  </si>
  <si>
    <t>Diketahui oleh</t>
  </si>
  <si>
    <t>Disetujui oleh</t>
  </si>
  <si>
    <t>Dibuat oleh</t>
  </si>
  <si>
    <t>CI COACH</t>
  </si>
  <si>
    <t>CI SPONSOR (Direktur)</t>
  </si>
  <si>
    <t>CI CHAMPION</t>
  </si>
  <si>
    <t>CI LEADER</t>
  </si>
  <si>
    <t>Nama / Ttd / Tanggal</t>
  </si>
  <si>
    <t>OPS/FLEET/CA/FA/CMD</t>
  </si>
  <si>
    <t>FAD</t>
  </si>
  <si>
    <t>: 02 dari 06</t>
  </si>
  <si>
    <t>: 03 dari 06</t>
  </si>
  <si>
    <t>: 04 dari 06</t>
  </si>
  <si>
    <t>No</t>
  </si>
  <si>
    <t xml:space="preserve">Problem </t>
  </si>
  <si>
    <t xml:space="preserve">Root Cause </t>
  </si>
  <si>
    <t xml:space="preserve">Action </t>
  </si>
  <si>
    <t>PIC</t>
  </si>
  <si>
    <t>Due Date</t>
  </si>
  <si>
    <t>xxxxxxxxxxxxx</t>
  </si>
  <si>
    <t>xxxxxxxxxxxxxxxxx</t>
  </si>
  <si>
    <t>xxxxxxxxxxxxxxxxxx</t>
  </si>
  <si>
    <t>xxxx</t>
  </si>
  <si>
    <t>: 05 dari 06</t>
  </si>
  <si>
    <t>: 06 dari 06</t>
  </si>
  <si>
    <t>JUDUL:</t>
  </si>
  <si>
    <t>Project leader:</t>
  </si>
  <si>
    <t>TANGGAL RENCANA PELAKSANAAN</t>
  </si>
  <si>
    <t>TANGGAL AKTUAL PELAKSANAAN</t>
  </si>
  <si>
    <t>1. Define</t>
  </si>
  <si>
    <t>2. Measure</t>
  </si>
  <si>
    <t>3. Analyze</t>
  </si>
  <si>
    <t>4. Improve</t>
  </si>
  <si>
    <t>5. Control</t>
  </si>
  <si>
    <t>NO</t>
  </si>
  <si>
    <t>AKAR PENYEBAB UTAMA</t>
  </si>
  <si>
    <t>SOLUSI PERBAIKAN</t>
  </si>
  <si>
    <t>TANGGAL PELAKSANAAN</t>
  </si>
  <si>
    <t>(Method, Machine, Material, Measurement, Man, &amp; Environment)</t>
  </si>
  <si>
    <t>Apakah ada perubahan prosedur kerja/ metode kerja yang baru?</t>
  </si>
  <si>
    <t>Y / T</t>
  </si>
  <si>
    <t>PENJELASAN</t>
  </si>
  <si>
    <t>HASIL PERBAIKAN (BEFORE VS AFTER)</t>
  </si>
  <si>
    <t>BASELINE</t>
  </si>
  <si>
    <t>AKTUAL</t>
  </si>
  <si>
    <t>POTENSI KEUNTUNGAN  PER TAHUN</t>
  </si>
  <si>
    <t>TINDAKAN UNTUK MEMPERTAHANKAN HASIL PERBAIKAN (STANDARISASI)</t>
  </si>
  <si>
    <t>CONTROL ACTIVITY</t>
  </si>
  <si>
    <t>DOCUMENT REFFERENCE</t>
  </si>
  <si>
    <t>(PPG/ MEMO/IK)</t>
  </si>
  <si>
    <t>DO</t>
  </si>
  <si>
    <t>DONT’S</t>
  </si>
  <si>
    <t>Catatan aktivitas yang diperbolehkan</t>
  </si>
  <si>
    <t>Catatan aktivitas yang tidak diperbolehkan</t>
  </si>
  <si>
    <t>Gambar/Metode yang dilakukan</t>
  </si>
  <si>
    <t>Gambar/Metode yang tidak boleh dilakukan</t>
  </si>
  <si>
    <t>Vessel Before</t>
  </si>
  <si>
    <t>TD (Before)</t>
  </si>
  <si>
    <t>APE/HSA</t>
  </si>
  <si>
    <t>VEI</t>
  </si>
  <si>
    <t>OSI,OEM,LUZ,OGO</t>
  </si>
  <si>
    <t>Vessel After</t>
  </si>
  <si>
    <t>TD (After)</t>
  </si>
  <si>
    <t>PST</t>
  </si>
  <si>
    <t>HAN</t>
  </si>
  <si>
    <t>PRA</t>
  </si>
  <si>
    <t>PHK</t>
  </si>
  <si>
    <t>HJE</t>
  </si>
  <si>
    <t>HTE</t>
  </si>
  <si>
    <t>ASR</t>
  </si>
  <si>
    <t>Average</t>
  </si>
  <si>
    <t>HSD</t>
  </si>
  <si>
    <t>MFO</t>
  </si>
  <si>
    <t>Vessel</t>
  </si>
  <si>
    <t>Date Before</t>
  </si>
  <si>
    <t>Date</t>
  </si>
  <si>
    <t>Pos Before</t>
  </si>
  <si>
    <t>Pos</t>
  </si>
  <si>
    <t>Pemakaian</t>
  </si>
  <si>
    <t>APE</t>
  </si>
  <si>
    <t>PORT</t>
  </si>
  <si>
    <t>SEA</t>
  </si>
  <si>
    <t>SUB</t>
  </si>
  <si>
    <t>MKS</t>
  </si>
  <si>
    <t>BAU</t>
  </si>
  <si>
    <t>KDI</t>
  </si>
  <si>
    <t xml:space="preserve">TD </t>
  </si>
  <si>
    <t>TA</t>
  </si>
  <si>
    <t>TD</t>
  </si>
  <si>
    <t>28/04/2020</t>
  </si>
  <si>
    <t>13/05/2020</t>
  </si>
  <si>
    <t>SUB BAU</t>
  </si>
  <si>
    <t>24/04/2020
-
30/04/2020</t>
  </si>
  <si>
    <t xml:space="preserve">From </t>
  </si>
  <si>
    <t>To</t>
  </si>
  <si>
    <t>9/04/2020
-
23/04/2020</t>
  </si>
  <si>
    <t>From</t>
  </si>
  <si>
    <t>Gap per proses</t>
  </si>
  <si>
    <t>BAU KDR</t>
  </si>
  <si>
    <t>MRI</t>
  </si>
  <si>
    <t>NBR</t>
  </si>
  <si>
    <t>BIA</t>
  </si>
  <si>
    <t>ZRI</t>
  </si>
  <si>
    <t>27/04/2020</t>
  </si>
  <si>
    <t>29/04/2020</t>
  </si>
  <si>
    <t>SUB MKS</t>
  </si>
  <si>
    <t>26/04/2020
-
27/04/2020</t>
  </si>
  <si>
    <t>OSI</t>
  </si>
  <si>
    <t xml:space="preserve">MKS - MRI </t>
  </si>
  <si>
    <t>29/04/2020
-
06/05/2020</t>
  </si>
  <si>
    <t xml:space="preserve">MRI - NBR </t>
  </si>
  <si>
    <t>06/05/2020
-
7/05/2020</t>
  </si>
  <si>
    <t>TOTAL</t>
  </si>
  <si>
    <t>20/04/2020
-
22/04/2020</t>
  </si>
  <si>
    <t>OEM</t>
  </si>
  <si>
    <t xml:space="preserve">MKS - NBR </t>
  </si>
  <si>
    <t>23/04/2020
-
25/04/2020</t>
  </si>
  <si>
    <t xml:space="preserve">NBR - MRI </t>
  </si>
  <si>
    <t>26/04/2020
-
04/05/2020</t>
  </si>
  <si>
    <t>07/05/2020
-
18/5/2020</t>
  </si>
  <si>
    <t>30/04/2020
-
02/05/2020</t>
  </si>
  <si>
    <t>13/04/2020
-
16/04/2020</t>
  </si>
  <si>
    <t>MKS BAU</t>
  </si>
  <si>
    <t>04/05/2020
-
05/05/2020</t>
  </si>
  <si>
    <t>18/04/2020
-
27/04/2020</t>
  </si>
  <si>
    <t>03/05/2020
-
07/05/2020</t>
  </si>
  <si>
    <t>28/04/2020
-
05/05/2020</t>
  </si>
  <si>
    <t>06/05/2020
-
10/05/2020</t>
  </si>
  <si>
    <t>HSA</t>
  </si>
  <si>
    <t>11/05/2020
-
12/04/2020</t>
  </si>
  <si>
    <t>3/05/2020
-
7/05/2020</t>
  </si>
  <si>
    <t>TRK</t>
  </si>
  <si>
    <t>NNK</t>
  </si>
  <si>
    <t>14/05/2020</t>
  </si>
  <si>
    <t>SUB TRK</t>
  </si>
  <si>
    <t>07/05/2020
-
11/05/2020</t>
  </si>
  <si>
    <t>VER</t>
  </si>
  <si>
    <t>TRK NNK</t>
  </si>
  <si>
    <t>13/05/2020
-
14/05/2020</t>
  </si>
  <si>
    <t>1/05/2020
-
2/05/2020</t>
  </si>
</sst>
</file>

<file path=xl/styles.xml><?xml version="1.0" encoding="utf-8"?>
<styleSheet xmlns="http://schemas.openxmlformats.org/spreadsheetml/2006/main">
  <numFmts count="7">
    <numFmt numFmtId="176" formatCode="#,000_);[Red]\(#,000\)"/>
    <numFmt numFmtId="177" formatCode="0.0_ "/>
    <numFmt numFmtId="178" formatCode="0_ "/>
    <numFmt numFmtId="179" formatCode="_-* #,##0.00_-;\-* #,##0.00_-;_-* &quot;-&quot;??_-;_-@_-"/>
    <numFmt numFmtId="180" formatCode="_-&quot;£&quot;* #,##0.00_-;\-&quot;£&quot;* #,##0.00_-;_-&quot;£&quot;* &quot;-&quot;??_-;_-@_-"/>
    <numFmt numFmtId="181" formatCode="_-&quot;£&quot;* #,##0_-;\-&quot;£&quot;* #,##0_-;_-&quot;£&quot;* &quot;-&quot;_-;_-@_-"/>
    <numFmt numFmtId="182" formatCode="_-* #,##0_-;\-* #,##0_-;_-* &quot;-&quot;_-;_-@_-"/>
  </numFmts>
  <fonts count="40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color rgb="FFFFFFFF"/>
      <name val="Calibri"/>
      <charset val="134"/>
    </font>
    <font>
      <sz val="10"/>
      <color rgb="FF000000"/>
      <name val="Calibri"/>
      <charset val="134"/>
    </font>
    <font>
      <b/>
      <sz val="16"/>
      <color rgb="FF000000"/>
      <name val="Arial"/>
      <charset val="134"/>
    </font>
    <font>
      <sz val="11"/>
      <color rgb="FFFFFFFF"/>
      <name val="Calibri"/>
      <charset val="134"/>
    </font>
    <font>
      <sz val="10"/>
      <color rgb="FF000000"/>
      <name val="Arial"/>
      <charset val="134"/>
    </font>
    <font>
      <b/>
      <sz val="11"/>
      <color rgb="FFFFFFFF"/>
      <name val="Calibri"/>
      <charset val="134"/>
    </font>
    <font>
      <b/>
      <sz val="12"/>
      <color rgb="FF000000"/>
      <name val="Abyssinica SIL"/>
      <charset val="134"/>
    </font>
    <font>
      <b/>
      <sz val="9"/>
      <color rgb="FFFFFFFF"/>
      <name val="Calibri"/>
      <charset val="134"/>
    </font>
    <font>
      <sz val="10"/>
      <color rgb="FF000000"/>
      <name val="Abyssinica SIL"/>
      <charset val="134"/>
    </font>
    <font>
      <b/>
      <sz val="10"/>
      <color rgb="FF000000"/>
      <name val="Calibri"/>
      <charset val="134"/>
    </font>
    <font>
      <sz val="10"/>
      <name val="Calibri"/>
      <charset val="134"/>
    </font>
    <font>
      <sz val="8"/>
      <name val="Calibri"/>
      <charset val="134"/>
    </font>
    <font>
      <b/>
      <sz val="8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0C03FD"/>
      <name val="Calibri"/>
      <charset val="134"/>
    </font>
    <font>
      <sz val="8"/>
      <color rgb="FF0C03FD"/>
      <name val="Calibri"/>
      <charset val="134"/>
    </font>
    <font>
      <b/>
      <sz val="8"/>
      <color rgb="FF0C03FD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548235"/>
        <bgColor rgb="FF808080"/>
      </patternFill>
    </fill>
    <fill>
      <patternFill patternType="solid">
        <fgColor rgb="FF002060"/>
        <bgColor rgb="FF000080"/>
      </patternFill>
    </fill>
    <fill>
      <patternFill patternType="solid">
        <fgColor rgb="FF006600"/>
        <bgColor rgb="FF007826"/>
      </patternFill>
    </fill>
    <fill>
      <patternFill patternType="solid">
        <fgColor rgb="FF007826"/>
        <bgColor rgb="FF006600"/>
      </patternFill>
    </fill>
    <fill>
      <patternFill patternType="solid">
        <fgColor rgb="FF385623"/>
        <bgColor rgb="FF333300"/>
      </patternFill>
    </fill>
    <fill>
      <patternFill patternType="solid">
        <fgColor rgb="FFE7E6E6"/>
        <bgColor rgb="FFDEEBF7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2" fillId="3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5" fillId="16" borderId="21" applyNumberFormat="0" applyAlignment="0" applyProtection="0">
      <alignment vertical="center"/>
    </xf>
    <xf numFmtId="180" fontId="23" fillId="0" borderId="0" applyBorder="0" applyAlignment="0" applyProtection="0"/>
    <xf numFmtId="0" fontId="27" fillId="17" borderId="0" applyNumberFormat="0" applyBorder="0" applyAlignment="0" applyProtection="0">
      <alignment vertical="center"/>
    </xf>
    <xf numFmtId="0" fontId="39" fillId="39" borderId="22" applyNumberFormat="0" applyFont="0" applyAlignment="0" applyProtection="0">
      <alignment vertical="center"/>
    </xf>
    <xf numFmtId="0" fontId="36" fillId="28" borderId="18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16" borderId="18" applyNumberForma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182" fontId="23" fillId="0" borderId="0" applyBorder="0" applyAlignment="0" applyProtection="0"/>
    <xf numFmtId="0" fontId="27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181" fontId="23" fillId="0" borderId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179" fontId="23" fillId="0" borderId="0" applyBorder="0" applyAlignment="0" applyProtection="0"/>
    <xf numFmtId="0" fontId="20" fillId="12" borderId="15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9" fontId="0" fillId="0" borderId="0" applyBorder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58" fontId="3" fillId="0" borderId="1" xfId="0" applyNumberFormat="1" applyFont="1" applyBorder="1" applyAlignment="1">
      <alignment horizontal="center" vertical="center" wrapText="1"/>
    </xf>
    <xf numFmtId="58" fontId="3" fillId="3" borderId="1" xfId="0" applyNumberFormat="1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58" fontId="3" fillId="0" borderId="0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178" fontId="0" fillId="0" borderId="1" xfId="0" applyNumberFormat="1" applyBorder="1" applyAlignment="1">
      <alignment horizontal="right" vertical="center"/>
    </xf>
    <xf numFmtId="0" fontId="0" fillId="0" borderId="1" xfId="0" applyBorder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0" fontId="1" fillId="0" borderId="0" xfId="0" applyFont="1" applyAlignment="1">
      <alignment vertical="center"/>
    </xf>
    <xf numFmtId="177" fontId="0" fillId="0" borderId="1" xfId="0" applyNumberFormat="1" applyBorder="1">
      <alignment vertical="center"/>
    </xf>
    <xf numFmtId="0" fontId="0" fillId="3" borderId="1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6" fontId="7" fillId="6" borderId="0" xfId="0" applyNumberFormat="1" applyFont="1" applyFill="1">
      <alignment vertical="center"/>
    </xf>
    <xf numFmtId="176" fontId="5" fillId="7" borderId="0" xfId="0" applyNumberFormat="1" applyFont="1" applyFill="1" applyAlignment="1">
      <alignment horizontal="center" vertical="center"/>
    </xf>
    <xf numFmtId="178" fontId="0" fillId="0" borderId="1" xfId="0" applyNumberForma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58" fontId="6" fillId="0" borderId="0" xfId="0" applyNumberFormat="1" applyFont="1" applyAlignment="1">
      <alignment horizontal="left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7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4" xfId="0" applyBorder="1">
      <alignment vertical="center"/>
    </xf>
    <xf numFmtId="0" fontId="8" fillId="0" borderId="4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7" fillId="8" borderId="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8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0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0" fillId="0" borderId="10" xfId="0" applyFont="1" applyBorder="1">
      <alignment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10" fillId="0" borderId="12" xfId="0" applyFont="1" applyBorder="1" applyAlignment="1">
      <alignment horizontal="left" vertical="center" wrapText="1"/>
    </xf>
    <xf numFmtId="0" fontId="0" fillId="0" borderId="13" xfId="0" applyBorder="1">
      <alignment vertical="center"/>
    </xf>
    <xf numFmtId="0" fontId="8" fillId="0" borderId="14" xfId="0" applyFont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8" fillId="0" borderId="0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top" wrapText="1"/>
    </xf>
    <xf numFmtId="0" fontId="0" fillId="0" borderId="0" xfId="0" applyFont="1" applyAlignment="1">
      <alignment vertical="center"/>
    </xf>
    <xf numFmtId="0" fontId="0" fillId="0" borderId="0" xfId="0" applyFont="1" applyBorder="1" applyAlignment="1"/>
    <xf numFmtId="0" fontId="8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vertical="top" wrapText="1"/>
    </xf>
    <xf numFmtId="0" fontId="11" fillId="11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vertical="top" wrapText="1"/>
    </xf>
    <xf numFmtId="0" fontId="3" fillId="11" borderId="1" xfId="0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center" vertical="top" wrapText="1"/>
    </xf>
    <xf numFmtId="9" fontId="12" fillId="0" borderId="1" xfId="47" applyFont="1" applyBorder="1" applyAlignment="1" applyProtection="1">
      <alignment horizontal="center" vertical="center"/>
    </xf>
    <xf numFmtId="9" fontId="13" fillId="0" borderId="1" xfId="47" applyFont="1" applyBorder="1" applyAlignment="1" applyProtection="1">
      <alignment horizontal="center" vertical="center"/>
    </xf>
    <xf numFmtId="0" fontId="13" fillId="0" borderId="1" xfId="47" applyNumberFormat="1" applyFont="1" applyBorder="1" applyAlignment="1" applyProtection="1">
      <alignment horizontal="center" vertical="center"/>
    </xf>
    <xf numFmtId="0" fontId="7" fillId="8" borderId="1" xfId="0" applyFont="1" applyFill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vertical="top"/>
    </xf>
    <xf numFmtId="0" fontId="15" fillId="0" borderId="1" xfId="0" applyFont="1" applyBorder="1" applyAlignment="1">
      <alignment horizontal="center" vertical="center"/>
    </xf>
    <xf numFmtId="0" fontId="7" fillId="8" borderId="1" xfId="0" applyFont="1" applyFill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6" fillId="0" borderId="0" xfId="0" applyFont="1" applyBorder="1" applyAlignment="1">
      <alignment horizontal="left" vertical="center"/>
    </xf>
    <xf numFmtId="0" fontId="0" fillId="9" borderId="1" xfId="0" applyFont="1" applyFill="1" applyBorder="1" applyAlignment="1"/>
    <xf numFmtId="0" fontId="2" fillId="9" borderId="1" xfId="0" applyFont="1" applyFill="1" applyBorder="1" applyAlignment="1">
      <alignment horizontal="center" vertical="top" wrapText="1"/>
    </xf>
    <xf numFmtId="0" fontId="2" fillId="9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0" fillId="0" borderId="1" xfId="0" applyFont="1" applyBorder="1" applyAlignment="1"/>
    <xf numFmtId="0" fontId="18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7826"/>
      <rgbColor rgb="00000080"/>
      <rgbColor rgb="00548235"/>
      <rgbColor rgb="00800080"/>
      <rgbColor rgb="00008080"/>
      <rgbColor rgb="00C0C0C0"/>
      <rgbColor rgb="00808080"/>
      <rgbColor rgb="005B9BD5"/>
      <rgbColor rgb="00993366"/>
      <rgbColor rgb="00E7E6E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DC3E6"/>
      <rgbColor rgb="00FF99CC"/>
      <rgbColor rgb="00CC99FF"/>
      <rgbColor rgb="00FFCC99"/>
      <rgbColor rgb="002E75B6"/>
      <rgbColor rgb="0033CCCC"/>
      <rgbColor rgb="0099CC00"/>
      <rgbColor rgb="00FFC000"/>
      <rgbColor rgb="00FF9900"/>
      <rgbColor rgb="00FF6600"/>
      <rgbColor rgb="00666699"/>
      <rgbColor rgb="00969696"/>
      <rgbColor rgb="00002060"/>
      <rgbColor rgb="0000B050"/>
      <rgbColor rgb="00006600"/>
      <rgbColor rgb="00333300"/>
      <rgbColor rgb="00993300"/>
      <rgbColor rgb="00993366"/>
      <rgbColor rgb="001F4E79"/>
      <rgbColor rgb="003856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519430</xdr:colOff>
      <xdr:row>2</xdr:row>
      <xdr:rowOff>83820</xdr:rowOff>
    </xdr:from>
    <xdr:to>
      <xdr:col>0</xdr:col>
      <xdr:colOff>1449705</xdr:colOff>
      <xdr:row>4</xdr:row>
      <xdr:rowOff>204470</xdr:rowOff>
    </xdr:to>
    <xdr:pic>
      <xdr:nvPicPr>
        <xdr:cNvPr id="3" name="Picture 2" descr="Picture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9430" y="696595"/>
          <a:ext cx="930275" cy="717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47520</xdr:colOff>
      <xdr:row>6</xdr:row>
      <xdr:rowOff>177120</xdr:rowOff>
    </xdr:from>
    <xdr:to>
      <xdr:col>4</xdr:col>
      <xdr:colOff>100440</xdr:colOff>
      <xdr:row>9</xdr:row>
      <xdr:rowOff>64440</xdr:rowOff>
    </xdr:to>
    <xdr:sp>
      <xdr:nvSpPr>
        <xdr:cNvPr id="2" name="CustomShape 1"/>
        <xdr:cNvSpPr/>
      </xdr:nvSpPr>
      <xdr:spPr>
        <a:xfrm>
          <a:off x="46990" y="1405255"/>
          <a:ext cx="4732020" cy="487680"/>
        </a:xfrm>
        <a:prstGeom prst="rect">
          <a:avLst/>
        </a:prstGeom>
        <a:noFill/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6800" rIns="90000" bIns="46800" anchor="ctr"/>
        <a:p>
          <a:pPr>
            <a:lnSpc>
              <a:spcPct val="100000"/>
            </a:lnSpc>
          </a:pPr>
          <a:r>
            <a:rPr lang="en-US" sz="2000" b="0" i="1" strike="noStrike" spc="-1">
              <a:solidFill>
                <a:srgbClr val="000000"/>
              </a:solidFill>
              <a:latin typeface="Arial"/>
            </a:rPr>
            <a:t>Display Data</a:t>
          </a:r>
          <a:endParaRPr lang="en-US" sz="20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7</xdr:col>
      <xdr:colOff>114480</xdr:colOff>
      <xdr:row>7</xdr:row>
      <xdr:rowOff>186120</xdr:rowOff>
    </xdr:from>
    <xdr:to>
      <xdr:col>11</xdr:col>
      <xdr:colOff>612720</xdr:colOff>
      <xdr:row>9</xdr:row>
      <xdr:rowOff>109080</xdr:rowOff>
    </xdr:to>
    <xdr:sp>
      <xdr:nvSpPr>
        <xdr:cNvPr id="3" name="CustomShape 1"/>
        <xdr:cNvSpPr/>
      </xdr:nvSpPr>
      <xdr:spPr>
        <a:xfrm>
          <a:off x="7394575" y="1614805"/>
          <a:ext cx="2768600" cy="322580"/>
        </a:xfrm>
        <a:prstGeom prst="rect">
          <a:avLst/>
        </a:prstGeom>
        <a:noFill/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6800" rIns="90000" bIns="46800"/>
        <a:p>
          <a:pPr algn="r">
            <a:lnSpc>
              <a:spcPct val="100000"/>
            </a:lnSpc>
            <a:spcBef>
              <a:spcPts val="350"/>
            </a:spcBef>
          </a:pPr>
          <a:r>
            <a:rPr lang="en-US" sz="1600" b="0" i="1" strike="noStrike" spc="-1">
              <a:solidFill>
                <a:srgbClr val="000000"/>
              </a:solidFill>
              <a:latin typeface="Arial"/>
            </a:rPr>
            <a:t>Measure Phase</a:t>
          </a:r>
          <a:endParaRPr lang="en-US" sz="16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0</xdr:col>
      <xdr:colOff>334800</xdr:colOff>
      <xdr:row>14</xdr:row>
      <xdr:rowOff>28080</xdr:rowOff>
    </xdr:from>
    <xdr:to>
      <xdr:col>11</xdr:col>
      <xdr:colOff>18360</xdr:colOff>
      <xdr:row>19</xdr:row>
      <xdr:rowOff>188790</xdr:rowOff>
    </xdr:to>
    <xdr:sp>
      <xdr:nvSpPr>
        <xdr:cNvPr id="4" name="CustomShape 1"/>
        <xdr:cNvSpPr/>
      </xdr:nvSpPr>
      <xdr:spPr>
        <a:xfrm>
          <a:off x="334645" y="2856865"/>
          <a:ext cx="9234170" cy="1160780"/>
        </a:xfrm>
        <a:prstGeom prst="rect">
          <a:avLst/>
        </a:prstGeom>
        <a:noFill/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5000" rIns="90000" bIns="45000"/>
        <a:p>
          <a:pPr>
            <a:lnSpc>
              <a:spcPct val="100000"/>
            </a:lnSpc>
          </a:pPr>
          <a:r>
            <a:rPr lang="en-US" sz="2400" b="0" strike="noStrike" spc="-1">
              <a:solidFill>
                <a:srgbClr val="C00000"/>
              </a:solidFill>
              <a:latin typeface="Calibri"/>
            </a:rPr>
            <a:t>1. Show data baseline (1 Tahun /minimal 6 bulan terakhir)</a:t>
          </a:r>
          <a:endParaRPr lang="en-US" sz="24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r>
            <a:rPr lang="en-US" sz="2400" b="0" strike="noStrike" spc="-1">
              <a:solidFill>
                <a:srgbClr val="C00000"/>
              </a:solidFill>
              <a:latin typeface="Calibri"/>
            </a:rPr>
            <a:t>2. Display Grafik, Trend (Baseline)</a:t>
          </a:r>
          <a:endParaRPr lang="en-US" sz="24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r>
            <a:rPr lang="en-US" sz="2400" b="0" strike="noStrike" spc="-1">
              <a:solidFill>
                <a:srgbClr val="C00000"/>
              </a:solidFill>
              <a:latin typeface="Calibri"/>
            </a:rPr>
            <a:t>3. Menjelaskan metric yang akan di ukur dalam project </a:t>
          </a:r>
          <a:endParaRPr lang="en-US" sz="24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0</xdr:col>
      <xdr:colOff>170180</xdr:colOff>
      <xdr:row>2</xdr:row>
      <xdr:rowOff>139700</xdr:rowOff>
    </xdr:from>
    <xdr:to>
      <xdr:col>0</xdr:col>
      <xdr:colOff>899160</xdr:colOff>
      <xdr:row>5</xdr:row>
      <xdr:rowOff>104775</xdr:rowOff>
    </xdr:to>
    <xdr:pic>
      <xdr:nvPicPr>
        <xdr:cNvPr id="6" name="Picture 5" descr="Picture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0180" y="549275"/>
          <a:ext cx="728980" cy="565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747360</xdr:colOff>
      <xdr:row>7</xdr:row>
      <xdr:rowOff>59760</xdr:rowOff>
    </xdr:from>
    <xdr:to>
      <xdr:col>3</xdr:col>
      <xdr:colOff>124560</xdr:colOff>
      <xdr:row>9</xdr:row>
      <xdr:rowOff>158805</xdr:rowOff>
    </xdr:to>
    <xdr:sp>
      <xdr:nvSpPr>
        <xdr:cNvPr id="5" name="CustomShape 1"/>
        <xdr:cNvSpPr/>
      </xdr:nvSpPr>
      <xdr:spPr>
        <a:xfrm>
          <a:off x="746760" y="1488440"/>
          <a:ext cx="1661795" cy="499110"/>
        </a:xfrm>
        <a:prstGeom prst="rect">
          <a:avLst/>
        </a:prstGeom>
        <a:noFill/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720</xdr:colOff>
      <xdr:row>6</xdr:row>
      <xdr:rowOff>165600</xdr:rowOff>
    </xdr:from>
    <xdr:to>
      <xdr:col>6</xdr:col>
      <xdr:colOff>565560</xdr:colOff>
      <xdr:row>9</xdr:row>
      <xdr:rowOff>146235</xdr:rowOff>
    </xdr:to>
    <xdr:sp>
      <xdr:nvSpPr>
        <xdr:cNvPr id="6" name="CustomShape 1"/>
        <xdr:cNvSpPr/>
      </xdr:nvSpPr>
      <xdr:spPr>
        <a:xfrm>
          <a:off x="635" y="1393825"/>
          <a:ext cx="5132705" cy="581025"/>
        </a:xfrm>
        <a:prstGeom prst="rect">
          <a:avLst/>
        </a:prstGeom>
        <a:noFill/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6800" rIns="90000" bIns="46800" anchor="ctr"/>
        <a:p>
          <a:pPr>
            <a:lnSpc>
              <a:spcPct val="100000"/>
            </a:lnSpc>
          </a:pPr>
          <a:r>
            <a:rPr lang="en-US" sz="2000" b="0" i="1" strike="noStrike" spc="-1">
              <a:solidFill>
                <a:srgbClr val="5B9BD5"/>
              </a:solidFill>
              <a:latin typeface="Arial"/>
            </a:rPr>
            <a:t>Fishbone Diagram</a:t>
          </a:r>
          <a:endParaRPr lang="en-US" sz="2000" b="0" strike="noStrike" spc="-1">
            <a:latin typeface="Times New Roman" pitchFamily="12"/>
          </a:endParaRPr>
        </a:p>
      </xdr:txBody>
    </xdr:sp>
    <xdr:clientData/>
  </xdr:twoCellAnchor>
  <xdr:twoCellAnchor editAs="absolute">
    <xdr:from>
      <xdr:col>7</xdr:col>
      <xdr:colOff>271080</xdr:colOff>
      <xdr:row>15</xdr:row>
      <xdr:rowOff>119025</xdr:rowOff>
    </xdr:from>
    <xdr:to>
      <xdr:col>9</xdr:col>
      <xdr:colOff>222480</xdr:colOff>
      <xdr:row>19</xdr:row>
      <xdr:rowOff>115305</xdr:rowOff>
    </xdr:to>
    <xdr:sp>
      <xdr:nvSpPr>
        <xdr:cNvPr id="7" name="CustomShape 1"/>
        <xdr:cNvSpPr/>
      </xdr:nvSpPr>
      <xdr:spPr>
        <a:xfrm>
          <a:off x="5600065" y="3147695"/>
          <a:ext cx="1474470" cy="796290"/>
        </a:xfrm>
        <a:prstGeom prst="rect">
          <a:avLst/>
        </a:prstGeom>
        <a:solidFill>
          <a:srgbClr val="C00000"/>
        </a:solidFill>
        <a:ln w="1260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absolute">
    <xdr:from>
      <xdr:col>7</xdr:col>
      <xdr:colOff>513000</xdr:colOff>
      <xdr:row>16</xdr:row>
      <xdr:rowOff>29880</xdr:rowOff>
    </xdr:from>
    <xdr:to>
      <xdr:col>9</xdr:col>
      <xdr:colOff>53640</xdr:colOff>
      <xdr:row>18</xdr:row>
      <xdr:rowOff>63765</xdr:rowOff>
    </xdr:to>
    <xdr:sp>
      <xdr:nvSpPr>
        <xdr:cNvPr id="8" name="CustomShape 1"/>
        <xdr:cNvSpPr/>
      </xdr:nvSpPr>
      <xdr:spPr>
        <a:xfrm>
          <a:off x="5842000" y="3258820"/>
          <a:ext cx="1063625" cy="433705"/>
        </a:xfrm>
        <a:prstGeom prst="rect">
          <a:avLst/>
        </a:prstGeom>
        <a:solidFill>
          <a:srgbClr val="C00000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45720" tIns="46800" rIns="45720" bIns="46800"/>
        <a:p>
          <a:pPr algn="ctr">
            <a:lnSpc>
              <a:spcPct val="100000"/>
            </a:lnSpc>
            <a:spcBef>
              <a:spcPts val="875"/>
            </a:spcBef>
          </a:pPr>
          <a:r>
            <a:rPr lang="en-US" sz="1200" b="0" i="1" strike="noStrike" spc="-1">
              <a:solidFill>
                <a:srgbClr val="FFFFFF"/>
              </a:solidFill>
              <a:latin typeface="Arial"/>
            </a:rPr>
            <a:t>xxxxxxxxxxxxxxxx</a:t>
          </a:r>
          <a:endParaRPr lang="en-US" sz="12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1</xdr:col>
      <xdr:colOff>752400</xdr:colOff>
      <xdr:row>21</xdr:row>
      <xdr:rowOff>133920</xdr:rowOff>
    </xdr:from>
    <xdr:to>
      <xdr:col>7</xdr:col>
      <xdr:colOff>258120</xdr:colOff>
      <xdr:row>21</xdr:row>
      <xdr:rowOff>135360</xdr:rowOff>
    </xdr:to>
    <xdr:sp>
      <xdr:nvSpPr>
        <xdr:cNvPr id="9" name="Line 1"/>
        <xdr:cNvSpPr/>
      </xdr:nvSpPr>
      <xdr:spPr>
        <a:xfrm>
          <a:off x="1513205" y="4362450"/>
          <a:ext cx="4074160" cy="1905"/>
        </a:xfrm>
        <a:prstGeom prst="line">
          <a:avLst/>
        </a:prstGeom>
        <a:ln w="1260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absolute">
    <xdr:from>
      <xdr:col>5</xdr:col>
      <xdr:colOff>693360</xdr:colOff>
      <xdr:row>10</xdr:row>
      <xdr:rowOff>10875</xdr:rowOff>
    </xdr:from>
    <xdr:to>
      <xdr:col>7</xdr:col>
      <xdr:colOff>58320</xdr:colOff>
      <xdr:row>17</xdr:row>
      <xdr:rowOff>148305</xdr:rowOff>
    </xdr:to>
    <xdr:sp>
      <xdr:nvSpPr>
        <xdr:cNvPr id="10" name="Line 1"/>
        <xdr:cNvSpPr/>
      </xdr:nvSpPr>
      <xdr:spPr>
        <a:xfrm>
          <a:off x="4499610" y="2039620"/>
          <a:ext cx="887730" cy="1537335"/>
        </a:xfrm>
        <a:prstGeom prst="line">
          <a:avLst/>
        </a:prstGeom>
        <a:ln w="1260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absolute">
    <xdr:from>
      <xdr:col>5</xdr:col>
      <xdr:colOff>693360</xdr:colOff>
      <xdr:row>17</xdr:row>
      <xdr:rowOff>139305</xdr:rowOff>
    </xdr:from>
    <xdr:to>
      <xdr:col>7</xdr:col>
      <xdr:colOff>58320</xdr:colOff>
      <xdr:row>25</xdr:row>
      <xdr:rowOff>82035</xdr:rowOff>
    </xdr:to>
    <xdr:sp>
      <xdr:nvSpPr>
        <xdr:cNvPr id="11" name="Line 1"/>
        <xdr:cNvSpPr/>
      </xdr:nvSpPr>
      <xdr:spPr>
        <a:xfrm flipV="1">
          <a:off x="4499610" y="3568065"/>
          <a:ext cx="887730" cy="1543050"/>
        </a:xfrm>
        <a:prstGeom prst="line">
          <a:avLst/>
        </a:prstGeom>
        <a:ln w="1260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absolute">
    <xdr:from>
      <xdr:col>4</xdr:col>
      <xdr:colOff>58320</xdr:colOff>
      <xdr:row>10</xdr:row>
      <xdr:rowOff>23475</xdr:rowOff>
    </xdr:from>
    <xdr:to>
      <xdr:col>5</xdr:col>
      <xdr:colOff>262800</xdr:colOff>
      <xdr:row>17</xdr:row>
      <xdr:rowOff>160905</xdr:rowOff>
    </xdr:to>
    <xdr:sp>
      <xdr:nvSpPr>
        <xdr:cNvPr id="12" name="Line 1"/>
        <xdr:cNvSpPr/>
      </xdr:nvSpPr>
      <xdr:spPr>
        <a:xfrm>
          <a:off x="3103245" y="2051685"/>
          <a:ext cx="965835" cy="1537970"/>
        </a:xfrm>
        <a:prstGeom prst="line">
          <a:avLst/>
        </a:prstGeom>
        <a:ln w="1260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absolute">
    <xdr:from>
      <xdr:col>4</xdr:col>
      <xdr:colOff>58320</xdr:colOff>
      <xdr:row>17</xdr:row>
      <xdr:rowOff>150465</xdr:rowOff>
    </xdr:from>
    <xdr:to>
      <xdr:col>5</xdr:col>
      <xdr:colOff>262800</xdr:colOff>
      <xdr:row>25</xdr:row>
      <xdr:rowOff>92835</xdr:rowOff>
    </xdr:to>
    <xdr:sp>
      <xdr:nvSpPr>
        <xdr:cNvPr id="13" name="Line 1"/>
        <xdr:cNvSpPr/>
      </xdr:nvSpPr>
      <xdr:spPr>
        <a:xfrm flipV="1">
          <a:off x="3103245" y="3578860"/>
          <a:ext cx="965835" cy="1543050"/>
        </a:xfrm>
        <a:prstGeom prst="line">
          <a:avLst/>
        </a:prstGeom>
        <a:ln w="1260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absolute">
    <xdr:from>
      <xdr:col>2</xdr:col>
      <xdr:colOff>94320</xdr:colOff>
      <xdr:row>10</xdr:row>
      <xdr:rowOff>21675</xdr:rowOff>
    </xdr:from>
    <xdr:to>
      <xdr:col>3</xdr:col>
      <xdr:colOff>297720</xdr:colOff>
      <xdr:row>17</xdr:row>
      <xdr:rowOff>159105</xdr:rowOff>
    </xdr:to>
    <xdr:sp>
      <xdr:nvSpPr>
        <xdr:cNvPr id="14" name="Line 1"/>
        <xdr:cNvSpPr/>
      </xdr:nvSpPr>
      <xdr:spPr>
        <a:xfrm>
          <a:off x="1616710" y="2050415"/>
          <a:ext cx="964565" cy="1537335"/>
        </a:xfrm>
        <a:prstGeom prst="line">
          <a:avLst/>
        </a:prstGeom>
        <a:ln w="1260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absolute">
    <xdr:from>
      <xdr:col>2</xdr:col>
      <xdr:colOff>94320</xdr:colOff>
      <xdr:row>17</xdr:row>
      <xdr:rowOff>150105</xdr:rowOff>
    </xdr:from>
    <xdr:to>
      <xdr:col>3</xdr:col>
      <xdr:colOff>297720</xdr:colOff>
      <xdr:row>25</xdr:row>
      <xdr:rowOff>92835</xdr:rowOff>
    </xdr:to>
    <xdr:sp>
      <xdr:nvSpPr>
        <xdr:cNvPr id="15" name="Line 1"/>
        <xdr:cNvSpPr/>
      </xdr:nvSpPr>
      <xdr:spPr>
        <a:xfrm flipV="1">
          <a:off x="1616710" y="3578860"/>
          <a:ext cx="964565" cy="1543050"/>
        </a:xfrm>
        <a:prstGeom prst="line">
          <a:avLst/>
        </a:prstGeom>
        <a:ln w="1260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absolute">
    <xdr:from>
      <xdr:col>1</xdr:col>
      <xdr:colOff>511200</xdr:colOff>
      <xdr:row>8</xdr:row>
      <xdr:rowOff>168075</xdr:rowOff>
    </xdr:from>
    <xdr:to>
      <xdr:col>3</xdr:col>
      <xdr:colOff>0</xdr:colOff>
      <xdr:row>10</xdr:row>
      <xdr:rowOff>31755</xdr:rowOff>
    </xdr:to>
    <xdr:sp>
      <xdr:nvSpPr>
        <xdr:cNvPr id="16" name="CustomShape 1"/>
        <xdr:cNvSpPr/>
      </xdr:nvSpPr>
      <xdr:spPr>
        <a:xfrm>
          <a:off x="1272540" y="1796415"/>
          <a:ext cx="1011555" cy="264160"/>
        </a:xfrm>
        <a:prstGeom prst="rect">
          <a:avLst/>
        </a:prstGeom>
        <a:noFill/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45720" tIns="46800" rIns="45720" bIns="46800"/>
        <a:p>
          <a:pPr algn="ctr">
            <a:lnSpc>
              <a:spcPct val="100000"/>
            </a:lnSpc>
            <a:spcBef>
              <a:spcPts val="750"/>
            </a:spcBef>
          </a:pPr>
          <a:r>
            <a:rPr lang="en-US" sz="1200" b="0" i="1" strike="noStrike" spc="-1">
              <a:solidFill>
                <a:srgbClr val="000000"/>
              </a:solidFill>
              <a:latin typeface="Arial"/>
            </a:rPr>
            <a:t>Machines</a:t>
          </a:r>
          <a:endParaRPr lang="en-US" sz="1200" b="0" strike="noStrike" spc="-1">
            <a:latin typeface="Times New Roman" pitchFamily="12"/>
          </a:endParaRPr>
        </a:p>
      </xdr:txBody>
    </xdr:sp>
    <xdr:clientData/>
  </xdr:twoCellAnchor>
  <xdr:twoCellAnchor editAs="absolute">
    <xdr:from>
      <xdr:col>3</xdr:col>
      <xdr:colOff>349560</xdr:colOff>
      <xdr:row>8</xdr:row>
      <xdr:rowOff>168075</xdr:rowOff>
    </xdr:from>
    <xdr:to>
      <xdr:col>4</xdr:col>
      <xdr:colOff>611280</xdr:colOff>
      <xdr:row>10</xdr:row>
      <xdr:rowOff>31755</xdr:rowOff>
    </xdr:to>
    <xdr:sp>
      <xdr:nvSpPr>
        <xdr:cNvPr id="17" name="CustomShape 1"/>
        <xdr:cNvSpPr/>
      </xdr:nvSpPr>
      <xdr:spPr>
        <a:xfrm>
          <a:off x="2633345" y="1796415"/>
          <a:ext cx="1022985" cy="264160"/>
        </a:xfrm>
        <a:prstGeom prst="rect">
          <a:avLst/>
        </a:prstGeom>
        <a:noFill/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45720" tIns="46800" rIns="45720" bIns="46800"/>
        <a:p>
          <a:pPr algn="ctr">
            <a:lnSpc>
              <a:spcPct val="100000"/>
            </a:lnSpc>
            <a:spcBef>
              <a:spcPts val="750"/>
            </a:spcBef>
          </a:pPr>
          <a:r>
            <a:rPr lang="en-US" sz="1200" b="0" i="1" strike="noStrike" spc="-1">
              <a:solidFill>
                <a:srgbClr val="000000"/>
              </a:solidFill>
              <a:latin typeface="Arial"/>
            </a:rPr>
            <a:t>Methods</a:t>
          </a:r>
          <a:endParaRPr lang="en-US" sz="1200" b="0" strike="noStrike" spc="-1">
            <a:latin typeface="Times New Roman" pitchFamily="12"/>
          </a:endParaRPr>
        </a:p>
      </xdr:txBody>
    </xdr:sp>
    <xdr:clientData/>
  </xdr:twoCellAnchor>
  <xdr:twoCellAnchor editAs="absolute">
    <xdr:from>
      <xdr:col>5</xdr:col>
      <xdr:colOff>108360</xdr:colOff>
      <xdr:row>8</xdr:row>
      <xdr:rowOff>168075</xdr:rowOff>
    </xdr:from>
    <xdr:to>
      <xdr:col>6</xdr:col>
      <xdr:colOff>369000</xdr:colOff>
      <xdr:row>10</xdr:row>
      <xdr:rowOff>31755</xdr:rowOff>
    </xdr:to>
    <xdr:sp>
      <xdr:nvSpPr>
        <xdr:cNvPr id="18" name="CustomShape 1"/>
        <xdr:cNvSpPr/>
      </xdr:nvSpPr>
      <xdr:spPr>
        <a:xfrm>
          <a:off x="3914775" y="1796415"/>
          <a:ext cx="1022350" cy="264160"/>
        </a:xfrm>
        <a:prstGeom prst="rect">
          <a:avLst/>
        </a:prstGeom>
        <a:noFill/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45720" tIns="46800" rIns="45720" bIns="46800"/>
        <a:p>
          <a:pPr algn="ctr">
            <a:lnSpc>
              <a:spcPct val="100000"/>
            </a:lnSpc>
            <a:spcBef>
              <a:spcPts val="750"/>
            </a:spcBef>
          </a:pPr>
          <a:r>
            <a:rPr lang="en-US" sz="1200" b="0" i="1" strike="noStrike" spc="-1">
              <a:solidFill>
                <a:srgbClr val="000000"/>
              </a:solidFill>
              <a:latin typeface="Arial"/>
            </a:rPr>
            <a:t>Materials</a:t>
          </a:r>
          <a:endParaRPr lang="en-US" sz="1200" b="0" strike="noStrike" spc="-1">
            <a:latin typeface="Times New Roman" pitchFamily="12"/>
          </a:endParaRPr>
        </a:p>
      </xdr:txBody>
    </xdr:sp>
    <xdr:clientData/>
  </xdr:twoCellAnchor>
  <xdr:twoCellAnchor editAs="absolute">
    <xdr:from>
      <xdr:col>1</xdr:col>
      <xdr:colOff>511200</xdr:colOff>
      <xdr:row>25</xdr:row>
      <xdr:rowOff>171675</xdr:rowOff>
    </xdr:from>
    <xdr:to>
      <xdr:col>3</xdr:col>
      <xdr:colOff>0</xdr:colOff>
      <xdr:row>27</xdr:row>
      <xdr:rowOff>34995</xdr:rowOff>
    </xdr:to>
    <xdr:sp>
      <xdr:nvSpPr>
        <xdr:cNvPr id="19" name="CustomShape 1"/>
        <xdr:cNvSpPr/>
      </xdr:nvSpPr>
      <xdr:spPr>
        <a:xfrm>
          <a:off x="1272540" y="5200650"/>
          <a:ext cx="1011555" cy="263525"/>
        </a:xfrm>
        <a:prstGeom prst="rect">
          <a:avLst/>
        </a:prstGeom>
        <a:noFill/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45720" tIns="46800" rIns="45720" bIns="46800"/>
        <a:p>
          <a:pPr algn="ctr">
            <a:lnSpc>
              <a:spcPct val="100000"/>
            </a:lnSpc>
            <a:spcBef>
              <a:spcPts val="750"/>
            </a:spcBef>
          </a:pPr>
          <a:r>
            <a:rPr lang="en-US" sz="1200" b="0" i="1" strike="noStrike" spc="-1">
              <a:solidFill>
                <a:srgbClr val="000000"/>
              </a:solidFill>
              <a:latin typeface="Arial"/>
            </a:rPr>
            <a:t>Man</a:t>
          </a:r>
          <a:endParaRPr lang="en-US" sz="1200" b="0" strike="noStrike" spc="-1">
            <a:latin typeface="Times New Roman" pitchFamily="12"/>
          </a:endParaRPr>
        </a:p>
      </xdr:txBody>
    </xdr:sp>
    <xdr:clientData/>
  </xdr:twoCellAnchor>
  <xdr:twoCellAnchor editAs="absolute">
    <xdr:from>
      <xdr:col>3</xdr:col>
      <xdr:colOff>134640</xdr:colOff>
      <xdr:row>25</xdr:row>
      <xdr:rowOff>171675</xdr:rowOff>
    </xdr:from>
    <xdr:to>
      <xdr:col>4</xdr:col>
      <xdr:colOff>678600</xdr:colOff>
      <xdr:row>27</xdr:row>
      <xdr:rowOff>34995</xdr:rowOff>
    </xdr:to>
    <xdr:sp>
      <xdr:nvSpPr>
        <xdr:cNvPr id="20" name="CustomShape 1"/>
        <xdr:cNvSpPr/>
      </xdr:nvSpPr>
      <xdr:spPr>
        <a:xfrm>
          <a:off x="2418715" y="5200650"/>
          <a:ext cx="1304925" cy="263525"/>
        </a:xfrm>
        <a:prstGeom prst="rect">
          <a:avLst/>
        </a:prstGeom>
        <a:noFill/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45720" tIns="46800" rIns="45720" bIns="46800"/>
        <a:p>
          <a:pPr algn="ctr">
            <a:lnSpc>
              <a:spcPct val="100000"/>
            </a:lnSpc>
            <a:spcBef>
              <a:spcPts val="750"/>
            </a:spcBef>
          </a:pPr>
          <a:r>
            <a:rPr lang="en-US" sz="1200" b="0" i="1" strike="noStrike" spc="-1">
              <a:solidFill>
                <a:srgbClr val="000000"/>
              </a:solidFill>
              <a:latin typeface="Arial"/>
            </a:rPr>
            <a:t>Environment</a:t>
          </a:r>
          <a:endParaRPr lang="en-US" sz="1200" b="0" strike="noStrike" spc="-1">
            <a:latin typeface="Times New Roman" pitchFamily="12"/>
          </a:endParaRPr>
        </a:p>
      </xdr:txBody>
    </xdr:sp>
    <xdr:clientData/>
  </xdr:twoCellAnchor>
  <xdr:twoCellAnchor editAs="absolute">
    <xdr:from>
      <xdr:col>5</xdr:col>
      <xdr:colOff>108360</xdr:colOff>
      <xdr:row>25</xdr:row>
      <xdr:rowOff>171675</xdr:rowOff>
    </xdr:from>
    <xdr:to>
      <xdr:col>6</xdr:col>
      <xdr:colOff>369000</xdr:colOff>
      <xdr:row>27</xdr:row>
      <xdr:rowOff>34995</xdr:rowOff>
    </xdr:to>
    <xdr:sp>
      <xdr:nvSpPr>
        <xdr:cNvPr id="21" name="CustomShape 1"/>
        <xdr:cNvSpPr/>
      </xdr:nvSpPr>
      <xdr:spPr>
        <a:xfrm>
          <a:off x="3914775" y="5200650"/>
          <a:ext cx="1022350" cy="263525"/>
        </a:xfrm>
        <a:prstGeom prst="rect">
          <a:avLst/>
        </a:prstGeom>
        <a:noFill/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45720" tIns="46800" rIns="45720" bIns="46800"/>
        <a:p>
          <a:pPr algn="ctr">
            <a:lnSpc>
              <a:spcPct val="100000"/>
            </a:lnSpc>
            <a:spcBef>
              <a:spcPts val="750"/>
            </a:spcBef>
          </a:pPr>
          <a:r>
            <a:rPr lang="en-US" sz="1200" b="0" i="1" strike="noStrike" spc="-1">
              <a:solidFill>
                <a:srgbClr val="000000"/>
              </a:solidFill>
              <a:latin typeface="Arial"/>
            </a:rPr>
            <a:t>Money</a:t>
          </a:r>
          <a:endParaRPr lang="en-US" sz="12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6</xdr:col>
      <xdr:colOff>245880</xdr:colOff>
      <xdr:row>8</xdr:row>
      <xdr:rowOff>29520</xdr:rowOff>
    </xdr:from>
    <xdr:to>
      <xdr:col>10</xdr:col>
      <xdr:colOff>240480</xdr:colOff>
      <xdr:row>9</xdr:row>
      <xdr:rowOff>114540</xdr:rowOff>
    </xdr:to>
    <xdr:sp>
      <xdr:nvSpPr>
        <xdr:cNvPr id="22" name="CustomShape 1"/>
        <xdr:cNvSpPr/>
      </xdr:nvSpPr>
      <xdr:spPr>
        <a:xfrm>
          <a:off x="4813935" y="1657985"/>
          <a:ext cx="3498215" cy="285115"/>
        </a:xfrm>
        <a:prstGeom prst="rect">
          <a:avLst/>
        </a:prstGeom>
        <a:noFill/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6800" rIns="90000" bIns="46800"/>
        <a:p>
          <a:pPr algn="r">
            <a:lnSpc>
              <a:spcPct val="100000"/>
            </a:lnSpc>
            <a:spcBef>
              <a:spcPts val="350"/>
            </a:spcBef>
          </a:pPr>
          <a:r>
            <a:rPr lang="en-US" sz="1800" b="0" i="1" strike="noStrike" spc="-1">
              <a:solidFill>
                <a:srgbClr val="000000"/>
              </a:solidFill>
              <a:latin typeface="Arial"/>
            </a:rPr>
            <a:t>Analyze Phase</a:t>
          </a:r>
          <a:endParaRPr lang="en-US" sz="18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0</xdr:col>
      <xdr:colOff>185400</xdr:colOff>
      <xdr:row>32</xdr:row>
      <xdr:rowOff>22680</xdr:rowOff>
    </xdr:from>
    <xdr:to>
      <xdr:col>10</xdr:col>
      <xdr:colOff>96120</xdr:colOff>
      <xdr:row>36</xdr:row>
      <xdr:rowOff>9525</xdr:rowOff>
    </xdr:to>
    <xdr:sp>
      <xdr:nvSpPr>
        <xdr:cNvPr id="23" name="CustomShape 1"/>
        <xdr:cNvSpPr/>
      </xdr:nvSpPr>
      <xdr:spPr>
        <a:xfrm>
          <a:off x="184785" y="6451600"/>
          <a:ext cx="7983220" cy="787400"/>
        </a:xfrm>
        <a:prstGeom prst="roundRect">
          <a:avLst>
            <a:gd name="adj" fmla="val 28032"/>
          </a:avLst>
        </a:prstGeom>
        <a:noFill/>
        <a:ln w="28440">
          <a:solidFill>
            <a:schemeClr val="accent6">
              <a:lumMod val="50000"/>
            </a:schemeClr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6800" rIns="90000" bIns="46800"/>
        <a:p>
          <a:pPr>
            <a:lnSpc>
              <a:spcPct val="100000"/>
            </a:lnSpc>
          </a:pPr>
          <a:r>
            <a:rPr lang="en-US" sz="1600" b="0" strike="noStrike" spc="-1">
              <a:solidFill>
                <a:srgbClr val="000000"/>
              </a:solidFill>
              <a:latin typeface="Arial"/>
              <a:ea typeface="Lucida Sans Unicode"/>
            </a:rPr>
            <a:t>Notes : xxxxxxxxxxxxxxxxxxxxxxxxx</a:t>
          </a:r>
          <a:endParaRPr lang="en-US" sz="16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6</xdr:col>
      <xdr:colOff>29880</xdr:colOff>
      <xdr:row>29</xdr:row>
      <xdr:rowOff>133200</xdr:rowOff>
    </xdr:from>
    <xdr:to>
      <xdr:col>8</xdr:col>
      <xdr:colOff>293040</xdr:colOff>
      <xdr:row>30</xdr:row>
      <xdr:rowOff>141105</xdr:rowOff>
    </xdr:to>
    <xdr:sp>
      <xdr:nvSpPr>
        <xdr:cNvPr id="24" name="CustomShape 1"/>
        <xdr:cNvSpPr/>
      </xdr:nvSpPr>
      <xdr:spPr>
        <a:xfrm>
          <a:off x="4598035" y="5962015"/>
          <a:ext cx="1785620" cy="2082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5000" rIns="90000" bIns="45000"/>
        <a:p>
          <a:pPr>
            <a:lnSpc>
              <a:spcPct val="100000"/>
            </a:lnSpc>
          </a:pPr>
          <a:r>
            <a:rPr lang="en-US" sz="800" b="0" u="sng" strike="noStrike" spc="-1">
              <a:solidFill>
                <a:srgbClr val="000000"/>
              </a:solidFill>
              <a:uFillTx/>
              <a:latin typeface="Calibri"/>
            </a:rPr>
            <a:t>xxxxxxx</a:t>
          </a:r>
          <a:endParaRPr lang="en-US" sz="8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</xdr:col>
      <xdr:colOff>50040</xdr:colOff>
      <xdr:row>17</xdr:row>
      <xdr:rowOff>125280</xdr:rowOff>
    </xdr:from>
    <xdr:to>
      <xdr:col>5</xdr:col>
      <xdr:colOff>0</xdr:colOff>
      <xdr:row>18</xdr:row>
      <xdr:rowOff>147945</xdr:rowOff>
    </xdr:to>
    <xdr:sp>
      <xdr:nvSpPr>
        <xdr:cNvPr id="25" name="CustomShape 1"/>
        <xdr:cNvSpPr/>
      </xdr:nvSpPr>
      <xdr:spPr>
        <a:xfrm>
          <a:off x="2333625" y="3554095"/>
          <a:ext cx="1473200" cy="22225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5000" rIns="90000" bIns="45000"/>
        <a:p>
          <a:pPr algn="r">
            <a:lnSpc>
              <a:spcPct val="100000"/>
            </a:lnSpc>
          </a:pPr>
          <a:r>
            <a:rPr lang="en-US" sz="900" b="0" u="sng" strike="noStrike" spc="-1">
              <a:solidFill>
                <a:srgbClr val="000000"/>
              </a:solidFill>
              <a:uFillTx/>
              <a:latin typeface="Calibri"/>
            </a:rPr>
            <a:t>xxxxxx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0</xdr:col>
      <xdr:colOff>118080</xdr:colOff>
      <xdr:row>12</xdr:row>
      <xdr:rowOff>120240</xdr:rowOff>
    </xdr:from>
    <xdr:to>
      <xdr:col>2</xdr:col>
      <xdr:colOff>219240</xdr:colOff>
      <xdr:row>13</xdr:row>
      <xdr:rowOff>142905</xdr:rowOff>
    </xdr:to>
    <xdr:sp>
      <xdr:nvSpPr>
        <xdr:cNvPr id="26" name="CustomShape 1"/>
        <xdr:cNvSpPr/>
      </xdr:nvSpPr>
      <xdr:spPr>
        <a:xfrm>
          <a:off x="117475" y="2548890"/>
          <a:ext cx="1624330" cy="22288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5000" rIns="90000" bIns="45000"/>
        <a:p>
          <a:pPr algn="r">
            <a:lnSpc>
              <a:spcPct val="100000"/>
            </a:lnSpc>
          </a:pPr>
          <a:r>
            <a:rPr lang="en-US" sz="900" b="0" u="sng" strike="noStrike" spc="-1">
              <a:solidFill>
                <a:srgbClr val="000000"/>
              </a:solidFill>
              <a:uFillTx/>
              <a:latin typeface="Calibri"/>
            </a:rPr>
            <a:t>xxxxx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0</xdr:col>
      <xdr:colOff>747360</xdr:colOff>
      <xdr:row>38</xdr:row>
      <xdr:rowOff>59400</xdr:rowOff>
    </xdr:from>
    <xdr:to>
      <xdr:col>3</xdr:col>
      <xdr:colOff>124560</xdr:colOff>
      <xdr:row>40</xdr:row>
      <xdr:rowOff>159165</xdr:rowOff>
    </xdr:to>
    <xdr:sp>
      <xdr:nvSpPr>
        <xdr:cNvPr id="27" name="CustomShape 1"/>
        <xdr:cNvSpPr/>
      </xdr:nvSpPr>
      <xdr:spPr>
        <a:xfrm>
          <a:off x="746760" y="7688580"/>
          <a:ext cx="1661795" cy="499745"/>
        </a:xfrm>
        <a:prstGeom prst="rect">
          <a:avLst/>
        </a:prstGeom>
        <a:noFill/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37</xdr:row>
      <xdr:rowOff>158040</xdr:rowOff>
    </xdr:from>
    <xdr:to>
      <xdr:col>6</xdr:col>
      <xdr:colOff>564840</xdr:colOff>
      <xdr:row>40</xdr:row>
      <xdr:rowOff>139065</xdr:rowOff>
    </xdr:to>
    <xdr:sp>
      <xdr:nvSpPr>
        <xdr:cNvPr id="28" name="CustomShape 1"/>
        <xdr:cNvSpPr/>
      </xdr:nvSpPr>
      <xdr:spPr>
        <a:xfrm>
          <a:off x="0" y="7586980"/>
          <a:ext cx="5132705" cy="581660"/>
        </a:xfrm>
        <a:prstGeom prst="rect">
          <a:avLst/>
        </a:prstGeom>
        <a:noFill/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6800" rIns="90000" bIns="46800" anchor="ctr"/>
        <a:p>
          <a:pPr>
            <a:lnSpc>
              <a:spcPct val="100000"/>
            </a:lnSpc>
          </a:pPr>
          <a:r>
            <a:rPr lang="en-US" sz="2000" b="0" i="1" strike="noStrike" spc="-1">
              <a:solidFill>
                <a:srgbClr val="5B9BD5"/>
              </a:solidFill>
              <a:latin typeface="Arial"/>
            </a:rPr>
            <a:t>Why Why Analysis</a:t>
          </a:r>
          <a:endParaRPr lang="en-US" sz="20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6</xdr:col>
      <xdr:colOff>245880</xdr:colOff>
      <xdr:row>39</xdr:row>
      <xdr:rowOff>29160</xdr:rowOff>
    </xdr:from>
    <xdr:to>
      <xdr:col>10</xdr:col>
      <xdr:colOff>240480</xdr:colOff>
      <xdr:row>40</xdr:row>
      <xdr:rowOff>114900</xdr:rowOff>
    </xdr:to>
    <xdr:sp>
      <xdr:nvSpPr>
        <xdr:cNvPr id="29" name="CustomShape 1"/>
        <xdr:cNvSpPr/>
      </xdr:nvSpPr>
      <xdr:spPr>
        <a:xfrm>
          <a:off x="4813935" y="7858125"/>
          <a:ext cx="3498215" cy="285750"/>
        </a:xfrm>
        <a:prstGeom prst="rect">
          <a:avLst/>
        </a:prstGeom>
        <a:noFill/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6800" rIns="90000" bIns="46800"/>
        <a:p>
          <a:pPr algn="r">
            <a:lnSpc>
              <a:spcPct val="100000"/>
            </a:lnSpc>
            <a:spcBef>
              <a:spcPts val="350"/>
            </a:spcBef>
          </a:pPr>
          <a:r>
            <a:rPr lang="en-US" sz="1800" b="0" i="1" strike="noStrike" spc="-1">
              <a:solidFill>
                <a:srgbClr val="000000"/>
              </a:solidFill>
              <a:latin typeface="Arial"/>
            </a:rPr>
            <a:t>Analyze Phase</a:t>
          </a:r>
          <a:endParaRPr lang="en-US" sz="18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0</xdr:col>
      <xdr:colOff>222120</xdr:colOff>
      <xdr:row>46</xdr:row>
      <xdr:rowOff>51480</xdr:rowOff>
    </xdr:from>
    <xdr:to>
      <xdr:col>4</xdr:col>
      <xdr:colOff>699120</xdr:colOff>
      <xdr:row>49</xdr:row>
      <xdr:rowOff>34740</xdr:rowOff>
    </xdr:to>
    <xdr:sp>
      <xdr:nvSpPr>
        <xdr:cNvPr id="30" name="CustomShape 1"/>
        <xdr:cNvSpPr/>
      </xdr:nvSpPr>
      <xdr:spPr>
        <a:xfrm>
          <a:off x="221615" y="9281160"/>
          <a:ext cx="3522345" cy="582930"/>
        </a:xfrm>
        <a:prstGeom prst="rect">
          <a:avLst/>
        </a:prstGeom>
        <a:noFill/>
        <a:ln w="648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6800" rIns="90000" bIns="46800"/>
        <a:p>
          <a:pPr algn="ctr">
            <a:lnSpc>
              <a:spcPct val="75000"/>
            </a:lnSpc>
            <a:spcBef>
              <a:spcPts val="750"/>
            </a:spcBef>
          </a:pPr>
          <a:r>
            <a:rPr lang="en-US" sz="1200" b="0" u="sng" strike="noStrike" spc="-1">
              <a:solidFill>
                <a:srgbClr val="000000"/>
              </a:solidFill>
              <a:uFillTx/>
              <a:latin typeface="Arial"/>
            </a:rPr>
            <a:t>Why Question</a:t>
          </a:r>
          <a:endParaRPr lang="en-US" sz="1200" b="0" strike="noStrike" spc="-1">
            <a:latin typeface="Times New Roman" pitchFamily="12"/>
          </a:endParaRPr>
        </a:p>
        <a:p>
          <a:pPr>
            <a:lnSpc>
              <a:spcPct val="75000"/>
            </a:lnSpc>
            <a:spcBef>
              <a:spcPts val="625"/>
            </a:spcBef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1.  xxxxxxxxxxxxxx</a:t>
          </a:r>
          <a:endParaRPr lang="en-US" sz="10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0</xdr:col>
      <xdr:colOff>217080</xdr:colOff>
      <xdr:row>42</xdr:row>
      <xdr:rowOff>54360</xdr:rowOff>
    </xdr:from>
    <xdr:to>
      <xdr:col>10</xdr:col>
      <xdr:colOff>64440</xdr:colOff>
      <xdr:row>45</xdr:row>
      <xdr:rowOff>20700</xdr:rowOff>
    </xdr:to>
    <xdr:sp>
      <xdr:nvSpPr>
        <xdr:cNvPr id="31" name="CustomShape 1"/>
        <xdr:cNvSpPr/>
      </xdr:nvSpPr>
      <xdr:spPr>
        <a:xfrm>
          <a:off x="216535" y="8483600"/>
          <a:ext cx="7919720" cy="566420"/>
        </a:xfrm>
        <a:prstGeom prst="rect">
          <a:avLst/>
        </a:prstGeom>
        <a:solidFill>
          <a:schemeClr val="accent6">
            <a:lumMod val="50000"/>
          </a:schemeClr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6800" rIns="90000" bIns="46800"/>
        <a:p>
          <a:pPr>
            <a:lnSpc>
              <a:spcPct val="75000"/>
            </a:lnSpc>
            <a:spcBef>
              <a:spcPts val="1000"/>
            </a:spcBef>
          </a:pPr>
          <a:r>
            <a:rPr lang="en-US" sz="1600" b="0" u="sng" strike="noStrike" spc="-1">
              <a:solidFill>
                <a:srgbClr val="FFFFFF"/>
              </a:solidFill>
              <a:uFillTx/>
              <a:latin typeface="Arial"/>
            </a:rPr>
            <a:t>Problem Statement:</a:t>
          </a:r>
          <a:endParaRPr lang="en-US" sz="1600" b="0" strike="noStrike" spc="-1">
            <a:latin typeface="Times New Roman" pitchFamily="12"/>
          </a:endParaRPr>
        </a:p>
        <a:p>
          <a:pPr>
            <a:lnSpc>
              <a:spcPct val="75000"/>
            </a:lnSpc>
            <a:spcBef>
              <a:spcPts val="1000"/>
            </a:spcBef>
          </a:pPr>
          <a:r>
            <a:rPr lang="en-US" sz="1600" b="0" u="sng" strike="noStrike" spc="-1">
              <a:solidFill>
                <a:srgbClr val="FFFFFF"/>
              </a:solidFill>
              <a:uFillTx/>
              <a:latin typeface="Arial"/>
            </a:rPr>
            <a:t>xxxxxxxxxxxxxxx</a:t>
          </a:r>
          <a:endParaRPr lang="en-US" sz="16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0</xdr:col>
      <xdr:colOff>217080</xdr:colOff>
      <xdr:row>67</xdr:row>
      <xdr:rowOff>30960</xdr:rowOff>
    </xdr:from>
    <xdr:to>
      <xdr:col>10</xdr:col>
      <xdr:colOff>73080</xdr:colOff>
      <xdr:row>70</xdr:row>
      <xdr:rowOff>38700</xdr:rowOff>
    </xdr:to>
    <xdr:sp>
      <xdr:nvSpPr>
        <xdr:cNvPr id="32" name="CustomShape 1"/>
        <xdr:cNvSpPr/>
      </xdr:nvSpPr>
      <xdr:spPr>
        <a:xfrm>
          <a:off x="216535" y="13460730"/>
          <a:ext cx="7928610" cy="607695"/>
        </a:xfrm>
        <a:prstGeom prst="rect">
          <a:avLst/>
        </a:prstGeom>
        <a:solidFill>
          <a:srgbClr val="F8F8F8"/>
        </a:solidFill>
        <a:ln w="648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6800" rIns="90000" bIns="46800"/>
        <a:p>
          <a:pPr>
            <a:lnSpc>
              <a:spcPct val="95000"/>
            </a:lnSpc>
          </a:pPr>
          <a:r>
            <a:rPr lang="en-US" sz="1600" b="0" u="sng" strike="noStrike" spc="-1">
              <a:solidFill>
                <a:srgbClr val="000000"/>
              </a:solidFill>
              <a:uFillTx/>
              <a:latin typeface="Arial"/>
            </a:rPr>
            <a:t>Suspected Root Cause:</a:t>
          </a:r>
          <a:endParaRPr lang="en-US" sz="1600" b="0" strike="noStrike" spc="-1">
            <a:latin typeface="Times New Roman" pitchFamily="12"/>
          </a:endParaRPr>
        </a:p>
        <a:p>
          <a:pPr>
            <a:lnSpc>
              <a:spcPct val="95000"/>
            </a:lnSpc>
          </a:pPr>
          <a:r>
            <a:rPr lang="en-US" sz="1200" b="0" strike="noStrike" spc="-1">
              <a:solidFill>
                <a:srgbClr val="C00000"/>
              </a:solidFill>
              <a:latin typeface="Arial"/>
            </a:rPr>
            <a:t>xxxxxxxxxxxxxx</a:t>
          </a:r>
          <a:endParaRPr lang="en-US" sz="12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5</xdr:col>
      <xdr:colOff>242640</xdr:colOff>
      <xdr:row>46</xdr:row>
      <xdr:rowOff>51480</xdr:rowOff>
    </xdr:from>
    <xdr:to>
      <xdr:col>10</xdr:col>
      <xdr:colOff>75240</xdr:colOff>
      <xdr:row>49</xdr:row>
      <xdr:rowOff>28620</xdr:rowOff>
    </xdr:to>
    <xdr:sp>
      <xdr:nvSpPr>
        <xdr:cNvPr id="33" name="CustomShape 1"/>
        <xdr:cNvSpPr/>
      </xdr:nvSpPr>
      <xdr:spPr>
        <a:xfrm>
          <a:off x="4049395" y="9281160"/>
          <a:ext cx="4097655" cy="577215"/>
        </a:xfrm>
        <a:prstGeom prst="rect">
          <a:avLst/>
        </a:prstGeom>
        <a:noFill/>
        <a:ln w="648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6800" rIns="90000" bIns="46800"/>
        <a:p>
          <a:pPr marL="114300" indent="-111125" algn="ctr">
            <a:lnSpc>
              <a:spcPct val="75000"/>
            </a:lnSpc>
            <a:spcBef>
              <a:spcPts val="750"/>
            </a:spcBef>
          </a:pPr>
          <a:r>
            <a:rPr lang="en-US" sz="1200" b="0" u="sng" strike="noStrike" spc="-1">
              <a:solidFill>
                <a:srgbClr val="000000"/>
              </a:solidFill>
              <a:uFillTx/>
              <a:latin typeface="Arial"/>
              <a:ea typeface="Lucida Sans Unicode"/>
            </a:rPr>
            <a:t>Answer:  Because ... </a:t>
          </a:r>
          <a:endParaRPr lang="en-US" sz="1200" b="0" strike="noStrike" spc="-1">
            <a:latin typeface="Times New Roman" pitchFamily="12"/>
          </a:endParaRPr>
        </a:p>
        <a:p>
          <a:pPr>
            <a:lnSpc>
              <a:spcPct val="75000"/>
            </a:lnSpc>
            <a:spcBef>
              <a:spcPts val="625"/>
            </a:spcBef>
          </a:pPr>
          <a:r>
            <a:rPr lang="en-US" sz="1000" b="0" strike="noStrike" spc="-1">
              <a:solidFill>
                <a:srgbClr val="000000"/>
              </a:solidFill>
              <a:latin typeface="Arial"/>
              <a:ea typeface="Lucida Sans Unicode"/>
            </a:rPr>
            <a:t> xxxxxxxxxxxxxxxxx</a:t>
          </a:r>
          <a:endParaRPr lang="en-US" sz="10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0</xdr:col>
      <xdr:colOff>222120</xdr:colOff>
      <xdr:row>50</xdr:row>
      <xdr:rowOff>48600</xdr:rowOff>
    </xdr:from>
    <xdr:to>
      <xdr:col>4</xdr:col>
      <xdr:colOff>699120</xdr:colOff>
      <xdr:row>53</xdr:row>
      <xdr:rowOff>44820</xdr:rowOff>
    </xdr:to>
    <xdr:sp>
      <xdr:nvSpPr>
        <xdr:cNvPr id="34" name="CustomShape 1"/>
        <xdr:cNvSpPr/>
      </xdr:nvSpPr>
      <xdr:spPr>
        <a:xfrm>
          <a:off x="221615" y="10078085"/>
          <a:ext cx="3522345" cy="596265"/>
        </a:xfrm>
        <a:prstGeom prst="rect">
          <a:avLst/>
        </a:prstGeom>
        <a:noFill/>
        <a:ln w="648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6800" rIns="90000" bIns="46800"/>
        <a:p>
          <a:pPr marL="3175">
            <a:lnSpc>
              <a:spcPct val="75000"/>
            </a:lnSpc>
            <a:spcBef>
              <a:spcPts val="625"/>
            </a:spcBef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2. </a:t>
          </a:r>
          <a:r>
            <a:rPr lang="en-US" sz="1000" b="0" strike="noStrike" spc="-1">
              <a:solidFill>
                <a:srgbClr val="000000"/>
              </a:solidFill>
              <a:latin typeface="Arial"/>
              <a:ea typeface="Lucida Sans Unicode"/>
            </a:rPr>
            <a:t>xxxxxxxxxxxxxx</a:t>
          </a:r>
          <a:endParaRPr lang="en-US" sz="10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0</xdr:col>
      <xdr:colOff>222120</xdr:colOff>
      <xdr:row>63</xdr:row>
      <xdr:rowOff>21600</xdr:rowOff>
    </xdr:from>
    <xdr:to>
      <xdr:col>4</xdr:col>
      <xdr:colOff>699120</xdr:colOff>
      <xdr:row>65</xdr:row>
      <xdr:rowOff>180045</xdr:rowOff>
    </xdr:to>
    <xdr:sp>
      <xdr:nvSpPr>
        <xdr:cNvPr id="35" name="CustomShape 1"/>
        <xdr:cNvSpPr/>
      </xdr:nvSpPr>
      <xdr:spPr>
        <a:xfrm>
          <a:off x="221615" y="12651740"/>
          <a:ext cx="3522345" cy="558165"/>
        </a:xfrm>
        <a:prstGeom prst="rect">
          <a:avLst/>
        </a:prstGeom>
        <a:noFill/>
        <a:ln w="648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6800" rIns="90000" bIns="46800"/>
        <a:p>
          <a:pPr>
            <a:lnSpc>
              <a:spcPct val="75000"/>
            </a:lnSpc>
            <a:spcBef>
              <a:spcPts val="625"/>
            </a:spcBef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5. xxxxxxxxxxxx</a:t>
          </a:r>
          <a:endParaRPr lang="en-US" sz="10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5</xdr:col>
      <xdr:colOff>242640</xdr:colOff>
      <xdr:row>50</xdr:row>
      <xdr:rowOff>50400</xdr:rowOff>
    </xdr:from>
    <xdr:to>
      <xdr:col>10</xdr:col>
      <xdr:colOff>75240</xdr:colOff>
      <xdr:row>53</xdr:row>
      <xdr:rowOff>43380</xdr:rowOff>
    </xdr:to>
    <xdr:sp>
      <xdr:nvSpPr>
        <xdr:cNvPr id="36" name="CustomShape 1"/>
        <xdr:cNvSpPr/>
      </xdr:nvSpPr>
      <xdr:spPr>
        <a:xfrm>
          <a:off x="4049395" y="10079990"/>
          <a:ext cx="4097655" cy="593090"/>
        </a:xfrm>
        <a:prstGeom prst="rect">
          <a:avLst/>
        </a:prstGeom>
        <a:noFill/>
        <a:ln w="648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6800" rIns="90000" bIns="46800"/>
        <a:p>
          <a:pPr>
            <a:lnSpc>
              <a:spcPct val="75000"/>
            </a:lnSpc>
            <a:spcBef>
              <a:spcPts val="625"/>
            </a:spcBef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 xxxxxxxxxxxxxxxx</a:t>
          </a:r>
          <a:endParaRPr lang="en-US" sz="10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5</xdr:col>
      <xdr:colOff>242640</xdr:colOff>
      <xdr:row>63</xdr:row>
      <xdr:rowOff>22680</xdr:rowOff>
    </xdr:from>
    <xdr:to>
      <xdr:col>10</xdr:col>
      <xdr:colOff>75240</xdr:colOff>
      <xdr:row>65</xdr:row>
      <xdr:rowOff>169605</xdr:rowOff>
    </xdr:to>
    <xdr:sp>
      <xdr:nvSpPr>
        <xdr:cNvPr id="37" name="CustomShape 1"/>
        <xdr:cNvSpPr/>
      </xdr:nvSpPr>
      <xdr:spPr>
        <a:xfrm>
          <a:off x="4049395" y="12652375"/>
          <a:ext cx="4097655" cy="547370"/>
        </a:xfrm>
        <a:prstGeom prst="rect">
          <a:avLst/>
        </a:prstGeom>
        <a:noFill/>
        <a:ln w="648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6800" rIns="90000" bIns="46800"/>
        <a:p>
          <a:pPr>
            <a:lnSpc>
              <a:spcPct val="100000"/>
            </a:lnSpc>
            <a:spcBef>
              <a:spcPts val="625"/>
            </a:spcBef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xxxxxxxxxxxxxxxxx</a:t>
          </a:r>
          <a:endParaRPr lang="en-US" sz="10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4</xdr:col>
      <xdr:colOff>699480</xdr:colOff>
      <xdr:row>47</xdr:row>
      <xdr:rowOff>105120</xdr:rowOff>
    </xdr:from>
    <xdr:to>
      <xdr:col>5</xdr:col>
      <xdr:colOff>242280</xdr:colOff>
      <xdr:row>47</xdr:row>
      <xdr:rowOff>106200</xdr:rowOff>
    </xdr:to>
    <xdr:sp>
      <xdr:nvSpPr>
        <xdr:cNvPr id="38" name="Line 1"/>
        <xdr:cNvSpPr/>
      </xdr:nvSpPr>
      <xdr:spPr>
        <a:xfrm>
          <a:off x="3744595" y="9534525"/>
          <a:ext cx="304165" cy="1270"/>
        </a:xfrm>
        <a:prstGeom prst="line">
          <a:avLst/>
        </a:prstGeom>
        <a:ln w="12600">
          <a:solidFill>
            <a:srgbClr val="000000"/>
          </a:solidFill>
          <a:miter/>
          <a:tailEnd type="triangle" w="med" len="med"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4</xdr:col>
      <xdr:colOff>696240</xdr:colOff>
      <xdr:row>48</xdr:row>
      <xdr:rowOff>19440</xdr:rowOff>
    </xdr:from>
    <xdr:to>
      <xdr:col>5</xdr:col>
      <xdr:colOff>245520</xdr:colOff>
      <xdr:row>49</xdr:row>
      <xdr:rowOff>162705</xdr:rowOff>
    </xdr:to>
    <xdr:sp>
      <xdr:nvSpPr>
        <xdr:cNvPr id="39" name="Line 1"/>
        <xdr:cNvSpPr/>
      </xdr:nvSpPr>
      <xdr:spPr>
        <a:xfrm flipH="1">
          <a:off x="3741420" y="9648825"/>
          <a:ext cx="310515" cy="343535"/>
        </a:xfrm>
        <a:prstGeom prst="line">
          <a:avLst/>
        </a:prstGeom>
        <a:ln w="12600">
          <a:solidFill>
            <a:srgbClr val="000000"/>
          </a:solidFill>
          <a:miter/>
          <a:tailEnd type="triangle" w="med" len="med"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4</xdr:col>
      <xdr:colOff>699480</xdr:colOff>
      <xdr:row>51</xdr:row>
      <xdr:rowOff>114840</xdr:rowOff>
    </xdr:from>
    <xdr:to>
      <xdr:col>5</xdr:col>
      <xdr:colOff>242280</xdr:colOff>
      <xdr:row>51</xdr:row>
      <xdr:rowOff>118080</xdr:rowOff>
    </xdr:to>
    <xdr:sp>
      <xdr:nvSpPr>
        <xdr:cNvPr id="40" name="Line 1"/>
        <xdr:cNvSpPr/>
      </xdr:nvSpPr>
      <xdr:spPr>
        <a:xfrm>
          <a:off x="3744595" y="10344150"/>
          <a:ext cx="304165" cy="3175"/>
        </a:xfrm>
        <a:prstGeom prst="line">
          <a:avLst/>
        </a:prstGeom>
        <a:ln w="12600">
          <a:solidFill>
            <a:srgbClr val="000000"/>
          </a:solidFill>
          <a:miter/>
          <a:tailEnd type="triangle" w="med" len="med"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4</xdr:col>
      <xdr:colOff>696240</xdr:colOff>
      <xdr:row>52</xdr:row>
      <xdr:rowOff>16560</xdr:rowOff>
    </xdr:from>
    <xdr:to>
      <xdr:col>5</xdr:col>
      <xdr:colOff>245520</xdr:colOff>
      <xdr:row>54</xdr:row>
      <xdr:rowOff>156285</xdr:rowOff>
    </xdr:to>
    <xdr:sp>
      <xdr:nvSpPr>
        <xdr:cNvPr id="41" name="Line 1"/>
        <xdr:cNvSpPr/>
      </xdr:nvSpPr>
      <xdr:spPr>
        <a:xfrm flipH="1">
          <a:off x="3741420" y="10446385"/>
          <a:ext cx="310515" cy="539750"/>
        </a:xfrm>
        <a:prstGeom prst="line">
          <a:avLst/>
        </a:prstGeom>
        <a:ln w="12600">
          <a:solidFill>
            <a:srgbClr val="000000"/>
          </a:solidFill>
          <a:miter/>
          <a:tailEnd type="triangle" w="med" len="med"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222120</xdr:colOff>
      <xdr:row>54</xdr:row>
      <xdr:rowOff>97560</xdr:rowOff>
    </xdr:from>
    <xdr:to>
      <xdr:col>4</xdr:col>
      <xdr:colOff>699120</xdr:colOff>
      <xdr:row>57</xdr:row>
      <xdr:rowOff>120705</xdr:rowOff>
    </xdr:to>
    <xdr:sp>
      <xdr:nvSpPr>
        <xdr:cNvPr id="42" name="CustomShape 1"/>
        <xdr:cNvSpPr/>
      </xdr:nvSpPr>
      <xdr:spPr>
        <a:xfrm>
          <a:off x="221615" y="10927080"/>
          <a:ext cx="3522345" cy="623570"/>
        </a:xfrm>
        <a:prstGeom prst="rect">
          <a:avLst/>
        </a:prstGeom>
        <a:noFill/>
        <a:ln w="648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6800" rIns="90000" bIns="46800"/>
        <a:p>
          <a:pPr>
            <a:lnSpc>
              <a:spcPct val="75000"/>
            </a:lnSpc>
            <a:spcBef>
              <a:spcPts val="625"/>
            </a:spcBef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3. xxxxxxxxxxxxxx</a:t>
          </a:r>
          <a:endParaRPr lang="en-US" sz="10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5</xdr:col>
      <xdr:colOff>242640</xdr:colOff>
      <xdr:row>54</xdr:row>
      <xdr:rowOff>95760</xdr:rowOff>
    </xdr:from>
    <xdr:to>
      <xdr:col>10</xdr:col>
      <xdr:colOff>75240</xdr:colOff>
      <xdr:row>57</xdr:row>
      <xdr:rowOff>114585</xdr:rowOff>
    </xdr:to>
    <xdr:sp>
      <xdr:nvSpPr>
        <xdr:cNvPr id="43" name="CustomShape 1"/>
        <xdr:cNvSpPr/>
      </xdr:nvSpPr>
      <xdr:spPr>
        <a:xfrm>
          <a:off x="4049395" y="10925175"/>
          <a:ext cx="4097655" cy="619125"/>
        </a:xfrm>
        <a:prstGeom prst="rect">
          <a:avLst/>
        </a:prstGeom>
        <a:noFill/>
        <a:ln w="648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6800" rIns="90000" bIns="46800"/>
        <a:p>
          <a:pPr>
            <a:lnSpc>
              <a:spcPct val="75000"/>
            </a:lnSpc>
            <a:spcBef>
              <a:spcPts val="625"/>
            </a:spcBef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xxxxxxxxxxxxxxxx</a:t>
          </a:r>
          <a:endParaRPr lang="en-US" sz="10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0</xdr:col>
      <xdr:colOff>222120</xdr:colOff>
      <xdr:row>59</xdr:row>
      <xdr:rowOff>10080</xdr:rowOff>
    </xdr:from>
    <xdr:to>
      <xdr:col>4</xdr:col>
      <xdr:colOff>699120</xdr:colOff>
      <xdr:row>62</xdr:row>
      <xdr:rowOff>6660</xdr:rowOff>
    </xdr:to>
    <xdr:sp>
      <xdr:nvSpPr>
        <xdr:cNvPr id="44" name="CustomShape 1"/>
        <xdr:cNvSpPr/>
      </xdr:nvSpPr>
      <xdr:spPr>
        <a:xfrm>
          <a:off x="221615" y="11839575"/>
          <a:ext cx="3522345" cy="596900"/>
        </a:xfrm>
        <a:prstGeom prst="rect">
          <a:avLst/>
        </a:prstGeom>
        <a:noFill/>
        <a:ln w="648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6800" rIns="90000" bIns="46800"/>
        <a:p>
          <a:pPr>
            <a:lnSpc>
              <a:spcPct val="75000"/>
            </a:lnSpc>
            <a:spcBef>
              <a:spcPts val="625"/>
            </a:spcBef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4. xxxxxxxxxxxxx</a:t>
          </a:r>
          <a:endParaRPr lang="en-US" sz="10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5</xdr:col>
      <xdr:colOff>242640</xdr:colOff>
      <xdr:row>59</xdr:row>
      <xdr:rowOff>18360</xdr:rowOff>
    </xdr:from>
    <xdr:to>
      <xdr:col>10</xdr:col>
      <xdr:colOff>75240</xdr:colOff>
      <xdr:row>61</xdr:row>
      <xdr:rowOff>197325</xdr:rowOff>
    </xdr:to>
    <xdr:sp>
      <xdr:nvSpPr>
        <xdr:cNvPr id="45" name="CustomShape 1"/>
        <xdr:cNvSpPr/>
      </xdr:nvSpPr>
      <xdr:spPr>
        <a:xfrm>
          <a:off x="4049395" y="11847830"/>
          <a:ext cx="4097655" cy="579120"/>
        </a:xfrm>
        <a:prstGeom prst="rect">
          <a:avLst/>
        </a:prstGeom>
        <a:noFill/>
        <a:ln w="648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6800" rIns="90000" bIns="46800"/>
        <a:p>
          <a:pPr>
            <a:lnSpc>
              <a:spcPct val="75000"/>
            </a:lnSpc>
            <a:spcBef>
              <a:spcPts val="625"/>
            </a:spcBef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 xxxxxxxxxxxxxxx</a:t>
          </a:r>
          <a:endParaRPr lang="en-US" sz="10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4</xdr:col>
      <xdr:colOff>699480</xdr:colOff>
      <xdr:row>55</xdr:row>
      <xdr:rowOff>136080</xdr:rowOff>
    </xdr:from>
    <xdr:to>
      <xdr:col>5</xdr:col>
      <xdr:colOff>242280</xdr:colOff>
      <xdr:row>55</xdr:row>
      <xdr:rowOff>138960</xdr:rowOff>
    </xdr:to>
    <xdr:sp>
      <xdr:nvSpPr>
        <xdr:cNvPr id="46" name="Line 1"/>
        <xdr:cNvSpPr/>
      </xdr:nvSpPr>
      <xdr:spPr>
        <a:xfrm>
          <a:off x="3744595" y="11165840"/>
          <a:ext cx="304165" cy="2540"/>
        </a:xfrm>
        <a:prstGeom prst="line">
          <a:avLst/>
        </a:prstGeom>
        <a:ln w="12600">
          <a:solidFill>
            <a:srgbClr val="000000"/>
          </a:solidFill>
          <a:miter/>
          <a:tailEnd type="triangle" w="med" len="med"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4</xdr:col>
      <xdr:colOff>696240</xdr:colOff>
      <xdr:row>56</xdr:row>
      <xdr:rowOff>12240</xdr:rowOff>
    </xdr:from>
    <xdr:to>
      <xdr:col>5</xdr:col>
      <xdr:colOff>245520</xdr:colOff>
      <xdr:row>58</xdr:row>
      <xdr:rowOff>189405</xdr:rowOff>
    </xdr:to>
    <xdr:sp>
      <xdr:nvSpPr>
        <xdr:cNvPr id="47" name="Line 1"/>
        <xdr:cNvSpPr/>
      </xdr:nvSpPr>
      <xdr:spPr>
        <a:xfrm flipH="1">
          <a:off x="3741420" y="11242040"/>
          <a:ext cx="310515" cy="577215"/>
        </a:xfrm>
        <a:prstGeom prst="line">
          <a:avLst/>
        </a:prstGeom>
        <a:ln w="12600">
          <a:solidFill>
            <a:srgbClr val="000000"/>
          </a:solidFill>
          <a:miter/>
          <a:tailEnd type="triangle" w="med" len="med"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4</xdr:col>
      <xdr:colOff>699480</xdr:colOff>
      <xdr:row>60</xdr:row>
      <xdr:rowOff>45000</xdr:rowOff>
    </xdr:from>
    <xdr:to>
      <xdr:col>5</xdr:col>
      <xdr:colOff>242280</xdr:colOff>
      <xdr:row>60</xdr:row>
      <xdr:rowOff>48240</xdr:rowOff>
    </xdr:to>
    <xdr:sp>
      <xdr:nvSpPr>
        <xdr:cNvPr id="48" name="Line 1"/>
        <xdr:cNvSpPr/>
      </xdr:nvSpPr>
      <xdr:spPr>
        <a:xfrm>
          <a:off x="3744595" y="12074525"/>
          <a:ext cx="304165" cy="3175"/>
        </a:xfrm>
        <a:prstGeom prst="line">
          <a:avLst/>
        </a:prstGeom>
        <a:ln w="12600">
          <a:solidFill>
            <a:srgbClr val="000000"/>
          </a:solidFill>
          <a:miter/>
          <a:tailEnd type="triangle" w="med" len="med"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4</xdr:col>
      <xdr:colOff>696240</xdr:colOff>
      <xdr:row>60</xdr:row>
      <xdr:rowOff>133920</xdr:rowOff>
    </xdr:from>
    <xdr:to>
      <xdr:col>5</xdr:col>
      <xdr:colOff>245520</xdr:colOff>
      <xdr:row>63</xdr:row>
      <xdr:rowOff>73545</xdr:rowOff>
    </xdr:to>
    <xdr:sp>
      <xdr:nvSpPr>
        <xdr:cNvPr id="49" name="Line 1"/>
        <xdr:cNvSpPr/>
      </xdr:nvSpPr>
      <xdr:spPr>
        <a:xfrm flipH="1">
          <a:off x="3741420" y="12163425"/>
          <a:ext cx="310515" cy="539750"/>
        </a:xfrm>
        <a:prstGeom prst="line">
          <a:avLst/>
        </a:prstGeom>
        <a:ln w="12600">
          <a:solidFill>
            <a:srgbClr val="000000"/>
          </a:solidFill>
          <a:miter/>
          <a:tailEnd type="triangle" w="med" len="med"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4</xdr:col>
      <xdr:colOff>699480</xdr:colOff>
      <xdr:row>64</xdr:row>
      <xdr:rowOff>75600</xdr:rowOff>
    </xdr:from>
    <xdr:to>
      <xdr:col>5</xdr:col>
      <xdr:colOff>242280</xdr:colOff>
      <xdr:row>64</xdr:row>
      <xdr:rowOff>78840</xdr:rowOff>
    </xdr:to>
    <xdr:sp>
      <xdr:nvSpPr>
        <xdr:cNvPr id="50" name="Line 1"/>
        <xdr:cNvSpPr/>
      </xdr:nvSpPr>
      <xdr:spPr>
        <a:xfrm>
          <a:off x="3744595" y="12905740"/>
          <a:ext cx="304165" cy="3175"/>
        </a:xfrm>
        <a:prstGeom prst="line">
          <a:avLst/>
        </a:prstGeom>
        <a:ln w="12600">
          <a:solidFill>
            <a:srgbClr val="000000"/>
          </a:solidFill>
          <a:miter/>
          <a:tailEnd type="triangle" w="med" len="med"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4</xdr:col>
      <xdr:colOff>422280</xdr:colOff>
      <xdr:row>15</xdr:row>
      <xdr:rowOff>1080</xdr:rowOff>
    </xdr:from>
    <xdr:to>
      <xdr:col>6</xdr:col>
      <xdr:colOff>313200</xdr:colOff>
      <xdr:row>16</xdr:row>
      <xdr:rowOff>23820</xdr:rowOff>
    </xdr:to>
    <xdr:sp>
      <xdr:nvSpPr>
        <xdr:cNvPr id="51" name="CustomShape 1"/>
        <xdr:cNvSpPr/>
      </xdr:nvSpPr>
      <xdr:spPr>
        <a:xfrm>
          <a:off x="3467735" y="3029585"/>
          <a:ext cx="1413510" cy="22288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5000" rIns="90000" bIns="45000"/>
        <a:p>
          <a:pPr>
            <a:lnSpc>
              <a:spcPct val="100000"/>
            </a:lnSpc>
          </a:pPr>
          <a:r>
            <a:rPr lang="en-US" sz="900" b="0" u="sng" strike="noStrike" spc="-1">
              <a:solidFill>
                <a:srgbClr val="000000"/>
              </a:solidFill>
              <a:uFillTx/>
              <a:latin typeface="Calibri"/>
            </a:rPr>
            <a:t>xxxxx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1</xdr:col>
      <xdr:colOff>190440</xdr:colOff>
      <xdr:row>17</xdr:row>
      <xdr:rowOff>158400</xdr:rowOff>
    </xdr:from>
    <xdr:to>
      <xdr:col>3</xdr:col>
      <xdr:colOff>72720</xdr:colOff>
      <xdr:row>18</xdr:row>
      <xdr:rowOff>181065</xdr:rowOff>
    </xdr:to>
    <xdr:sp>
      <xdr:nvSpPr>
        <xdr:cNvPr id="52" name="CustomShape 1"/>
        <xdr:cNvSpPr/>
      </xdr:nvSpPr>
      <xdr:spPr>
        <a:xfrm>
          <a:off x="951230" y="3587115"/>
          <a:ext cx="1405255" cy="22288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5000" rIns="90000" bIns="45000"/>
        <a:p>
          <a:pPr algn="r">
            <a:lnSpc>
              <a:spcPct val="100000"/>
            </a:lnSpc>
          </a:pPr>
          <a:r>
            <a:rPr lang="en-US" sz="900" b="0" u="sng" strike="noStrike" spc="-1">
              <a:solidFill>
                <a:srgbClr val="000000"/>
              </a:solidFill>
              <a:uFillTx/>
              <a:latin typeface="Calibri"/>
            </a:rPr>
            <a:t>xxxxxx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</xdr:col>
      <xdr:colOff>337320</xdr:colOff>
      <xdr:row>13</xdr:row>
      <xdr:rowOff>48960</xdr:rowOff>
    </xdr:from>
    <xdr:to>
      <xdr:col>4</xdr:col>
      <xdr:colOff>219600</xdr:colOff>
      <xdr:row>14</xdr:row>
      <xdr:rowOff>71700</xdr:rowOff>
    </xdr:to>
    <xdr:sp>
      <xdr:nvSpPr>
        <xdr:cNvPr id="53" name="CustomShape 1"/>
        <xdr:cNvSpPr/>
      </xdr:nvSpPr>
      <xdr:spPr>
        <a:xfrm>
          <a:off x="1859915" y="2677795"/>
          <a:ext cx="1404620" cy="22225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5000" rIns="90000" bIns="45000"/>
        <a:p>
          <a:pPr algn="r">
            <a:lnSpc>
              <a:spcPct val="100000"/>
            </a:lnSpc>
          </a:pPr>
          <a:r>
            <a:rPr lang="en-US" sz="900" b="0" u="sng" strike="noStrike" spc="-1">
              <a:solidFill>
                <a:srgbClr val="000000"/>
              </a:solidFill>
              <a:uFillTx/>
              <a:latin typeface="Calibri"/>
            </a:rPr>
            <a:t>xxxxx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6</xdr:col>
      <xdr:colOff>0</xdr:colOff>
      <xdr:row>12</xdr:row>
      <xdr:rowOff>158400</xdr:rowOff>
    </xdr:from>
    <xdr:to>
      <xdr:col>7</xdr:col>
      <xdr:colOff>725400</xdr:colOff>
      <xdr:row>13</xdr:row>
      <xdr:rowOff>181065</xdr:rowOff>
    </xdr:to>
    <xdr:sp>
      <xdr:nvSpPr>
        <xdr:cNvPr id="54" name="CustomShape 1"/>
        <xdr:cNvSpPr/>
      </xdr:nvSpPr>
      <xdr:spPr>
        <a:xfrm>
          <a:off x="4568190" y="2586990"/>
          <a:ext cx="1486535" cy="22288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5000" rIns="90000" bIns="45000"/>
        <a:p>
          <a:pPr>
            <a:lnSpc>
              <a:spcPct val="100000"/>
            </a:lnSpc>
          </a:pPr>
          <a:r>
            <a:rPr lang="en-US" sz="900" b="0" u="sng" strike="noStrike" spc="-1">
              <a:solidFill>
                <a:srgbClr val="000000"/>
              </a:solidFill>
              <a:uFillTx/>
              <a:latin typeface="Calibri"/>
            </a:rPr>
            <a:t>xxxxxx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6</xdr:col>
      <xdr:colOff>426240</xdr:colOff>
      <xdr:row>16</xdr:row>
      <xdr:rowOff>30240</xdr:rowOff>
    </xdr:from>
    <xdr:to>
      <xdr:col>8</xdr:col>
      <xdr:colOff>308520</xdr:colOff>
      <xdr:row>17</xdr:row>
      <xdr:rowOff>53340</xdr:rowOff>
    </xdr:to>
    <xdr:sp>
      <xdr:nvSpPr>
        <xdr:cNvPr id="55" name="CustomShape 1"/>
        <xdr:cNvSpPr/>
      </xdr:nvSpPr>
      <xdr:spPr>
        <a:xfrm>
          <a:off x="4994275" y="3258820"/>
          <a:ext cx="1404620" cy="22352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5000" rIns="90000" bIns="45000"/>
        <a:p>
          <a:pPr>
            <a:lnSpc>
              <a:spcPct val="100000"/>
            </a:lnSpc>
          </a:pPr>
          <a:r>
            <a:rPr lang="en-US" sz="900" b="0" u="sng" strike="noStrike" spc="-1">
              <a:solidFill>
                <a:srgbClr val="000000"/>
              </a:solidFill>
              <a:uFillTx/>
              <a:latin typeface="Calibri"/>
            </a:rPr>
            <a:t>xxxxxx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4</xdr:col>
      <xdr:colOff>640800</xdr:colOff>
      <xdr:row>18</xdr:row>
      <xdr:rowOff>73080</xdr:rowOff>
    </xdr:from>
    <xdr:to>
      <xdr:col>6</xdr:col>
      <xdr:colOff>523080</xdr:colOff>
      <xdr:row>19</xdr:row>
      <xdr:rowOff>95820</xdr:rowOff>
    </xdr:to>
    <xdr:sp>
      <xdr:nvSpPr>
        <xdr:cNvPr id="56" name="CustomShape 1"/>
        <xdr:cNvSpPr/>
      </xdr:nvSpPr>
      <xdr:spPr>
        <a:xfrm>
          <a:off x="3686175" y="3702050"/>
          <a:ext cx="1404620" cy="22225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5000" rIns="90000" bIns="45000"/>
        <a:p>
          <a:pPr algn="r">
            <a:lnSpc>
              <a:spcPct val="100000"/>
            </a:lnSpc>
          </a:pPr>
          <a:r>
            <a:rPr lang="en-US" sz="900" b="0" u="sng" strike="noStrike" spc="-1">
              <a:solidFill>
                <a:srgbClr val="000000"/>
              </a:solidFill>
              <a:uFillTx/>
              <a:latin typeface="Calibri"/>
            </a:rPr>
            <a:t>xxxxxx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1</xdr:col>
      <xdr:colOff>125640</xdr:colOff>
      <xdr:row>23</xdr:row>
      <xdr:rowOff>16920</xdr:rowOff>
    </xdr:from>
    <xdr:to>
      <xdr:col>3</xdr:col>
      <xdr:colOff>7920</xdr:colOff>
      <xdr:row>24</xdr:row>
      <xdr:rowOff>39660</xdr:rowOff>
    </xdr:to>
    <xdr:sp>
      <xdr:nvSpPr>
        <xdr:cNvPr id="57" name="CustomShape 1"/>
        <xdr:cNvSpPr/>
      </xdr:nvSpPr>
      <xdr:spPr>
        <a:xfrm>
          <a:off x="886460" y="4645660"/>
          <a:ext cx="1405255" cy="22288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5000" rIns="90000" bIns="45000"/>
        <a:p>
          <a:pPr algn="r">
            <a:lnSpc>
              <a:spcPct val="100000"/>
            </a:lnSpc>
          </a:pPr>
          <a:r>
            <a:rPr lang="en-US" sz="900" b="0" u="sng" strike="noStrike" spc="-1">
              <a:solidFill>
                <a:srgbClr val="000000"/>
              </a:solidFill>
              <a:uFillTx/>
              <a:latin typeface="Calibri"/>
            </a:rPr>
            <a:t>xxxxxx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0</xdr:col>
      <xdr:colOff>434880</xdr:colOff>
      <xdr:row>28</xdr:row>
      <xdr:rowOff>5400</xdr:rowOff>
    </xdr:from>
    <xdr:to>
      <xdr:col>2</xdr:col>
      <xdr:colOff>317160</xdr:colOff>
      <xdr:row>29</xdr:row>
      <xdr:rowOff>28140</xdr:rowOff>
    </xdr:to>
    <xdr:sp>
      <xdr:nvSpPr>
        <xdr:cNvPr id="58" name="CustomShape 1"/>
        <xdr:cNvSpPr/>
      </xdr:nvSpPr>
      <xdr:spPr>
        <a:xfrm>
          <a:off x="434340" y="5634355"/>
          <a:ext cx="1405255" cy="22288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5000" rIns="90000" bIns="45000"/>
        <a:p>
          <a:pPr algn="r">
            <a:lnSpc>
              <a:spcPct val="100000"/>
            </a:lnSpc>
          </a:pPr>
          <a:r>
            <a:rPr lang="en-US" sz="900" b="0" u="sng" strike="noStrike" spc="-1">
              <a:solidFill>
                <a:srgbClr val="000000"/>
              </a:solidFill>
              <a:uFillTx/>
              <a:latin typeface="Calibri"/>
            </a:rPr>
            <a:t>xxxxxx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</xdr:col>
      <xdr:colOff>528840</xdr:colOff>
      <xdr:row>26</xdr:row>
      <xdr:rowOff>15480</xdr:rowOff>
    </xdr:from>
    <xdr:to>
      <xdr:col>4</xdr:col>
      <xdr:colOff>411120</xdr:colOff>
      <xdr:row>27</xdr:row>
      <xdr:rowOff>38220</xdr:rowOff>
    </xdr:to>
    <xdr:sp>
      <xdr:nvSpPr>
        <xdr:cNvPr id="59" name="CustomShape 1"/>
        <xdr:cNvSpPr/>
      </xdr:nvSpPr>
      <xdr:spPr>
        <a:xfrm>
          <a:off x="2051050" y="5244465"/>
          <a:ext cx="1405255" cy="22288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5000" rIns="90000" bIns="45000"/>
        <a:p>
          <a:pPr>
            <a:lnSpc>
              <a:spcPct val="100000"/>
            </a:lnSpc>
          </a:pPr>
          <a:r>
            <a:rPr lang="en-US" sz="900" b="0" u="sng" strike="noStrike" spc="-1">
              <a:solidFill>
                <a:srgbClr val="000000"/>
              </a:solidFill>
              <a:uFillTx/>
              <a:latin typeface="Calibri"/>
            </a:rPr>
            <a:t>xxxxxx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3</xdr:col>
      <xdr:colOff>137880</xdr:colOff>
      <xdr:row>23</xdr:row>
      <xdr:rowOff>106560</xdr:rowOff>
    </xdr:from>
    <xdr:to>
      <xdr:col>5</xdr:col>
      <xdr:colOff>20160</xdr:colOff>
      <xdr:row>24</xdr:row>
      <xdr:rowOff>129225</xdr:rowOff>
    </xdr:to>
    <xdr:sp>
      <xdr:nvSpPr>
        <xdr:cNvPr id="60" name="CustomShape 1"/>
        <xdr:cNvSpPr/>
      </xdr:nvSpPr>
      <xdr:spPr>
        <a:xfrm>
          <a:off x="2421890" y="4735195"/>
          <a:ext cx="1404620" cy="22288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5000" rIns="90000" bIns="45000"/>
        <a:p>
          <a:pPr algn="r">
            <a:lnSpc>
              <a:spcPct val="100000"/>
            </a:lnSpc>
          </a:pPr>
          <a:r>
            <a:rPr lang="en-US" sz="900" b="0" u="sng" strike="noStrike" spc="-1">
              <a:solidFill>
                <a:srgbClr val="000000"/>
              </a:solidFill>
              <a:uFillTx/>
              <a:latin typeface="Calibri"/>
            </a:rPr>
            <a:t>xxxxxx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2</xdr:col>
      <xdr:colOff>427320</xdr:colOff>
      <xdr:row>28</xdr:row>
      <xdr:rowOff>720</xdr:rowOff>
    </xdr:from>
    <xdr:to>
      <xdr:col>4</xdr:col>
      <xdr:colOff>309600</xdr:colOff>
      <xdr:row>29</xdr:row>
      <xdr:rowOff>23460</xdr:rowOff>
    </xdr:to>
    <xdr:sp>
      <xdr:nvSpPr>
        <xdr:cNvPr id="61" name="CustomShape 1"/>
        <xdr:cNvSpPr/>
      </xdr:nvSpPr>
      <xdr:spPr>
        <a:xfrm>
          <a:off x="1949450" y="5629910"/>
          <a:ext cx="1405255" cy="22225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5000" rIns="90000" bIns="45000"/>
        <a:p>
          <a:pPr algn="r">
            <a:lnSpc>
              <a:spcPct val="100000"/>
            </a:lnSpc>
          </a:pPr>
          <a:r>
            <a:rPr lang="en-US" sz="900" b="0" u="sng" strike="noStrike" spc="-1">
              <a:solidFill>
                <a:srgbClr val="000000"/>
              </a:solidFill>
              <a:uFillTx/>
              <a:latin typeface="Calibri"/>
            </a:rPr>
            <a:t>xxxxx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4</xdr:col>
      <xdr:colOff>470520</xdr:colOff>
      <xdr:row>26</xdr:row>
      <xdr:rowOff>128520</xdr:rowOff>
    </xdr:from>
    <xdr:to>
      <xdr:col>6</xdr:col>
      <xdr:colOff>352800</xdr:colOff>
      <xdr:row>27</xdr:row>
      <xdr:rowOff>151185</xdr:rowOff>
    </xdr:to>
    <xdr:sp>
      <xdr:nvSpPr>
        <xdr:cNvPr id="62" name="CustomShape 1"/>
        <xdr:cNvSpPr/>
      </xdr:nvSpPr>
      <xdr:spPr>
        <a:xfrm>
          <a:off x="3515360" y="5357495"/>
          <a:ext cx="1405255" cy="22288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5000" rIns="90000" bIns="45000"/>
        <a:p>
          <a:pPr>
            <a:lnSpc>
              <a:spcPct val="100000"/>
            </a:lnSpc>
          </a:pPr>
          <a:r>
            <a:rPr lang="en-US" sz="900" b="0" u="sng" strike="noStrike" spc="-1">
              <a:solidFill>
                <a:srgbClr val="000000"/>
              </a:solidFill>
              <a:uFillTx/>
              <a:latin typeface="Calibri"/>
            </a:rPr>
            <a:t>xxxxx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6</xdr:col>
      <xdr:colOff>304200</xdr:colOff>
      <xdr:row>26</xdr:row>
      <xdr:rowOff>39600</xdr:rowOff>
    </xdr:from>
    <xdr:to>
      <xdr:col>8</xdr:col>
      <xdr:colOff>186480</xdr:colOff>
      <xdr:row>27</xdr:row>
      <xdr:rowOff>62340</xdr:rowOff>
    </xdr:to>
    <xdr:sp>
      <xdr:nvSpPr>
        <xdr:cNvPr id="63" name="CustomShape 1"/>
        <xdr:cNvSpPr/>
      </xdr:nvSpPr>
      <xdr:spPr>
        <a:xfrm>
          <a:off x="4872355" y="5268595"/>
          <a:ext cx="1404620" cy="22288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5000" rIns="90000" bIns="45000"/>
        <a:p>
          <a:pPr>
            <a:lnSpc>
              <a:spcPct val="100000"/>
            </a:lnSpc>
          </a:pPr>
          <a:r>
            <a:rPr lang="en-US" sz="900" b="0" u="sng" strike="noStrike" spc="-1">
              <a:solidFill>
                <a:srgbClr val="000000"/>
              </a:solidFill>
              <a:uFillTx/>
              <a:latin typeface="Calibri"/>
            </a:rPr>
            <a:t>xxxxx</a:t>
          </a:r>
          <a:endParaRPr lang="en-US" sz="9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0</xdr:col>
      <xdr:colOff>9525</xdr:colOff>
      <xdr:row>2</xdr:row>
      <xdr:rowOff>150495</xdr:rowOff>
    </xdr:from>
    <xdr:to>
      <xdr:col>0</xdr:col>
      <xdr:colOff>614680</xdr:colOff>
      <xdr:row>5</xdr:row>
      <xdr:rowOff>26035</xdr:rowOff>
    </xdr:to>
    <xdr:pic>
      <xdr:nvPicPr>
        <xdr:cNvPr id="2" name="Picture 1" descr="Picture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560070"/>
          <a:ext cx="605155" cy="4756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47520</xdr:colOff>
      <xdr:row>6</xdr:row>
      <xdr:rowOff>133200</xdr:rowOff>
    </xdr:from>
    <xdr:to>
      <xdr:col>3</xdr:col>
      <xdr:colOff>488160</xdr:colOff>
      <xdr:row>8</xdr:row>
      <xdr:rowOff>113445</xdr:rowOff>
    </xdr:to>
    <xdr:sp>
      <xdr:nvSpPr>
        <xdr:cNvPr id="65" name="CustomShape 1"/>
        <xdr:cNvSpPr/>
      </xdr:nvSpPr>
      <xdr:spPr>
        <a:xfrm>
          <a:off x="46990" y="1437640"/>
          <a:ext cx="5576570" cy="380365"/>
        </a:xfrm>
        <a:prstGeom prst="rect">
          <a:avLst/>
        </a:prstGeom>
        <a:noFill/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6800" rIns="90000" bIns="46800" anchor="ctr"/>
        <a:p>
          <a:pPr>
            <a:lnSpc>
              <a:spcPct val="100000"/>
            </a:lnSpc>
          </a:pPr>
          <a:r>
            <a:rPr lang="en-US" sz="2000" b="0" i="1" strike="noStrike" spc="-1">
              <a:solidFill>
                <a:srgbClr val="000000"/>
              </a:solidFill>
              <a:latin typeface="Arial"/>
            </a:rPr>
            <a:t>IMPROVEMENT ACTION</a:t>
          </a:r>
          <a:endParaRPr lang="en-US" sz="20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4</xdr:col>
      <xdr:colOff>542160</xdr:colOff>
      <xdr:row>7</xdr:row>
      <xdr:rowOff>9000</xdr:rowOff>
    </xdr:from>
    <xdr:to>
      <xdr:col>7</xdr:col>
      <xdr:colOff>0</xdr:colOff>
      <xdr:row>8</xdr:row>
      <xdr:rowOff>94380</xdr:rowOff>
    </xdr:to>
    <xdr:sp>
      <xdr:nvSpPr>
        <xdr:cNvPr id="66" name="CustomShape 1"/>
        <xdr:cNvSpPr/>
      </xdr:nvSpPr>
      <xdr:spPr>
        <a:xfrm>
          <a:off x="8543925" y="1513840"/>
          <a:ext cx="2331085" cy="285115"/>
        </a:xfrm>
        <a:prstGeom prst="rect">
          <a:avLst/>
        </a:prstGeom>
        <a:noFill/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6800" rIns="90000" bIns="46800"/>
        <a:p>
          <a:pPr>
            <a:lnSpc>
              <a:spcPct val="100000"/>
            </a:lnSpc>
            <a:spcBef>
              <a:spcPts val="350"/>
            </a:spcBef>
          </a:pPr>
          <a:r>
            <a:rPr lang="en-US" sz="1800" b="0" i="1" strike="noStrike" spc="-1">
              <a:solidFill>
                <a:srgbClr val="000000"/>
              </a:solidFill>
              <a:latin typeface="Arial"/>
            </a:rPr>
            <a:t>Improve Phase</a:t>
          </a:r>
          <a:endParaRPr lang="en-US" sz="18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1</xdr:col>
      <xdr:colOff>695160</xdr:colOff>
      <xdr:row>16</xdr:row>
      <xdr:rowOff>133200</xdr:rowOff>
    </xdr:from>
    <xdr:to>
      <xdr:col>3</xdr:col>
      <xdr:colOff>64080</xdr:colOff>
      <xdr:row>23</xdr:row>
      <xdr:rowOff>47145</xdr:rowOff>
    </xdr:to>
    <xdr:sp>
      <xdr:nvSpPr>
        <xdr:cNvPr id="67" name="CustomShape 1"/>
        <xdr:cNvSpPr/>
      </xdr:nvSpPr>
      <xdr:spPr>
        <a:xfrm>
          <a:off x="1697355" y="5596255"/>
          <a:ext cx="3502025" cy="1314450"/>
        </a:xfrm>
        <a:prstGeom prst="rect">
          <a:avLst/>
        </a:prstGeom>
        <a:noFill/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5000" rIns="90000" bIns="45000" anchor="ctr"/>
        <a:p>
          <a:pPr algn="ctr">
            <a:lnSpc>
              <a:spcPct val="100000"/>
            </a:lnSpc>
          </a:pPr>
          <a:r>
            <a:rPr lang="en-US" sz="2800" b="1" strike="noStrike" spc="-1">
              <a:solidFill>
                <a:srgbClr val="C00000"/>
              </a:solidFill>
              <a:latin typeface="Calibri"/>
            </a:rPr>
            <a:t>Penjelasan Before vs After</a:t>
          </a:r>
          <a:endParaRPr lang="en-US" sz="28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0</xdr:col>
      <xdr:colOff>156210</xdr:colOff>
      <xdr:row>0</xdr:row>
      <xdr:rowOff>188595</xdr:rowOff>
    </xdr:from>
    <xdr:to>
      <xdr:col>0</xdr:col>
      <xdr:colOff>782320</xdr:colOff>
      <xdr:row>3</xdr:row>
      <xdr:rowOff>5080</xdr:rowOff>
    </xdr:to>
    <xdr:pic>
      <xdr:nvPicPr>
        <xdr:cNvPr id="2" name="Picture 1" descr="Picture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6210" y="188595"/>
          <a:ext cx="626110" cy="4832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9360</xdr:colOff>
      <xdr:row>7</xdr:row>
      <xdr:rowOff>360</xdr:rowOff>
    </xdr:from>
    <xdr:to>
      <xdr:col>6</xdr:col>
      <xdr:colOff>572760</xdr:colOff>
      <xdr:row>9</xdr:row>
      <xdr:rowOff>18840</xdr:rowOff>
    </xdr:to>
    <xdr:sp>
      <xdr:nvSpPr>
        <xdr:cNvPr id="69" name="CustomShape 1"/>
        <xdr:cNvSpPr/>
      </xdr:nvSpPr>
      <xdr:spPr>
        <a:xfrm>
          <a:off x="8890" y="1571625"/>
          <a:ext cx="9349740" cy="418465"/>
        </a:xfrm>
        <a:prstGeom prst="rect">
          <a:avLst/>
        </a:prstGeom>
        <a:noFill/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6800" rIns="90000" bIns="46800" anchor="ctr"/>
        <a:p>
          <a:pPr>
            <a:lnSpc>
              <a:spcPct val="100000"/>
            </a:lnSpc>
          </a:pPr>
          <a:r>
            <a:rPr lang="en-US" sz="2000" b="0" i="1" strike="noStrike" spc="-1">
              <a:solidFill>
                <a:srgbClr val="000000"/>
              </a:solidFill>
              <a:latin typeface="Arial"/>
            </a:rPr>
            <a:t>CONTROL</a:t>
          </a:r>
          <a:endParaRPr lang="en-US" sz="20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5</xdr:col>
      <xdr:colOff>523080</xdr:colOff>
      <xdr:row>7</xdr:row>
      <xdr:rowOff>76680</xdr:rowOff>
    </xdr:from>
    <xdr:to>
      <xdr:col>8</xdr:col>
      <xdr:colOff>101160</xdr:colOff>
      <xdr:row>8</xdr:row>
      <xdr:rowOff>123540</xdr:rowOff>
    </xdr:to>
    <xdr:sp>
      <xdr:nvSpPr>
        <xdr:cNvPr id="70" name="CustomShape 1"/>
        <xdr:cNvSpPr/>
      </xdr:nvSpPr>
      <xdr:spPr>
        <a:xfrm>
          <a:off x="7256780" y="1647825"/>
          <a:ext cx="3795395" cy="247015"/>
        </a:xfrm>
        <a:prstGeom prst="rect">
          <a:avLst/>
        </a:prstGeom>
        <a:noFill/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6800" rIns="90000" bIns="46800"/>
        <a:p>
          <a:pPr>
            <a:lnSpc>
              <a:spcPct val="100000"/>
            </a:lnSpc>
            <a:spcBef>
              <a:spcPts val="350"/>
            </a:spcBef>
          </a:pPr>
          <a:r>
            <a:rPr lang="en-US" sz="1800" b="0" i="1" strike="noStrike" spc="-1">
              <a:solidFill>
                <a:srgbClr val="000000"/>
              </a:solidFill>
              <a:latin typeface="Arial"/>
            </a:rPr>
            <a:t>Control Phase</a:t>
          </a:r>
          <a:endParaRPr lang="en-US" sz="18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0</xdr:col>
      <xdr:colOff>9360</xdr:colOff>
      <xdr:row>14</xdr:row>
      <xdr:rowOff>0</xdr:rowOff>
    </xdr:from>
    <xdr:to>
      <xdr:col>7</xdr:col>
      <xdr:colOff>556200</xdr:colOff>
      <xdr:row>22</xdr:row>
      <xdr:rowOff>149370</xdr:rowOff>
    </xdr:to>
    <xdr:sp>
      <xdr:nvSpPr>
        <xdr:cNvPr id="71" name="CustomShape 1"/>
        <xdr:cNvSpPr/>
      </xdr:nvSpPr>
      <xdr:spPr>
        <a:xfrm>
          <a:off x="8890" y="2971800"/>
          <a:ext cx="10086340" cy="1749425"/>
        </a:xfrm>
        <a:prstGeom prst="rect">
          <a:avLst/>
        </a:prstGeom>
        <a:noFill/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  <xdr:txBody>
        <a:bodyPr lIns="90000" tIns="45000" rIns="90000" bIns="45000"/>
        <a:p>
          <a:pPr>
            <a:lnSpc>
              <a:spcPct val="100000"/>
            </a:lnSpc>
          </a:pPr>
          <a:r>
            <a:rPr lang="en-US" sz="2400" b="0" strike="noStrike" spc="-1">
              <a:solidFill>
                <a:srgbClr val="C00000"/>
              </a:solidFill>
              <a:latin typeface="Calibri"/>
            </a:rPr>
            <a:t>1. Show data Achievement (3 Bulan dalam fase control) VS Baseline (1 Tahun /minimal 6 bulan terakhir)</a:t>
          </a:r>
          <a:endParaRPr lang="en-US" sz="2400" b="0" strike="noStrike" spc="-1">
            <a:latin typeface="Times New Roman" pitchFamily="12"/>
          </a:endParaRPr>
        </a:p>
        <a:p>
          <a:pPr>
            <a:lnSpc>
              <a:spcPct val="100000"/>
            </a:lnSpc>
          </a:pPr>
          <a:r>
            <a:rPr lang="en-US" sz="2400" b="0" strike="noStrike" spc="-1">
              <a:solidFill>
                <a:srgbClr val="C00000"/>
              </a:solidFill>
              <a:latin typeface="Calibri"/>
            </a:rPr>
            <a:t>2. Display Grafik, Trend (Achievement vs Baseline) </a:t>
          </a:r>
          <a:endParaRPr lang="en-US" sz="2400" b="0" strike="noStrike" spc="-1">
            <a:latin typeface="Times New Roman" pitchFamily="12"/>
          </a:endParaRPr>
        </a:p>
      </xdr:txBody>
    </xdr:sp>
    <xdr:clientData/>
  </xdr:twoCellAnchor>
  <xdr:twoCellAnchor editAs="oneCell">
    <xdr:from>
      <xdr:col>0</xdr:col>
      <xdr:colOff>214630</xdr:colOff>
      <xdr:row>0</xdr:row>
      <xdr:rowOff>150495</xdr:rowOff>
    </xdr:from>
    <xdr:to>
      <xdr:col>0</xdr:col>
      <xdr:colOff>943610</xdr:colOff>
      <xdr:row>2</xdr:row>
      <xdr:rowOff>182245</xdr:rowOff>
    </xdr:to>
    <xdr:pic>
      <xdr:nvPicPr>
        <xdr:cNvPr id="2" name="Picture 1" descr="Picture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4630" y="150495"/>
          <a:ext cx="728980" cy="565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646560</xdr:colOff>
      <xdr:row>1</xdr:row>
      <xdr:rowOff>118080</xdr:rowOff>
    </xdr:from>
    <xdr:to>
      <xdr:col>0</xdr:col>
      <xdr:colOff>1253160</xdr:colOff>
      <xdr:row>2</xdr:row>
      <xdr:rowOff>323915</xdr:rowOff>
    </xdr:to>
    <xdr:pic>
      <xdr:nvPicPr>
        <xdr:cNvPr id="73" name="Picture 1"/>
        <xdr:cNvPicPr/>
      </xdr:nvPicPr>
      <xdr:blipFill>
        <a:blip r:embed="rId1">
          <a:alphaModFix amt="0"/>
        </a:blip>
        <a:stretch>
          <a:fillRect/>
        </a:stretch>
      </xdr:blipFill>
      <xdr:spPr>
        <a:xfrm>
          <a:off x="646430" y="327025"/>
          <a:ext cx="606425" cy="485775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340360</xdr:colOff>
      <xdr:row>2</xdr:row>
      <xdr:rowOff>85090</xdr:rowOff>
    </xdr:from>
    <xdr:to>
      <xdr:col>0</xdr:col>
      <xdr:colOff>1069340</xdr:colOff>
      <xdr:row>3</xdr:row>
      <xdr:rowOff>218440</xdr:rowOff>
    </xdr:to>
    <xdr:pic>
      <xdr:nvPicPr>
        <xdr:cNvPr id="2" name="Picture 1" descr="Picture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0360" y="574040"/>
          <a:ext cx="728980" cy="565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  <pageSetUpPr fitToPage="1"/>
  </sheetPr>
  <dimension ref="A1:F33"/>
  <sheetViews>
    <sheetView showGridLines="0" zoomScale="90" zoomScaleNormal="90" topLeftCell="A2" workbookViewId="0">
      <selection activeCell="A20" sqref="$A20:$XFD20"/>
    </sheetView>
  </sheetViews>
  <sheetFormatPr defaultColWidth="9" defaultRowHeight="15.75" outlineLevelCol="5"/>
  <cols>
    <col min="1" max="1" width="24" style="77" customWidth="1"/>
    <col min="2" max="2" width="16.5481481481481" style="77" customWidth="1"/>
    <col min="3" max="3" width="8.67407407407407" style="77" customWidth="1"/>
    <col min="4" max="4" width="8.88148148148148" style="77" customWidth="1"/>
    <col min="5" max="5" width="9.37777777777778" style="77" customWidth="1"/>
    <col min="6" max="6" width="14.8888888888889" style="77" customWidth="1"/>
    <col min="7" max="1025" width="8.78518518518518" style="77" customWidth="1"/>
  </cols>
  <sheetData>
    <row r="1" ht="14.25" customHeight="1"/>
    <row r="2" ht="34" customHeight="1" spans="1:6">
      <c r="A2" s="39"/>
      <c r="B2" s="40" t="s">
        <v>0</v>
      </c>
      <c r="C2" s="40"/>
      <c r="D2" s="40"/>
      <c r="E2" s="64" t="s">
        <v>1</v>
      </c>
      <c r="F2" s="64" t="s">
        <v>2</v>
      </c>
    </row>
    <row r="3" ht="23" customHeight="1" spans="1:6">
      <c r="A3" s="39"/>
      <c r="B3" s="40"/>
      <c r="C3" s="40"/>
      <c r="D3" s="40"/>
      <c r="E3" s="64" t="s">
        <v>3</v>
      </c>
      <c r="F3" s="64" t="s">
        <v>4</v>
      </c>
    </row>
    <row r="4" ht="24" customHeight="1" spans="1:6">
      <c r="A4" s="39"/>
      <c r="B4" s="40"/>
      <c r="C4" s="40"/>
      <c r="D4" s="40"/>
      <c r="E4" s="64" t="s">
        <v>5</v>
      </c>
      <c r="F4" s="64" t="s">
        <v>6</v>
      </c>
    </row>
    <row r="5" ht="31" customHeight="1" spans="1:6">
      <c r="A5" s="39"/>
      <c r="B5" s="40"/>
      <c r="C5" s="40"/>
      <c r="D5" s="40"/>
      <c r="E5" s="64" t="s">
        <v>7</v>
      </c>
      <c r="F5" s="64" t="s">
        <v>8</v>
      </c>
    </row>
    <row r="6" ht="18" spans="2:6">
      <c r="B6" s="78"/>
      <c r="C6" s="78"/>
      <c r="D6" s="78"/>
      <c r="E6" s="106"/>
      <c r="F6" s="106"/>
    </row>
    <row r="7" spans="1:6">
      <c r="A7" s="79" t="s">
        <v>9</v>
      </c>
      <c r="B7" s="80"/>
      <c r="C7" s="80"/>
      <c r="D7" s="80"/>
      <c r="E7" s="80"/>
      <c r="F7" s="80"/>
    </row>
    <row r="8" ht="61.05" customHeight="1" spans="1:6">
      <c r="A8" s="81" t="s">
        <v>10</v>
      </c>
      <c r="B8" s="82"/>
      <c r="C8" s="82"/>
      <c r="D8" s="82"/>
      <c r="E8" s="82"/>
      <c r="F8" s="82"/>
    </row>
    <row r="9" ht="37.95" customHeight="1" spans="1:6">
      <c r="A9" s="81" t="s">
        <v>11</v>
      </c>
      <c r="B9" s="82"/>
      <c r="C9" s="82"/>
      <c r="D9" s="82"/>
      <c r="E9" s="82"/>
      <c r="F9" s="82"/>
    </row>
    <row r="11" customHeight="1" spans="1:6">
      <c r="A11" s="83" t="s">
        <v>12</v>
      </c>
      <c r="B11" s="83" t="s">
        <v>13</v>
      </c>
      <c r="C11" s="83" t="s">
        <v>14</v>
      </c>
      <c r="D11" s="83" t="s">
        <v>15</v>
      </c>
      <c r="E11" s="83" t="s">
        <v>16</v>
      </c>
      <c r="F11" s="83"/>
    </row>
    <row r="12" ht="19.95" customHeight="1" spans="1:6">
      <c r="A12" s="84"/>
      <c r="B12" s="84"/>
      <c r="C12" s="84"/>
      <c r="D12" s="84"/>
      <c r="E12" s="84"/>
      <c r="F12" s="84"/>
    </row>
    <row r="13" spans="1:6">
      <c r="A13" s="85"/>
      <c r="B13" s="85"/>
      <c r="C13" s="86"/>
      <c r="D13" s="86"/>
      <c r="E13" s="107"/>
      <c r="F13" s="107"/>
    </row>
    <row r="15" ht="32.25" customHeight="1" spans="1:6">
      <c r="A15" s="87" t="s">
        <v>17</v>
      </c>
      <c r="B15" s="87"/>
      <c r="C15" s="87"/>
      <c r="D15" s="87"/>
      <c r="E15" s="87"/>
      <c r="F15" s="87"/>
    </row>
    <row r="16" ht="17.25" customHeight="1" spans="1:6">
      <c r="A16" s="87" t="s">
        <v>18</v>
      </c>
      <c r="B16" s="87" t="s">
        <v>19</v>
      </c>
      <c r="C16" s="87"/>
      <c r="D16" s="87" t="s">
        <v>20</v>
      </c>
      <c r="E16" s="87"/>
      <c r="F16" s="87"/>
    </row>
    <row r="17" ht="25.05" customHeight="1" spans="1:6">
      <c r="A17" s="88"/>
      <c r="B17" s="89"/>
      <c r="C17" s="89"/>
      <c r="D17" s="88"/>
      <c r="E17" s="88"/>
      <c r="F17" s="88"/>
    </row>
    <row r="18" spans="1:6">
      <c r="A18" s="90"/>
      <c r="B18" s="88"/>
      <c r="C18" s="88"/>
      <c r="D18" s="88"/>
      <c r="E18" s="88"/>
      <c r="F18" s="88"/>
    </row>
    <row r="19" spans="1:6">
      <c r="A19" s="91"/>
      <c r="B19" s="92"/>
      <c r="C19" s="92"/>
      <c r="D19" s="92"/>
      <c r="E19" s="92"/>
      <c r="F19" s="92"/>
    </row>
    <row r="21" ht="17.25" customHeight="1" spans="1:6">
      <c r="A21" s="83" t="s">
        <v>21</v>
      </c>
      <c r="B21" s="83"/>
      <c r="C21" s="83"/>
      <c r="D21" s="93"/>
      <c r="E21" s="83" t="s">
        <v>22</v>
      </c>
      <c r="F21" s="83"/>
    </row>
    <row r="22" ht="25.5" spans="1:6">
      <c r="A22" s="83" t="s">
        <v>23</v>
      </c>
      <c r="B22" s="83" t="s">
        <v>24</v>
      </c>
      <c r="C22" s="83" t="s">
        <v>25</v>
      </c>
      <c r="D22" s="83" t="s">
        <v>26</v>
      </c>
      <c r="E22" s="83" t="s">
        <v>27</v>
      </c>
      <c r="F22" s="83" t="s">
        <v>28</v>
      </c>
    </row>
    <row r="23" spans="1:6">
      <c r="A23" s="94" t="s">
        <v>29</v>
      </c>
      <c r="B23" s="95"/>
      <c r="C23" s="95"/>
      <c r="D23" s="96"/>
      <c r="E23" s="108" t="s">
        <v>30</v>
      </c>
      <c r="F23" s="108"/>
    </row>
    <row r="24" spans="1:6">
      <c r="A24" s="94" t="s">
        <v>31</v>
      </c>
      <c r="B24" s="97"/>
      <c r="C24" s="95"/>
      <c r="D24" s="96"/>
      <c r="E24" s="108" t="s">
        <v>32</v>
      </c>
      <c r="F24" s="108"/>
    </row>
    <row r="25" spans="1:6">
      <c r="A25" s="94" t="s">
        <v>31</v>
      </c>
      <c r="B25" s="95"/>
      <c r="C25" s="95"/>
      <c r="D25" s="96"/>
      <c r="E25" s="108" t="s">
        <v>33</v>
      </c>
      <c r="F25" s="108"/>
    </row>
    <row r="26" spans="1:6">
      <c r="A26" s="94" t="s">
        <v>31</v>
      </c>
      <c r="B26" s="95"/>
      <c r="C26" s="95"/>
      <c r="D26" s="96"/>
      <c r="E26" s="108" t="s">
        <v>34</v>
      </c>
      <c r="F26" s="108"/>
    </row>
    <row r="27" spans="1:6">
      <c r="A27" s="94" t="s">
        <v>31</v>
      </c>
      <c r="B27" s="95"/>
      <c r="C27" s="95"/>
      <c r="D27" s="96"/>
      <c r="E27" s="108" t="s">
        <v>35</v>
      </c>
      <c r="F27" s="108"/>
    </row>
    <row r="30" spans="1:1">
      <c r="A30" s="98" t="s">
        <v>36</v>
      </c>
    </row>
    <row r="31" ht="25.5" customHeight="1" spans="1:6">
      <c r="A31" s="99"/>
      <c r="B31" s="100" t="s">
        <v>37</v>
      </c>
      <c r="C31" s="100" t="s">
        <v>38</v>
      </c>
      <c r="D31" s="100" t="s">
        <v>39</v>
      </c>
      <c r="E31" s="100"/>
      <c r="F31" s="100"/>
    </row>
    <row r="32" ht="34.95" customHeight="1" spans="1:6">
      <c r="A32" s="99"/>
      <c r="B32" s="101" t="s">
        <v>40</v>
      </c>
      <c r="C32" s="101" t="s">
        <v>41</v>
      </c>
      <c r="D32" s="101"/>
      <c r="E32" s="101" t="s">
        <v>42</v>
      </c>
      <c r="F32" s="101" t="s">
        <v>43</v>
      </c>
    </row>
    <row r="33" ht="76.95" customHeight="1" spans="1:6">
      <c r="A33" s="102" t="s">
        <v>44</v>
      </c>
      <c r="B33" s="103"/>
      <c r="C33" s="104" t="s">
        <v>45</v>
      </c>
      <c r="D33" s="105" t="s">
        <v>46</v>
      </c>
      <c r="E33" s="103"/>
      <c r="F33" s="103"/>
    </row>
  </sheetData>
  <mergeCells count="21">
    <mergeCell ref="B7:F7"/>
    <mergeCell ref="B8:F8"/>
    <mergeCell ref="B9:F9"/>
    <mergeCell ref="E11:F11"/>
    <mergeCell ref="E12:F12"/>
    <mergeCell ref="E13:F13"/>
    <mergeCell ref="A15:F15"/>
    <mergeCell ref="B16:C16"/>
    <mergeCell ref="D16:F16"/>
    <mergeCell ref="B17:C17"/>
    <mergeCell ref="D17:F17"/>
    <mergeCell ref="B18:C18"/>
    <mergeCell ref="D18:F18"/>
    <mergeCell ref="B19:C19"/>
    <mergeCell ref="D19:F19"/>
    <mergeCell ref="A21:C21"/>
    <mergeCell ref="E21:F21"/>
    <mergeCell ref="D31:F31"/>
    <mergeCell ref="C32:D32"/>
    <mergeCell ref="A2:A5"/>
    <mergeCell ref="B2:D5"/>
  </mergeCells>
  <pageMargins left="0.75" right="0.75" top="1" bottom="1" header="0.511805555555555" footer="0.511805555555555"/>
  <pageSetup paperSize="9" scale="94" firstPageNumber="0" fitToHeight="0" orientation="portrait" useFirstPageNumber="1" horizontalDpi="300" verticalDpi="300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workbookViewId="0">
      <pane xSplit="1" ySplit="1" topLeftCell="B12" activePane="bottomRight" state="frozen"/>
      <selection/>
      <selection pane="topRight"/>
      <selection pane="bottomLeft"/>
      <selection pane="bottomRight" activeCell="J45" sqref="J45"/>
    </sheetView>
  </sheetViews>
  <sheetFormatPr defaultColWidth="9" defaultRowHeight="15.75"/>
  <cols>
    <col min="1" max="1" width="10.5555555555556" customWidth="1"/>
    <col min="2" max="6" width="8.78518518518518" customWidth="1"/>
    <col min="7" max="7" width="8.67407407407407" customWidth="1"/>
    <col min="8" max="10" width="8.78518518518518" customWidth="1"/>
    <col min="11" max="11" width="8.43703703703704" customWidth="1"/>
    <col min="12" max="12" width="8.55555555555556" customWidth="1"/>
    <col min="13" max="14" width="10.8814814814815" customWidth="1"/>
    <col min="15" max="1025" width="8.78518518518518" customWidth="1"/>
  </cols>
  <sheetData>
    <row r="1" spans="2:13">
      <c r="B1" s="1" t="s">
        <v>119</v>
      </c>
      <c r="C1" s="2" t="s">
        <v>120</v>
      </c>
      <c r="D1" s="2"/>
      <c r="E1" s="2" t="s">
        <v>136</v>
      </c>
      <c r="F1" s="2"/>
      <c r="G1" s="2" t="s">
        <v>137</v>
      </c>
      <c r="H1" s="2"/>
      <c r="I1" s="2" t="s">
        <v>138</v>
      </c>
      <c r="J1" s="2"/>
      <c r="K1" s="2" t="s">
        <v>139</v>
      </c>
      <c r="L1" s="2"/>
      <c r="M1" s="20" t="s">
        <v>119</v>
      </c>
    </row>
    <row r="2" ht="12.75" customHeight="1" spans="1:13">
      <c r="A2" s="3" t="s">
        <v>110</v>
      </c>
      <c r="B2" s="3" t="s">
        <v>123</v>
      </c>
      <c r="C2" s="3" t="s">
        <v>124</v>
      </c>
      <c r="D2" s="3" t="s">
        <v>123</v>
      </c>
      <c r="E2" s="3" t="s">
        <v>124</v>
      </c>
      <c r="F2" s="3" t="s">
        <v>125</v>
      </c>
      <c r="G2" s="3" t="s">
        <v>124</v>
      </c>
      <c r="H2" s="3" t="s">
        <v>125</v>
      </c>
      <c r="I2" s="3" t="s">
        <v>124</v>
      </c>
      <c r="J2" s="3" t="s">
        <v>125</v>
      </c>
      <c r="K2" s="3" t="s">
        <v>124</v>
      </c>
      <c r="L2" s="3" t="s">
        <v>125</v>
      </c>
      <c r="M2" s="3" t="s">
        <v>124</v>
      </c>
    </row>
    <row r="3" spans="1:1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4" t="s">
        <v>104</v>
      </c>
      <c r="B4" s="5">
        <v>43947</v>
      </c>
      <c r="C4" s="6" t="s">
        <v>140</v>
      </c>
      <c r="D4" s="6" t="s">
        <v>141</v>
      </c>
      <c r="E4" s="6">
        <v>43866</v>
      </c>
      <c r="F4" s="6">
        <v>43956</v>
      </c>
      <c r="G4" s="6">
        <v>44017</v>
      </c>
      <c r="H4" s="6">
        <v>44140</v>
      </c>
      <c r="I4" s="6"/>
      <c r="J4" s="6"/>
      <c r="K4" s="6">
        <v>44140</v>
      </c>
      <c r="L4" s="6">
        <v>44170</v>
      </c>
      <c r="M4" s="6"/>
    </row>
    <row r="5" spans="1:13">
      <c r="A5" s="4" t="s">
        <v>105</v>
      </c>
      <c r="B5" s="5">
        <v>43955</v>
      </c>
      <c r="C5" s="6">
        <v>44017</v>
      </c>
      <c r="D5" s="6">
        <v>44017</v>
      </c>
      <c r="E5" s="6"/>
      <c r="F5" s="6"/>
      <c r="G5" s="6" t="s">
        <v>127</v>
      </c>
      <c r="H5" s="6"/>
      <c r="I5" s="6"/>
      <c r="J5" s="6"/>
      <c r="K5" s="6"/>
      <c r="L5" s="6"/>
      <c r="M5" s="6"/>
    </row>
    <row r="9" spans="1:1">
      <c r="A9" s="7" t="s">
        <v>142</v>
      </c>
    </row>
    <row r="10" ht="12.75" customHeight="1" spans="1:14">
      <c r="A10" s="8" t="s">
        <v>156</v>
      </c>
      <c r="B10" s="9" t="s">
        <v>106</v>
      </c>
      <c r="C10" s="10" t="s">
        <v>130</v>
      </c>
      <c r="D10" s="10" t="s">
        <v>131</v>
      </c>
      <c r="E10" s="10" t="s">
        <v>107</v>
      </c>
      <c r="F10" s="10"/>
      <c r="G10" s="8" t="s">
        <v>150</v>
      </c>
      <c r="H10" s="9" t="s">
        <v>151</v>
      </c>
      <c r="I10" s="10" t="s">
        <v>133</v>
      </c>
      <c r="J10" s="10" t="s">
        <v>131</v>
      </c>
      <c r="K10" s="10" t="s">
        <v>107</v>
      </c>
      <c r="L10" s="10"/>
      <c r="M10" s="22" t="s">
        <v>134</v>
      </c>
      <c r="N10" s="22"/>
    </row>
    <row r="11" spans="1:14">
      <c r="A11" s="8"/>
      <c r="B11" s="9"/>
      <c r="C11" s="10"/>
      <c r="D11" s="10"/>
      <c r="E11" s="10" t="s">
        <v>108</v>
      </c>
      <c r="F11" s="10" t="s">
        <v>109</v>
      </c>
      <c r="G11" s="8"/>
      <c r="H11" s="9"/>
      <c r="I11" s="10"/>
      <c r="J11" s="10"/>
      <c r="K11" s="10" t="s">
        <v>108</v>
      </c>
      <c r="L11" s="10" t="s">
        <v>109</v>
      </c>
      <c r="M11" s="4" t="s">
        <v>108</v>
      </c>
      <c r="N11" s="4" t="s">
        <v>109</v>
      </c>
    </row>
    <row r="12" spans="1:14">
      <c r="A12" s="8"/>
      <c r="B12" s="9"/>
      <c r="C12" s="11" t="s">
        <v>117</v>
      </c>
      <c r="D12" s="11" t="s">
        <v>118</v>
      </c>
      <c r="E12" s="15">
        <v>1285</v>
      </c>
      <c r="F12" s="15">
        <v>5540</v>
      </c>
      <c r="G12" s="8"/>
      <c r="H12" s="9"/>
      <c r="I12" s="11" t="s">
        <v>117</v>
      </c>
      <c r="J12" s="11" t="s">
        <v>118</v>
      </c>
      <c r="K12" s="16">
        <f>E12/0.6</f>
        <v>2141.66666666667</v>
      </c>
      <c r="L12" s="16">
        <f>F12/0.6</f>
        <v>9233.33333333333</v>
      </c>
      <c r="M12" s="23">
        <f>K12-E12</f>
        <v>856.666666666667</v>
      </c>
      <c r="N12" s="23">
        <f>L12-F12</f>
        <v>3693.33333333333</v>
      </c>
    </row>
    <row r="13" spans="1:14">
      <c r="A13" s="8"/>
      <c r="B13" s="9"/>
      <c r="C13" s="11" t="s">
        <v>118</v>
      </c>
      <c r="D13" s="11" t="s">
        <v>118</v>
      </c>
      <c r="E13" s="15">
        <v>4648.6</v>
      </c>
      <c r="F13" s="15">
        <v>4515</v>
      </c>
      <c r="G13" s="8"/>
      <c r="H13" s="9"/>
      <c r="I13" s="11" t="s">
        <v>118</v>
      </c>
      <c r="J13" s="11" t="s">
        <v>118</v>
      </c>
      <c r="K13" s="16">
        <f>E13/0.6</f>
        <v>7747.66666666667</v>
      </c>
      <c r="L13" s="16">
        <f>F13/0.6</f>
        <v>7525</v>
      </c>
      <c r="M13" s="15"/>
      <c r="N13" s="15"/>
    </row>
    <row r="14" spans="1:14">
      <c r="A14" s="8"/>
      <c r="B14" s="9"/>
      <c r="C14" s="11" t="s">
        <v>118</v>
      </c>
      <c r="D14" s="11" t="s">
        <v>117</v>
      </c>
      <c r="E14" s="15">
        <v>9313</v>
      </c>
      <c r="F14" s="15">
        <v>0</v>
      </c>
      <c r="G14" s="8"/>
      <c r="H14" s="9"/>
      <c r="I14" s="11" t="s">
        <v>118</v>
      </c>
      <c r="J14" s="11" t="s">
        <v>117</v>
      </c>
      <c r="K14" s="27">
        <f>E14/0.6</f>
        <v>15521.6666666667</v>
      </c>
      <c r="L14" s="27">
        <v>0</v>
      </c>
      <c r="M14" s="15">
        <f>K14-E14</f>
        <v>6208.66666666667</v>
      </c>
      <c r="N14" s="15">
        <f>L14-F14</f>
        <v>0</v>
      </c>
    </row>
    <row r="15" spans="1:14">
      <c r="A15" s="8"/>
      <c r="B15" s="9"/>
      <c r="C15" s="11" t="s">
        <v>117</v>
      </c>
      <c r="D15" s="11" t="s">
        <v>117</v>
      </c>
      <c r="E15" s="15">
        <v>0</v>
      </c>
      <c r="F15" s="15">
        <v>0</v>
      </c>
      <c r="G15" s="8"/>
      <c r="H15" s="9"/>
      <c r="I15" s="11" t="s">
        <v>117</v>
      </c>
      <c r="J15" s="11" t="s">
        <v>117</v>
      </c>
      <c r="K15" s="27">
        <v>0</v>
      </c>
      <c r="L15" s="27">
        <v>0</v>
      </c>
      <c r="M15" s="23">
        <f>K15-E15</f>
        <v>0</v>
      </c>
      <c r="N15" s="23">
        <f>L15-F15</f>
        <v>0</v>
      </c>
    </row>
    <row r="16" spans="5:14">
      <c r="E16" s="18">
        <f>SUM(E12:E15)</f>
        <v>15246.6</v>
      </c>
      <c r="F16" s="19">
        <f>SUM(F12:F15)</f>
        <v>10055</v>
      </c>
      <c r="K16" s="18">
        <f>SUM(K12:K15)</f>
        <v>25411</v>
      </c>
      <c r="L16" s="19">
        <f>SUM(L12:L15)</f>
        <v>16758.3333333333</v>
      </c>
      <c r="M16" s="24">
        <f>SUM(M12:M15)</f>
        <v>7065.33333333333</v>
      </c>
      <c r="N16" s="24">
        <f>SUM(N12:N15)</f>
        <v>3693.33333333333</v>
      </c>
    </row>
    <row r="17" spans="13:14">
      <c r="M17" s="24">
        <f>10400*M16</f>
        <v>73479466.6666667</v>
      </c>
      <c r="N17" s="24">
        <f>2500*N16</f>
        <v>9233333.33333333</v>
      </c>
    </row>
    <row r="18" spans="13:14">
      <c r="M18" s="24"/>
      <c r="N18" s="25">
        <f>N17+M17</f>
        <v>82712800</v>
      </c>
    </row>
    <row r="20" hidden="1" spans="1:1">
      <c r="A20" s="7" t="s">
        <v>152</v>
      </c>
    </row>
    <row r="21" ht="12.75" hidden="1" customHeight="1" spans="1:14">
      <c r="A21" s="8" t="s">
        <v>146</v>
      </c>
      <c r="B21" s="9" t="s">
        <v>106</v>
      </c>
      <c r="C21" s="10" t="s">
        <v>130</v>
      </c>
      <c r="D21" s="10" t="s">
        <v>131</v>
      </c>
      <c r="E21" s="10" t="s">
        <v>107</v>
      </c>
      <c r="F21" s="10"/>
      <c r="G21" s="8" t="s">
        <v>153</v>
      </c>
      <c r="H21" s="9" t="s">
        <v>151</v>
      </c>
      <c r="I21" s="10" t="s">
        <v>133</v>
      </c>
      <c r="J21" s="10" t="s">
        <v>131</v>
      </c>
      <c r="K21" s="10" t="s">
        <v>107</v>
      </c>
      <c r="L21" s="10"/>
      <c r="M21" s="22" t="s">
        <v>134</v>
      </c>
      <c r="N21" s="22"/>
    </row>
    <row r="22" hidden="1" spans="1:14">
      <c r="A22" s="8"/>
      <c r="B22" s="9"/>
      <c r="C22" s="10"/>
      <c r="D22" s="10"/>
      <c r="E22" s="10" t="s">
        <v>108</v>
      </c>
      <c r="F22" s="10" t="s">
        <v>109</v>
      </c>
      <c r="G22" s="8"/>
      <c r="H22" s="9"/>
      <c r="I22" s="10"/>
      <c r="J22" s="10"/>
      <c r="K22" s="10" t="s">
        <v>108</v>
      </c>
      <c r="L22" s="10" t="s">
        <v>109</v>
      </c>
      <c r="M22" s="4" t="s">
        <v>108</v>
      </c>
      <c r="N22" s="4" t="s">
        <v>109</v>
      </c>
    </row>
    <row r="23" hidden="1" spans="1:14">
      <c r="A23" s="8"/>
      <c r="B23" s="9"/>
      <c r="C23" s="11" t="s">
        <v>117</v>
      </c>
      <c r="D23" s="11" t="s">
        <v>118</v>
      </c>
      <c r="E23" s="15">
        <v>8152.5</v>
      </c>
      <c r="F23" s="15">
        <v>10446.25</v>
      </c>
      <c r="G23" s="8"/>
      <c r="H23" s="9"/>
      <c r="I23" s="11" t="s">
        <v>117</v>
      </c>
      <c r="J23" s="11" t="s">
        <v>118</v>
      </c>
      <c r="K23" s="15">
        <v>1844</v>
      </c>
      <c r="L23" s="15">
        <v>10372</v>
      </c>
      <c r="M23" s="15">
        <v>0</v>
      </c>
      <c r="N23" s="15">
        <v>4005</v>
      </c>
    </row>
    <row r="24" hidden="1" spans="1:14">
      <c r="A24" s="8"/>
      <c r="B24" s="9"/>
      <c r="C24" s="11" t="s">
        <v>118</v>
      </c>
      <c r="D24" s="11" t="s">
        <v>118</v>
      </c>
      <c r="E24" s="15"/>
      <c r="F24" s="15"/>
      <c r="G24" s="8"/>
      <c r="H24" s="9"/>
      <c r="I24" s="11" t="s">
        <v>118</v>
      </c>
      <c r="J24" s="11" t="s">
        <v>118</v>
      </c>
      <c r="K24" s="15">
        <v>0</v>
      </c>
      <c r="L24" s="15">
        <v>14332</v>
      </c>
      <c r="M24" s="15">
        <v>0</v>
      </c>
      <c r="N24" s="15">
        <v>17342.5</v>
      </c>
    </row>
    <row r="25" hidden="1" spans="1:14">
      <c r="A25" s="8"/>
      <c r="B25" s="9"/>
      <c r="C25" s="11" t="s">
        <v>118</v>
      </c>
      <c r="D25" s="11" t="s">
        <v>117</v>
      </c>
      <c r="E25" s="17">
        <v>5361</v>
      </c>
      <c r="F25" s="17">
        <v>7240.5</v>
      </c>
      <c r="G25" s="8"/>
      <c r="H25" s="9"/>
      <c r="I25" s="11" t="s">
        <v>118</v>
      </c>
      <c r="J25" s="11" t="s">
        <v>117</v>
      </c>
      <c r="K25" s="17">
        <v>1138</v>
      </c>
      <c r="L25" s="17">
        <v>13534</v>
      </c>
      <c r="M25" s="15">
        <v>2440</v>
      </c>
      <c r="N25" s="15">
        <v>5935</v>
      </c>
    </row>
    <row r="26" hidden="1" spans="1:14">
      <c r="A26" s="8"/>
      <c r="B26" s="9"/>
      <c r="C26" s="11" t="s">
        <v>117</v>
      </c>
      <c r="D26" s="11" t="s">
        <v>117</v>
      </c>
      <c r="E26" s="17"/>
      <c r="F26" s="17"/>
      <c r="G26" s="8"/>
      <c r="H26" s="9"/>
      <c r="I26" s="11" t="s">
        <v>117</v>
      </c>
      <c r="J26" s="11" t="s">
        <v>117</v>
      </c>
      <c r="K26" s="21"/>
      <c r="L26" s="21"/>
      <c r="M26" s="23">
        <f>K26-E26</f>
        <v>0</v>
      </c>
      <c r="N26" s="23">
        <f>L26-F26</f>
        <v>0</v>
      </c>
    </row>
    <row r="27" hidden="1" spans="5:14">
      <c r="E27" s="18">
        <f>SUM(E23:E26)</f>
        <v>13513.5</v>
      </c>
      <c r="F27" s="19">
        <f>SUM(F23:F26)</f>
        <v>17686.75</v>
      </c>
      <c r="K27" s="18">
        <f>SUM(K23:K26)</f>
        <v>2982</v>
      </c>
      <c r="L27" s="19">
        <f>SUM(L23:L26)</f>
        <v>38238</v>
      </c>
      <c r="M27" s="24">
        <f>SUM(M23:M26)</f>
        <v>2440</v>
      </c>
      <c r="N27" s="24">
        <f>SUM(N23:N26)</f>
        <v>27282.5</v>
      </c>
    </row>
    <row r="28" hidden="1" spans="13:14">
      <c r="M28" s="24">
        <f>10400*M27</f>
        <v>25376000</v>
      </c>
      <c r="N28" s="24">
        <f>2500*N27</f>
        <v>68206250</v>
      </c>
    </row>
    <row r="29" hidden="1" spans="13:14">
      <c r="M29" s="24"/>
      <c r="N29" s="25">
        <f>N28+M28</f>
        <v>93582250</v>
      </c>
    </row>
    <row r="32" hidden="1" spans="1:1">
      <c r="A32" s="7" t="s">
        <v>154</v>
      </c>
    </row>
    <row r="33" ht="12.75" hidden="1" customHeight="1" spans="1:14">
      <c r="A33" s="8" t="s">
        <v>148</v>
      </c>
      <c r="B33" s="9" t="s">
        <v>106</v>
      </c>
      <c r="C33" s="10" t="s">
        <v>130</v>
      </c>
      <c r="D33" s="10" t="s">
        <v>131</v>
      </c>
      <c r="E33" s="10" t="s">
        <v>107</v>
      </c>
      <c r="F33" s="10"/>
      <c r="G33" s="8" t="s">
        <v>155</v>
      </c>
      <c r="H33" s="9" t="s">
        <v>151</v>
      </c>
      <c r="I33" s="10" t="s">
        <v>133</v>
      </c>
      <c r="J33" s="10" t="s">
        <v>131</v>
      </c>
      <c r="K33" s="10" t="s">
        <v>107</v>
      </c>
      <c r="L33" s="10"/>
      <c r="M33" s="22" t="s">
        <v>134</v>
      </c>
      <c r="N33" s="22"/>
    </row>
    <row r="34" hidden="1" spans="1:14">
      <c r="A34" s="8"/>
      <c r="B34" s="9"/>
      <c r="C34" s="10"/>
      <c r="D34" s="10"/>
      <c r="E34" s="10" t="s">
        <v>108</v>
      </c>
      <c r="F34" s="10" t="s">
        <v>109</v>
      </c>
      <c r="G34" s="8"/>
      <c r="H34" s="9"/>
      <c r="I34" s="10"/>
      <c r="J34" s="10"/>
      <c r="K34" s="10" t="s">
        <v>108</v>
      </c>
      <c r="L34" s="10" t="s">
        <v>109</v>
      </c>
      <c r="M34" s="4" t="s">
        <v>108</v>
      </c>
      <c r="N34" s="4" t="s">
        <v>109</v>
      </c>
    </row>
    <row r="35" hidden="1" spans="1:14">
      <c r="A35" s="8"/>
      <c r="B35" s="9"/>
      <c r="C35" s="11" t="s">
        <v>117</v>
      </c>
      <c r="D35" s="11" t="s">
        <v>118</v>
      </c>
      <c r="E35" s="15">
        <v>3960</v>
      </c>
      <c r="F35" s="15">
        <v>5095</v>
      </c>
      <c r="G35" s="8"/>
      <c r="H35" s="9"/>
      <c r="I35" s="11" t="s">
        <v>117</v>
      </c>
      <c r="J35" s="11" t="s">
        <v>118</v>
      </c>
      <c r="K35" s="15">
        <v>2726</v>
      </c>
      <c r="L35" s="15">
        <v>5855</v>
      </c>
      <c r="M35" s="15">
        <f>K35-E35</f>
        <v>-1234</v>
      </c>
      <c r="N35" s="15">
        <f>L35-F35</f>
        <v>760</v>
      </c>
    </row>
    <row r="36" hidden="1" spans="1:14">
      <c r="A36" s="8"/>
      <c r="B36" s="9"/>
      <c r="C36" s="11" t="s">
        <v>118</v>
      </c>
      <c r="D36" s="11" t="s">
        <v>118</v>
      </c>
      <c r="E36" s="15">
        <v>1309</v>
      </c>
      <c r="F36" s="15">
        <v>10286</v>
      </c>
      <c r="G36" s="8"/>
      <c r="H36" s="9"/>
      <c r="I36" s="11" t="s">
        <v>118</v>
      </c>
      <c r="J36" s="11" t="s">
        <v>118</v>
      </c>
      <c r="K36" s="15">
        <v>1088</v>
      </c>
      <c r="L36" s="15">
        <v>13616</v>
      </c>
      <c r="M36" s="15">
        <f>K36-E36</f>
        <v>-221</v>
      </c>
      <c r="N36" s="15">
        <f>L36-F36</f>
        <v>3330</v>
      </c>
    </row>
    <row r="37" hidden="1" spans="1:14">
      <c r="A37" s="8"/>
      <c r="B37" s="9"/>
      <c r="C37" s="11" t="s">
        <v>118</v>
      </c>
      <c r="D37" s="11" t="s">
        <v>117</v>
      </c>
      <c r="E37" s="17">
        <v>2864</v>
      </c>
      <c r="F37" s="17">
        <v>3242</v>
      </c>
      <c r="G37" s="8"/>
      <c r="H37" s="9"/>
      <c r="I37" s="11" t="s">
        <v>118</v>
      </c>
      <c r="J37" s="11" t="s">
        <v>117</v>
      </c>
      <c r="K37" s="17">
        <v>2606</v>
      </c>
      <c r="L37" s="17">
        <v>4796</v>
      </c>
      <c r="M37" s="15">
        <f>K37-E37</f>
        <v>-258</v>
      </c>
      <c r="N37" s="15">
        <f>L37-F37</f>
        <v>1554</v>
      </c>
    </row>
    <row r="38" hidden="1" spans="1:14">
      <c r="A38" s="8"/>
      <c r="B38" s="9"/>
      <c r="C38" s="11" t="s">
        <v>117</v>
      </c>
      <c r="D38" s="11" t="s">
        <v>117</v>
      </c>
      <c r="E38" s="17">
        <v>2476.66666666667</v>
      </c>
      <c r="F38" s="17">
        <v>3222.5</v>
      </c>
      <c r="G38" s="8"/>
      <c r="H38" s="9"/>
      <c r="I38" s="11" t="s">
        <v>117</v>
      </c>
      <c r="J38" s="11" t="s">
        <v>117</v>
      </c>
      <c r="K38" s="21">
        <v>2708.66666666667</v>
      </c>
      <c r="L38" s="21">
        <v>13398.3333333333</v>
      </c>
      <c r="M38" s="23">
        <f>K38-E38</f>
        <v>232</v>
      </c>
      <c r="N38" s="23">
        <f>L38-F38</f>
        <v>10175.8333333333</v>
      </c>
    </row>
    <row r="39" hidden="1" spans="5:14">
      <c r="E39" s="18">
        <f>SUM(E35:E38)</f>
        <v>10609.6666666667</v>
      </c>
      <c r="F39" s="19">
        <f>SUM(F35:F38)</f>
        <v>21845.5</v>
      </c>
      <c r="K39" s="18">
        <f>SUM(K35:K38)</f>
        <v>9128.66666666667</v>
      </c>
      <c r="L39" s="19">
        <f>SUM(L35:L38)</f>
        <v>37665.3333333333</v>
      </c>
      <c r="M39" s="24">
        <f>SUM(M35:M38)</f>
        <v>-1481</v>
      </c>
      <c r="N39" s="24">
        <f>SUM(N35:N38)</f>
        <v>15819.8333333333</v>
      </c>
    </row>
    <row r="40" hidden="1" spans="13:14">
      <c r="M40" s="24">
        <f>10400*M39</f>
        <v>-15402400</v>
      </c>
      <c r="N40" s="24">
        <f>2500*N39</f>
        <v>39549583.3333332</v>
      </c>
    </row>
    <row r="41" hidden="1" spans="13:14">
      <c r="M41" s="24"/>
      <c r="N41" s="25">
        <f>N40+M40</f>
        <v>24147183.3333332</v>
      </c>
    </row>
    <row r="43" hidden="1" spans="13:14">
      <c r="M43" s="7" t="s">
        <v>149</v>
      </c>
      <c r="N43" s="26">
        <f>N41+N29+N18</f>
        <v>200442233.333333</v>
      </c>
    </row>
  </sheetData>
  <mergeCells count="51">
    <mergeCell ref="C1:D1"/>
    <mergeCell ref="E1:F1"/>
    <mergeCell ref="G1:H1"/>
    <mergeCell ref="I1:J1"/>
    <mergeCell ref="K1:L1"/>
    <mergeCell ref="E10:F10"/>
    <mergeCell ref="K10:L10"/>
    <mergeCell ref="M10:N10"/>
    <mergeCell ref="E21:F21"/>
    <mergeCell ref="K21:L21"/>
    <mergeCell ref="M21:N21"/>
    <mergeCell ref="E33:F33"/>
    <mergeCell ref="K33:L33"/>
    <mergeCell ref="M33:N33"/>
    <mergeCell ref="A2:A3"/>
    <mergeCell ref="A10:A15"/>
    <mergeCell ref="A21:A26"/>
    <mergeCell ref="A33:A38"/>
    <mergeCell ref="B2:B3"/>
    <mergeCell ref="B10:B15"/>
    <mergeCell ref="B21:B26"/>
    <mergeCell ref="B33:B38"/>
    <mergeCell ref="C2:C3"/>
    <mergeCell ref="C10:C11"/>
    <mergeCell ref="C21:C22"/>
    <mergeCell ref="C33:C34"/>
    <mergeCell ref="D2:D3"/>
    <mergeCell ref="D10:D11"/>
    <mergeCell ref="D21:D22"/>
    <mergeCell ref="D33:D34"/>
    <mergeCell ref="E2:E3"/>
    <mergeCell ref="F2:F3"/>
    <mergeCell ref="G2:G3"/>
    <mergeCell ref="G10:G15"/>
    <mergeCell ref="G21:G26"/>
    <mergeCell ref="G33:G38"/>
    <mergeCell ref="H2:H3"/>
    <mergeCell ref="H10:H15"/>
    <mergeCell ref="H21:H26"/>
    <mergeCell ref="H33:H38"/>
    <mergeCell ref="I2:I3"/>
    <mergeCell ref="I10:I11"/>
    <mergeCell ref="I21:I22"/>
    <mergeCell ref="I33:I34"/>
    <mergeCell ref="J2:J3"/>
    <mergeCell ref="J10:J11"/>
    <mergeCell ref="J21:J22"/>
    <mergeCell ref="J33:J34"/>
    <mergeCell ref="K2:K3"/>
    <mergeCell ref="L2:L3"/>
    <mergeCell ref="M2:M3"/>
  </mergeCell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4"/>
  <sheetViews>
    <sheetView topLeftCell="B1" workbookViewId="0">
      <selection activeCell="G19" sqref="G19"/>
    </sheetView>
  </sheetViews>
  <sheetFormatPr defaultColWidth="9" defaultRowHeight="15.75"/>
  <cols>
    <col min="1" max="1" width="10.5555555555556" customWidth="1"/>
    <col min="2" max="12" width="8.78518518518518" customWidth="1"/>
    <col min="13" max="14" width="10.8814814814815" customWidth="1"/>
    <col min="15" max="1025" width="8.78518518518518" customWidth="1"/>
  </cols>
  <sheetData>
    <row r="1" spans="2:9">
      <c r="B1" s="1" t="s">
        <v>119</v>
      </c>
      <c r="C1" s="2" t="s">
        <v>120</v>
      </c>
      <c r="D1" s="2"/>
      <c r="E1" s="2" t="s">
        <v>121</v>
      </c>
      <c r="F1" s="2"/>
      <c r="G1" s="2" t="s">
        <v>122</v>
      </c>
      <c r="H1" s="2"/>
      <c r="I1" s="20" t="s">
        <v>119</v>
      </c>
    </row>
    <row r="2" ht="12.75" customHeight="1" spans="1:9">
      <c r="A2" s="3" t="s">
        <v>110</v>
      </c>
      <c r="B2" s="3" t="s">
        <v>123</v>
      </c>
      <c r="C2" s="3" t="s">
        <v>124</v>
      </c>
      <c r="D2" s="3" t="s">
        <v>123</v>
      </c>
      <c r="E2" s="3" t="s">
        <v>124</v>
      </c>
      <c r="F2" s="3" t="s">
        <v>125</v>
      </c>
      <c r="G2" s="3" t="s">
        <v>124</v>
      </c>
      <c r="H2" s="3" t="s">
        <v>125</v>
      </c>
      <c r="I2" s="3" t="s">
        <v>124</v>
      </c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4" t="s">
        <v>100</v>
      </c>
      <c r="B4" s="5">
        <v>43976</v>
      </c>
      <c r="C4" s="6"/>
      <c r="D4" s="6"/>
      <c r="E4" s="6" t="s">
        <v>126</v>
      </c>
      <c r="F4" s="6">
        <v>43835</v>
      </c>
      <c r="G4" s="6">
        <v>43866</v>
      </c>
      <c r="H4" s="6">
        <v>43895</v>
      </c>
      <c r="I4" s="6">
        <v>44017</v>
      </c>
    </row>
    <row r="5" spans="1:9">
      <c r="A5" s="4" t="s">
        <v>101</v>
      </c>
      <c r="B5" s="5">
        <v>43951</v>
      </c>
      <c r="C5" s="6">
        <v>43866</v>
      </c>
      <c r="D5" s="6">
        <v>43926</v>
      </c>
      <c r="E5" s="6">
        <v>43956</v>
      </c>
      <c r="F5" s="6">
        <v>44079</v>
      </c>
      <c r="G5" s="6">
        <v>44109</v>
      </c>
      <c r="H5" s="6">
        <v>44170</v>
      </c>
      <c r="I5" s="6"/>
    </row>
    <row r="6" spans="1:9">
      <c r="A6" s="4" t="s">
        <v>102</v>
      </c>
      <c r="B6" s="5">
        <v>43957</v>
      </c>
      <c r="C6" s="6"/>
      <c r="D6" s="6"/>
      <c r="E6" s="6">
        <v>44109</v>
      </c>
      <c r="F6" s="6">
        <v>44140</v>
      </c>
      <c r="G6" s="6">
        <v>44170</v>
      </c>
      <c r="H6" s="6" t="s">
        <v>127</v>
      </c>
      <c r="I6" s="6"/>
    </row>
    <row r="10" spans="1:1">
      <c r="A10" s="7" t="s">
        <v>142</v>
      </c>
    </row>
    <row r="11" ht="12.75" customHeight="1" spans="1:14">
      <c r="A11" s="8" t="s">
        <v>157</v>
      </c>
      <c r="B11" s="9" t="s">
        <v>101</v>
      </c>
      <c r="C11" s="10" t="s">
        <v>130</v>
      </c>
      <c r="D11" s="10" t="s">
        <v>131</v>
      </c>
      <c r="E11" s="10" t="s">
        <v>107</v>
      </c>
      <c r="F11" s="10"/>
      <c r="G11" s="8" t="s">
        <v>158</v>
      </c>
      <c r="H11" s="9" t="s">
        <v>116</v>
      </c>
      <c r="I11" s="10" t="s">
        <v>133</v>
      </c>
      <c r="J11" s="10" t="s">
        <v>131</v>
      </c>
      <c r="K11" s="10" t="s">
        <v>107</v>
      </c>
      <c r="L11" s="10"/>
      <c r="M11" s="22" t="s">
        <v>134</v>
      </c>
      <c r="N11" s="22"/>
    </row>
    <row r="12" spans="1:14">
      <c r="A12" s="8"/>
      <c r="B12" s="9"/>
      <c r="C12" s="10"/>
      <c r="D12" s="10"/>
      <c r="E12" s="10" t="s">
        <v>108</v>
      </c>
      <c r="F12" s="10" t="s">
        <v>109</v>
      </c>
      <c r="G12" s="8"/>
      <c r="H12" s="9"/>
      <c r="I12" s="10"/>
      <c r="J12" s="10"/>
      <c r="K12" s="10" t="s">
        <v>108</v>
      </c>
      <c r="L12" s="10" t="s">
        <v>109</v>
      </c>
      <c r="M12" s="4" t="s">
        <v>108</v>
      </c>
      <c r="N12" s="4" t="s">
        <v>109</v>
      </c>
    </row>
    <row r="13" spans="1:14">
      <c r="A13" s="8"/>
      <c r="B13" s="9"/>
      <c r="C13" s="11" t="s">
        <v>117</v>
      </c>
      <c r="D13" s="11" t="s">
        <v>118</v>
      </c>
      <c r="E13" s="15">
        <v>2530</v>
      </c>
      <c r="F13" s="15">
        <v>5688</v>
      </c>
      <c r="G13" s="8"/>
      <c r="H13" s="9"/>
      <c r="I13" s="11" t="s">
        <v>117</v>
      </c>
      <c r="J13" s="11" t="s">
        <v>118</v>
      </c>
      <c r="K13" s="15">
        <v>2324</v>
      </c>
      <c r="L13" s="15">
        <v>8402</v>
      </c>
      <c r="M13" s="15">
        <f>K13-E13</f>
        <v>-206</v>
      </c>
      <c r="N13" s="15">
        <f>L13-F13</f>
        <v>2714</v>
      </c>
    </row>
    <row r="14" spans="1:14">
      <c r="A14" s="8"/>
      <c r="B14" s="9"/>
      <c r="C14" s="11" t="s">
        <v>118</v>
      </c>
      <c r="D14" s="11" t="s">
        <v>118</v>
      </c>
      <c r="E14" s="15">
        <v>1078</v>
      </c>
      <c r="F14" s="15">
        <v>10117</v>
      </c>
      <c r="G14" s="8"/>
      <c r="H14" s="9"/>
      <c r="I14" s="11" t="s">
        <v>118</v>
      </c>
      <c r="J14" s="11" t="s">
        <v>118</v>
      </c>
      <c r="K14" s="15">
        <v>2314</v>
      </c>
      <c r="L14" s="15">
        <v>8702</v>
      </c>
      <c r="M14" s="15">
        <f>K14-E14</f>
        <v>1236</v>
      </c>
      <c r="N14" s="15">
        <f>L14-F14</f>
        <v>-1415</v>
      </c>
    </row>
    <row r="15" spans="1:14">
      <c r="A15" s="8"/>
      <c r="B15" s="9"/>
      <c r="C15" s="11" t="s">
        <v>118</v>
      </c>
      <c r="D15" s="11" t="s">
        <v>117</v>
      </c>
      <c r="E15" s="17">
        <v>1526</v>
      </c>
      <c r="F15" s="17">
        <v>2447</v>
      </c>
      <c r="G15" s="8"/>
      <c r="H15" s="9"/>
      <c r="I15" s="11" t="s">
        <v>118</v>
      </c>
      <c r="J15" s="11" t="s">
        <v>117</v>
      </c>
      <c r="K15" s="15"/>
      <c r="L15" s="15"/>
      <c r="M15" s="15">
        <f>K15-E15</f>
        <v>-1526</v>
      </c>
      <c r="N15" s="15">
        <f>L15-F15</f>
        <v>-2447</v>
      </c>
    </row>
    <row r="16" spans="1:14">
      <c r="A16" s="8"/>
      <c r="B16" s="9"/>
      <c r="C16" s="11" t="s">
        <v>117</v>
      </c>
      <c r="D16" s="11" t="s">
        <v>117</v>
      </c>
      <c r="E16" s="17"/>
      <c r="F16" s="17"/>
      <c r="G16" s="8"/>
      <c r="H16" s="9"/>
      <c r="I16" s="11" t="s">
        <v>117</v>
      </c>
      <c r="J16" s="11" t="s">
        <v>117</v>
      </c>
      <c r="K16" s="21">
        <v>1905</v>
      </c>
      <c r="L16" s="21">
        <v>2024</v>
      </c>
      <c r="M16" s="23">
        <f>K16-E16</f>
        <v>1905</v>
      </c>
      <c r="N16" s="23">
        <f>L16-F16</f>
        <v>2024</v>
      </c>
    </row>
    <row r="17" spans="5:14">
      <c r="E17" s="18">
        <f>SUM(E13:E16)</f>
        <v>5134</v>
      </c>
      <c r="F17" s="19">
        <f>SUM(F13:F16)</f>
        <v>18252</v>
      </c>
      <c r="M17" s="24">
        <f>SUM(M13:M16)</f>
        <v>1409</v>
      </c>
      <c r="N17" s="24">
        <f>SUM(N13:N16)</f>
        <v>876</v>
      </c>
    </row>
    <row r="18" spans="13:14">
      <c r="M18" s="24">
        <f>10400*M17</f>
        <v>14653600</v>
      </c>
      <c r="N18" s="24">
        <f>2500*N17</f>
        <v>2190000</v>
      </c>
    </row>
    <row r="19" spans="13:14">
      <c r="M19" s="24"/>
      <c r="N19" s="25">
        <f>N18+M18</f>
        <v>16843600</v>
      </c>
    </row>
    <row r="21" spans="1:1">
      <c r="A21" s="7" t="s">
        <v>159</v>
      </c>
    </row>
    <row r="22" ht="12.75" customHeight="1" spans="1:14">
      <c r="A22" s="8" t="s">
        <v>160</v>
      </c>
      <c r="B22" s="9" t="s">
        <v>101</v>
      </c>
      <c r="C22" s="10" t="s">
        <v>130</v>
      </c>
      <c r="D22" s="10" t="s">
        <v>131</v>
      </c>
      <c r="E22" s="10" t="s">
        <v>107</v>
      </c>
      <c r="F22" s="10"/>
      <c r="G22" s="8" t="s">
        <v>161</v>
      </c>
      <c r="H22" s="9" t="s">
        <v>116</v>
      </c>
      <c r="I22" s="10" t="s">
        <v>133</v>
      </c>
      <c r="J22" s="10" t="s">
        <v>131</v>
      </c>
      <c r="K22" s="10" t="s">
        <v>107</v>
      </c>
      <c r="L22" s="10"/>
      <c r="M22" s="22" t="s">
        <v>134</v>
      </c>
      <c r="N22" s="22"/>
    </row>
    <row r="23" spans="1:14">
      <c r="A23" s="8"/>
      <c r="B23" s="9"/>
      <c r="C23" s="10"/>
      <c r="D23" s="10"/>
      <c r="E23" s="10" t="s">
        <v>108</v>
      </c>
      <c r="F23" s="10" t="s">
        <v>109</v>
      </c>
      <c r="G23" s="8"/>
      <c r="H23" s="9"/>
      <c r="I23" s="10"/>
      <c r="J23" s="10"/>
      <c r="K23" s="10" t="s">
        <v>108</v>
      </c>
      <c r="L23" s="10" t="s">
        <v>109</v>
      </c>
      <c r="M23" s="4" t="s">
        <v>108</v>
      </c>
      <c r="N23" s="4" t="s">
        <v>109</v>
      </c>
    </row>
    <row r="24" spans="1:14">
      <c r="A24" s="8"/>
      <c r="B24" s="9"/>
      <c r="C24" s="11" t="s">
        <v>117</v>
      </c>
      <c r="D24" s="11" t="s">
        <v>118</v>
      </c>
      <c r="E24" s="15">
        <v>679</v>
      </c>
      <c r="F24" s="15">
        <v>4342</v>
      </c>
      <c r="G24" s="8"/>
      <c r="H24" s="9"/>
      <c r="I24" s="11" t="s">
        <v>117</v>
      </c>
      <c r="J24" s="11" t="s">
        <v>118</v>
      </c>
      <c r="K24" s="15">
        <v>1368</v>
      </c>
      <c r="L24" s="15">
        <v>8534</v>
      </c>
      <c r="M24" s="15">
        <f>K24-E24</f>
        <v>689</v>
      </c>
      <c r="N24" s="15">
        <f>L24-F24</f>
        <v>4192</v>
      </c>
    </row>
    <row r="25" spans="1:14">
      <c r="A25" s="8"/>
      <c r="B25" s="9"/>
      <c r="C25" s="11" t="s">
        <v>118</v>
      </c>
      <c r="D25" s="11" t="s">
        <v>118</v>
      </c>
      <c r="E25" s="15">
        <v>0</v>
      </c>
      <c r="F25" s="15">
        <v>0</v>
      </c>
      <c r="G25" s="8"/>
      <c r="H25" s="9"/>
      <c r="I25" s="11" t="s">
        <v>118</v>
      </c>
      <c r="J25" s="11" t="s">
        <v>118</v>
      </c>
      <c r="K25" s="15">
        <v>0</v>
      </c>
      <c r="L25" s="15">
        <v>0</v>
      </c>
      <c r="M25" s="15">
        <f>K25-E25</f>
        <v>0</v>
      </c>
      <c r="N25" s="15">
        <f>L25-F25</f>
        <v>0</v>
      </c>
    </row>
    <row r="26" spans="1:14">
      <c r="A26" s="8"/>
      <c r="B26" s="9"/>
      <c r="C26" s="11" t="s">
        <v>118</v>
      </c>
      <c r="D26" s="11" t="s">
        <v>117</v>
      </c>
      <c r="E26" s="17">
        <v>1611</v>
      </c>
      <c r="F26" s="17">
        <v>5708</v>
      </c>
      <c r="G26" s="8"/>
      <c r="H26" s="9"/>
      <c r="I26" s="11" t="s">
        <v>118</v>
      </c>
      <c r="J26" s="11" t="s">
        <v>117</v>
      </c>
      <c r="K26" s="17">
        <v>1802</v>
      </c>
      <c r="L26" s="17">
        <v>4714</v>
      </c>
      <c r="M26" s="15">
        <f>K26-E26</f>
        <v>191</v>
      </c>
      <c r="N26" s="15">
        <f>L26-F26</f>
        <v>-994</v>
      </c>
    </row>
    <row r="27" spans="1:14">
      <c r="A27" s="8"/>
      <c r="B27" s="9"/>
      <c r="C27" s="11" t="s">
        <v>117</v>
      </c>
      <c r="D27" s="11" t="s">
        <v>117</v>
      </c>
      <c r="E27" s="17">
        <v>1508.25</v>
      </c>
      <c r="F27" s="17">
        <v>0</v>
      </c>
      <c r="G27" s="8"/>
      <c r="H27" s="9"/>
      <c r="I27" s="11" t="s">
        <v>117</v>
      </c>
      <c r="J27" s="11" t="s">
        <v>117</v>
      </c>
      <c r="K27" s="21">
        <v>2485.625</v>
      </c>
      <c r="L27" s="21">
        <v>1997.75</v>
      </c>
      <c r="M27" s="23">
        <f>K27-E27</f>
        <v>977.375</v>
      </c>
      <c r="N27" s="23">
        <f>L27-F27</f>
        <v>1997.75</v>
      </c>
    </row>
    <row r="28" spans="5:14">
      <c r="E28" s="18">
        <f>SUM(E24:E27)</f>
        <v>3798.25</v>
      </c>
      <c r="F28" s="19">
        <f>SUM(F24:F27)</f>
        <v>10050</v>
      </c>
      <c r="M28" s="24">
        <f>SUM(M24:M27)</f>
        <v>1857.375</v>
      </c>
      <c r="N28" s="24">
        <f>SUM(N24:N27)</f>
        <v>5195.75</v>
      </c>
    </row>
    <row r="29" spans="13:14">
      <c r="M29" s="24">
        <f>10400*M28</f>
        <v>19316700</v>
      </c>
      <c r="N29" s="24">
        <f>2500*N28</f>
        <v>12989375</v>
      </c>
    </row>
    <row r="30" spans="13:14">
      <c r="M30" s="24"/>
      <c r="N30" s="25">
        <f>N29+M29</f>
        <v>32306075</v>
      </c>
    </row>
    <row r="33" spans="1:1">
      <c r="A33" s="7" t="s">
        <v>135</v>
      </c>
    </row>
    <row r="34" ht="12.75" customHeight="1" spans="1:14">
      <c r="A34" s="8" t="s">
        <v>162</v>
      </c>
      <c r="B34" s="9" t="s">
        <v>101</v>
      </c>
      <c r="C34" s="10" t="s">
        <v>130</v>
      </c>
      <c r="D34" s="10" t="s">
        <v>131</v>
      </c>
      <c r="E34" s="10" t="s">
        <v>107</v>
      </c>
      <c r="F34" s="10"/>
      <c r="G34" s="8" t="s">
        <v>163</v>
      </c>
      <c r="H34" s="9" t="s">
        <v>116</v>
      </c>
      <c r="I34" s="10" t="s">
        <v>133</v>
      </c>
      <c r="J34" s="10" t="s">
        <v>131</v>
      </c>
      <c r="K34" s="10" t="s">
        <v>107</v>
      </c>
      <c r="L34" s="10"/>
      <c r="M34" s="22" t="s">
        <v>134</v>
      </c>
      <c r="N34" s="22"/>
    </row>
    <row r="35" spans="1:14">
      <c r="A35" s="8"/>
      <c r="B35" s="9"/>
      <c r="C35" s="10"/>
      <c r="D35" s="10"/>
      <c r="E35" s="10" t="s">
        <v>108</v>
      </c>
      <c r="F35" s="10" t="s">
        <v>109</v>
      </c>
      <c r="G35" s="8"/>
      <c r="H35" s="9"/>
      <c r="I35" s="10"/>
      <c r="J35" s="10"/>
      <c r="K35" s="10" t="s">
        <v>108</v>
      </c>
      <c r="L35" s="10" t="s">
        <v>109</v>
      </c>
      <c r="M35" s="4" t="s">
        <v>108</v>
      </c>
      <c r="N35" s="4" t="s">
        <v>109</v>
      </c>
    </row>
    <row r="36" spans="1:14">
      <c r="A36" s="8"/>
      <c r="B36" s="9"/>
      <c r="C36" s="11" t="s">
        <v>117</v>
      </c>
      <c r="D36" s="11" t="s">
        <v>118</v>
      </c>
      <c r="E36" s="15">
        <v>2084.5</v>
      </c>
      <c r="F36" s="15">
        <v>7813</v>
      </c>
      <c r="G36" s="8"/>
      <c r="H36" s="9"/>
      <c r="I36" s="11" t="s">
        <v>117</v>
      </c>
      <c r="J36" s="11" t="s">
        <v>118</v>
      </c>
      <c r="K36" s="15">
        <v>2076</v>
      </c>
      <c r="L36" s="15">
        <v>5119</v>
      </c>
      <c r="M36" s="15">
        <f>K36-E36</f>
        <v>-8.5</v>
      </c>
      <c r="N36" s="15">
        <f>L36-F36</f>
        <v>-2694</v>
      </c>
    </row>
    <row r="37" spans="1:14">
      <c r="A37" s="8"/>
      <c r="B37" s="9"/>
      <c r="C37" s="11" t="s">
        <v>118</v>
      </c>
      <c r="D37" s="11" t="s">
        <v>118</v>
      </c>
      <c r="E37" s="15"/>
      <c r="F37" s="15"/>
      <c r="G37" s="8"/>
      <c r="H37" s="9"/>
      <c r="I37" s="11" t="s">
        <v>118</v>
      </c>
      <c r="J37" s="11" t="s">
        <v>118</v>
      </c>
      <c r="K37" s="15">
        <v>2256</v>
      </c>
      <c r="L37" s="15">
        <v>4122</v>
      </c>
      <c r="M37" s="15">
        <f>K37-E37</f>
        <v>2256</v>
      </c>
      <c r="N37" s="15">
        <f>L37-F37</f>
        <v>4122</v>
      </c>
    </row>
    <row r="38" spans="1:14">
      <c r="A38" s="8"/>
      <c r="B38" s="9"/>
      <c r="C38" s="11" t="s">
        <v>118</v>
      </c>
      <c r="D38" s="11" t="s">
        <v>117</v>
      </c>
      <c r="E38" s="17">
        <v>1732</v>
      </c>
      <c r="F38" s="17">
        <v>666</v>
      </c>
      <c r="G38" s="8"/>
      <c r="H38" s="9"/>
      <c r="I38" s="11" t="s">
        <v>118</v>
      </c>
      <c r="J38" s="11" t="s">
        <v>117</v>
      </c>
      <c r="K38" s="17">
        <v>2405</v>
      </c>
      <c r="L38" s="17">
        <v>3820</v>
      </c>
      <c r="M38" s="15">
        <f>K38-E38</f>
        <v>673</v>
      </c>
      <c r="N38" s="15">
        <f>L38-F38</f>
        <v>3154</v>
      </c>
    </row>
    <row r="39" spans="1:14">
      <c r="A39" s="8"/>
      <c r="B39" s="9"/>
      <c r="C39" s="11" t="s">
        <v>117</v>
      </c>
      <c r="D39" s="11" t="s">
        <v>117</v>
      </c>
      <c r="E39" s="17">
        <v>1287</v>
      </c>
      <c r="F39" s="17">
        <v>0</v>
      </c>
      <c r="G39" s="8"/>
      <c r="H39" s="9"/>
      <c r="I39" s="11" t="s">
        <v>117</v>
      </c>
      <c r="J39" s="11" t="s">
        <v>117</v>
      </c>
      <c r="K39" s="21">
        <v>1708.75</v>
      </c>
      <c r="L39" s="21">
        <v>498.25</v>
      </c>
      <c r="M39" s="23">
        <f>K39-E39</f>
        <v>421.75</v>
      </c>
      <c r="N39" s="23">
        <f>L39-F39</f>
        <v>498.25</v>
      </c>
    </row>
    <row r="40" spans="13:14">
      <c r="M40" s="24">
        <f>SUM(M36:M39)</f>
        <v>3342.25</v>
      </c>
      <c r="N40" s="24">
        <f>SUM(N36:N39)</f>
        <v>5080.25</v>
      </c>
    </row>
    <row r="41" spans="13:14">
      <c r="M41" s="24">
        <f>10400*M40</f>
        <v>34759400</v>
      </c>
      <c r="N41" s="24">
        <f>2500*N40</f>
        <v>12700625</v>
      </c>
    </row>
    <row r="42" spans="13:14">
      <c r="M42" s="24"/>
      <c r="N42" s="25">
        <f>N41+M41</f>
        <v>47460025</v>
      </c>
    </row>
    <row r="44" spans="13:14">
      <c r="M44" s="7" t="s">
        <v>149</v>
      </c>
      <c r="N44" s="26">
        <f>N42+N30+N19</f>
        <v>96609700</v>
      </c>
    </row>
  </sheetData>
  <mergeCells count="45">
    <mergeCell ref="C1:D1"/>
    <mergeCell ref="E1:F1"/>
    <mergeCell ref="G1:H1"/>
    <mergeCell ref="E11:F11"/>
    <mergeCell ref="K11:L11"/>
    <mergeCell ref="M11:N11"/>
    <mergeCell ref="E22:F22"/>
    <mergeCell ref="K22:L22"/>
    <mergeCell ref="M22:N22"/>
    <mergeCell ref="E34:F34"/>
    <mergeCell ref="K34:L34"/>
    <mergeCell ref="M34:N34"/>
    <mergeCell ref="A2:A3"/>
    <mergeCell ref="A11:A16"/>
    <mergeCell ref="A22:A27"/>
    <mergeCell ref="A34:A39"/>
    <mergeCell ref="B2:B3"/>
    <mergeCell ref="B11:B16"/>
    <mergeCell ref="B22:B27"/>
    <mergeCell ref="B34:B39"/>
    <mergeCell ref="C2:C3"/>
    <mergeCell ref="C11:C12"/>
    <mergeCell ref="C22:C23"/>
    <mergeCell ref="C34:C35"/>
    <mergeCell ref="D2:D3"/>
    <mergeCell ref="D11:D12"/>
    <mergeCell ref="D22:D23"/>
    <mergeCell ref="D34:D35"/>
    <mergeCell ref="E2:E3"/>
    <mergeCell ref="F2:F3"/>
    <mergeCell ref="G2:G3"/>
    <mergeCell ref="G11:G16"/>
    <mergeCell ref="G22:G27"/>
    <mergeCell ref="G34:G39"/>
    <mergeCell ref="H2:H3"/>
    <mergeCell ref="H11:H16"/>
    <mergeCell ref="H22:H27"/>
    <mergeCell ref="H34:H39"/>
    <mergeCell ref="I2:I3"/>
    <mergeCell ref="I11:I12"/>
    <mergeCell ref="I22:I23"/>
    <mergeCell ref="I34:I35"/>
    <mergeCell ref="J11:J12"/>
    <mergeCell ref="J22:J23"/>
    <mergeCell ref="J34:J35"/>
  </mergeCell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4"/>
  <sheetViews>
    <sheetView topLeftCell="A11" workbookViewId="0">
      <selection activeCell="E31" sqref="E31"/>
    </sheetView>
  </sheetViews>
  <sheetFormatPr defaultColWidth="9" defaultRowHeight="15.75"/>
  <cols>
    <col min="1" max="1" width="10.5555555555556" customWidth="1"/>
    <col min="2" max="12" width="8.78518518518518" customWidth="1"/>
    <col min="13" max="14" width="10.8814814814815" customWidth="1"/>
    <col min="15" max="1025" width="8.78518518518518" customWidth="1"/>
  </cols>
  <sheetData>
    <row r="1" spans="2:9">
      <c r="B1" s="1" t="s">
        <v>119</v>
      </c>
      <c r="C1" s="2" t="s">
        <v>120</v>
      </c>
      <c r="D1" s="2"/>
      <c r="E1" s="2" t="s">
        <v>121</v>
      </c>
      <c r="F1" s="2"/>
      <c r="G1" s="2" t="s">
        <v>122</v>
      </c>
      <c r="H1" s="2"/>
      <c r="I1" s="20" t="s">
        <v>119</v>
      </c>
    </row>
    <row r="2" ht="12.75" customHeight="1" spans="1:9">
      <c r="A2" s="3" t="s">
        <v>110</v>
      </c>
      <c r="B2" s="3" t="s">
        <v>123</v>
      </c>
      <c r="C2" s="3" t="s">
        <v>124</v>
      </c>
      <c r="D2" s="3" t="s">
        <v>123</v>
      </c>
      <c r="E2" s="3" t="s">
        <v>124</v>
      </c>
      <c r="F2" s="3" t="s">
        <v>125</v>
      </c>
      <c r="G2" s="3" t="s">
        <v>124</v>
      </c>
      <c r="H2" s="3" t="s">
        <v>125</v>
      </c>
      <c r="I2" s="3" t="s">
        <v>124</v>
      </c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4" t="s">
        <v>100</v>
      </c>
      <c r="B4" s="5">
        <v>43976</v>
      </c>
      <c r="C4" s="6"/>
      <c r="D4" s="6"/>
      <c r="E4" s="6" t="s">
        <v>126</v>
      </c>
      <c r="F4" s="6">
        <v>43835</v>
      </c>
      <c r="G4" s="6">
        <v>43866</v>
      </c>
      <c r="H4" s="6">
        <v>43895</v>
      </c>
      <c r="I4" s="6">
        <v>44017</v>
      </c>
    </row>
    <row r="5" spans="1:9">
      <c r="A5" s="4" t="s">
        <v>101</v>
      </c>
      <c r="B5" s="5">
        <v>43951</v>
      </c>
      <c r="C5" s="6">
        <v>43866</v>
      </c>
      <c r="D5" s="6">
        <v>43926</v>
      </c>
      <c r="E5" s="6">
        <v>43956</v>
      </c>
      <c r="F5" s="6">
        <v>44079</v>
      </c>
      <c r="G5" s="6">
        <v>44109</v>
      </c>
      <c r="H5" s="6">
        <v>44170</v>
      </c>
      <c r="I5" s="6"/>
    </row>
    <row r="6" spans="1:9">
      <c r="A6" s="4" t="s">
        <v>102</v>
      </c>
      <c r="B6" s="5">
        <v>43957</v>
      </c>
      <c r="C6" s="6"/>
      <c r="D6" s="6"/>
      <c r="E6" s="6">
        <v>44109</v>
      </c>
      <c r="F6" s="6">
        <v>44140</v>
      </c>
      <c r="G6" s="6">
        <v>44170</v>
      </c>
      <c r="H6" s="6" t="s">
        <v>127</v>
      </c>
      <c r="I6" s="6"/>
    </row>
    <row r="10" spans="1:1">
      <c r="A10" s="7" t="s">
        <v>128</v>
      </c>
    </row>
    <row r="11" ht="12.75" customHeight="1" spans="1:14">
      <c r="A11" s="8" t="s">
        <v>164</v>
      </c>
      <c r="B11" s="9" t="s">
        <v>102</v>
      </c>
      <c r="C11" s="10" t="s">
        <v>130</v>
      </c>
      <c r="D11" s="10" t="s">
        <v>131</v>
      </c>
      <c r="E11" s="10" t="s">
        <v>107</v>
      </c>
      <c r="F11" s="10"/>
      <c r="G11" s="8" t="s">
        <v>132</v>
      </c>
      <c r="H11" s="9" t="s">
        <v>165</v>
      </c>
      <c r="I11" s="10" t="s">
        <v>133</v>
      </c>
      <c r="J11" s="10" t="s">
        <v>131</v>
      </c>
      <c r="K11" s="10" t="s">
        <v>107</v>
      </c>
      <c r="L11" s="10"/>
      <c r="M11" s="22" t="s">
        <v>134</v>
      </c>
      <c r="N11" s="22"/>
    </row>
    <row r="12" spans="1:14">
      <c r="A12" s="8"/>
      <c r="B12" s="9"/>
      <c r="C12" s="10"/>
      <c r="D12" s="10"/>
      <c r="E12" s="10" t="s">
        <v>108</v>
      </c>
      <c r="F12" s="10" t="s">
        <v>109</v>
      </c>
      <c r="G12" s="8"/>
      <c r="H12" s="9"/>
      <c r="I12" s="10"/>
      <c r="J12" s="10"/>
      <c r="K12" s="10" t="s">
        <v>108</v>
      </c>
      <c r="L12" s="10" t="s">
        <v>109</v>
      </c>
      <c r="M12" s="4" t="s">
        <v>108</v>
      </c>
      <c r="N12" s="4" t="s">
        <v>109</v>
      </c>
    </row>
    <row r="13" spans="1:14">
      <c r="A13" s="8"/>
      <c r="B13" s="9"/>
      <c r="C13" s="11" t="s">
        <v>117</v>
      </c>
      <c r="D13" s="11" t="s">
        <v>118</v>
      </c>
      <c r="E13" s="15">
        <v>0</v>
      </c>
      <c r="F13" s="15">
        <v>0</v>
      </c>
      <c r="G13" s="8"/>
      <c r="H13" s="9"/>
      <c r="I13" s="11" t="s">
        <v>117</v>
      </c>
      <c r="J13" s="11" t="s">
        <v>118</v>
      </c>
      <c r="K13" s="15">
        <v>3800</v>
      </c>
      <c r="L13" s="15">
        <v>12611</v>
      </c>
      <c r="M13" s="15">
        <f>K13-E13</f>
        <v>3800</v>
      </c>
      <c r="N13" s="15">
        <f>L13-F13</f>
        <v>12611</v>
      </c>
    </row>
    <row r="14" spans="1:14">
      <c r="A14" s="8"/>
      <c r="B14" s="9"/>
      <c r="C14" s="11" t="s">
        <v>118</v>
      </c>
      <c r="D14" s="11" t="s">
        <v>118</v>
      </c>
      <c r="E14" s="15">
        <v>978</v>
      </c>
      <c r="F14" s="15">
        <v>7410</v>
      </c>
      <c r="G14" s="8"/>
      <c r="H14" s="9"/>
      <c r="I14" s="11" t="s">
        <v>118</v>
      </c>
      <c r="J14" s="11" t="s">
        <v>118</v>
      </c>
      <c r="K14" s="15"/>
      <c r="L14" s="15"/>
      <c r="M14" s="15">
        <f>K14-E14</f>
        <v>-978</v>
      </c>
      <c r="N14" s="15">
        <f>L14-F14</f>
        <v>-7410</v>
      </c>
    </row>
    <row r="15" spans="1:14">
      <c r="A15" s="8"/>
      <c r="B15" s="9"/>
      <c r="C15" s="11" t="s">
        <v>118</v>
      </c>
      <c r="D15" s="11" t="s">
        <v>117</v>
      </c>
      <c r="E15" s="17">
        <v>670</v>
      </c>
      <c r="F15" s="17">
        <v>2230</v>
      </c>
      <c r="G15" s="8"/>
      <c r="H15" s="9"/>
      <c r="I15" s="11" t="s">
        <v>118</v>
      </c>
      <c r="J15" s="11" t="s">
        <v>117</v>
      </c>
      <c r="K15" s="15">
        <v>2711</v>
      </c>
      <c r="L15" s="15">
        <v>11320</v>
      </c>
      <c r="M15" s="15">
        <f>K15-E15</f>
        <v>2041</v>
      </c>
      <c r="N15" s="15">
        <f>L15-F15</f>
        <v>9090</v>
      </c>
    </row>
    <row r="16" spans="1:14">
      <c r="A16" s="8"/>
      <c r="B16" s="9"/>
      <c r="C16" s="11" t="s">
        <v>117</v>
      </c>
      <c r="D16" s="11" t="s">
        <v>117</v>
      </c>
      <c r="E16" s="17">
        <v>456</v>
      </c>
      <c r="F16" s="17">
        <v>0</v>
      </c>
      <c r="G16" s="8"/>
      <c r="H16" s="9"/>
      <c r="I16" s="11" t="s">
        <v>117</v>
      </c>
      <c r="J16" s="11" t="s">
        <v>117</v>
      </c>
      <c r="K16" s="21"/>
      <c r="L16" s="21"/>
      <c r="M16" s="23">
        <f>K16-E16</f>
        <v>-456</v>
      </c>
      <c r="N16" s="23">
        <f>L16-F16</f>
        <v>0</v>
      </c>
    </row>
    <row r="17" spans="5:14">
      <c r="E17" s="18">
        <f>SUM(E13:E16)</f>
        <v>2104</v>
      </c>
      <c r="F17" s="19">
        <f>SUM(F13:F16)</f>
        <v>9640</v>
      </c>
      <c r="M17" s="24">
        <f>SUM(M13:M16)</f>
        <v>4407</v>
      </c>
      <c r="N17" s="24">
        <f>SUM(N13:N16)</f>
        <v>14291</v>
      </c>
    </row>
    <row r="18" spans="13:14">
      <c r="M18" s="24">
        <f>10400*M17</f>
        <v>45832800</v>
      </c>
      <c r="N18" s="24">
        <f>2500*N17</f>
        <v>35727500</v>
      </c>
    </row>
    <row r="19" spans="13:14">
      <c r="M19" s="24"/>
      <c r="N19" s="25">
        <f>N18+M18</f>
        <v>81560300</v>
      </c>
    </row>
    <row r="21" spans="1:1">
      <c r="A21" s="7" t="s">
        <v>135</v>
      </c>
    </row>
    <row r="22" ht="12.75" customHeight="1" spans="1:14">
      <c r="A22" s="8" t="s">
        <v>166</v>
      </c>
      <c r="B22" s="9" t="s">
        <v>102</v>
      </c>
      <c r="C22" s="10" t="s">
        <v>130</v>
      </c>
      <c r="D22" s="10" t="s">
        <v>131</v>
      </c>
      <c r="E22" s="10" t="s">
        <v>107</v>
      </c>
      <c r="F22" s="10"/>
      <c r="G22" s="8" t="s">
        <v>132</v>
      </c>
      <c r="H22" s="9" t="s">
        <v>165</v>
      </c>
      <c r="I22" s="10" t="s">
        <v>133</v>
      </c>
      <c r="J22" s="10" t="s">
        <v>131</v>
      </c>
      <c r="K22" s="10" t="s">
        <v>107</v>
      </c>
      <c r="L22" s="10"/>
      <c r="M22" s="22" t="s">
        <v>134</v>
      </c>
      <c r="N22" s="22"/>
    </row>
    <row r="23" spans="1:14">
      <c r="A23" s="8"/>
      <c r="B23" s="9"/>
      <c r="C23" s="10"/>
      <c r="D23" s="10"/>
      <c r="E23" s="10" t="s">
        <v>108</v>
      </c>
      <c r="F23" s="10" t="s">
        <v>109</v>
      </c>
      <c r="G23" s="8"/>
      <c r="H23" s="9"/>
      <c r="I23" s="10"/>
      <c r="J23" s="10"/>
      <c r="K23" s="10" t="s">
        <v>108</v>
      </c>
      <c r="L23" s="10" t="s">
        <v>109</v>
      </c>
      <c r="M23" s="4" t="s">
        <v>108</v>
      </c>
      <c r="N23" s="4" t="s">
        <v>109</v>
      </c>
    </row>
    <row r="24" spans="1:14">
      <c r="A24" s="8"/>
      <c r="B24" s="9"/>
      <c r="C24" s="11" t="s">
        <v>117</v>
      </c>
      <c r="D24" s="11" t="s">
        <v>118</v>
      </c>
      <c r="E24" s="15">
        <v>456</v>
      </c>
      <c r="F24" s="15">
        <v>0</v>
      </c>
      <c r="G24" s="8"/>
      <c r="H24" s="9"/>
      <c r="I24" s="11" t="s">
        <v>117</v>
      </c>
      <c r="J24" s="11" t="s">
        <v>118</v>
      </c>
      <c r="K24" s="15">
        <v>3216</v>
      </c>
      <c r="L24" s="15">
        <v>4884</v>
      </c>
      <c r="M24" s="15">
        <f>K24-E24</f>
        <v>2760</v>
      </c>
      <c r="N24" s="15">
        <f>L24-F24</f>
        <v>4884</v>
      </c>
    </row>
    <row r="25" spans="1:14">
      <c r="A25" s="8"/>
      <c r="B25" s="9"/>
      <c r="C25" s="11" t="s">
        <v>118</v>
      </c>
      <c r="D25" s="11" t="s">
        <v>118</v>
      </c>
      <c r="E25" s="15">
        <v>0</v>
      </c>
      <c r="F25" s="15">
        <v>0</v>
      </c>
      <c r="G25" s="8"/>
      <c r="H25" s="9"/>
      <c r="I25" s="11" t="s">
        <v>118</v>
      </c>
      <c r="J25" s="11" t="s">
        <v>118</v>
      </c>
      <c r="K25" s="15"/>
      <c r="L25" s="15"/>
      <c r="M25" s="15">
        <f>K25-E25</f>
        <v>0</v>
      </c>
      <c r="N25" s="15">
        <f>L25-F25</f>
        <v>0</v>
      </c>
    </row>
    <row r="26" spans="1:14">
      <c r="A26" s="8"/>
      <c r="B26" s="9"/>
      <c r="C26" s="11" t="s">
        <v>118</v>
      </c>
      <c r="D26" s="11" t="s">
        <v>117</v>
      </c>
      <c r="E26" s="17">
        <v>556</v>
      </c>
      <c r="F26" s="17">
        <v>0</v>
      </c>
      <c r="G26" s="8"/>
      <c r="H26" s="9"/>
      <c r="I26" s="11" t="s">
        <v>118</v>
      </c>
      <c r="J26" s="11" t="s">
        <v>117</v>
      </c>
      <c r="K26" s="17">
        <v>3015</v>
      </c>
      <c r="L26" s="17">
        <v>7590</v>
      </c>
      <c r="M26" s="15">
        <f>K26-E26</f>
        <v>2459</v>
      </c>
      <c r="N26" s="15">
        <f>L26-F26</f>
        <v>7590</v>
      </c>
    </row>
    <row r="27" spans="1:14">
      <c r="A27" s="8"/>
      <c r="B27" s="9"/>
      <c r="C27" s="11" t="s">
        <v>117</v>
      </c>
      <c r="D27" s="11" t="s">
        <v>117</v>
      </c>
      <c r="E27" s="17"/>
      <c r="F27" s="17">
        <v>0</v>
      </c>
      <c r="G27" s="8"/>
      <c r="H27" s="9"/>
      <c r="I27" s="11" t="s">
        <v>117</v>
      </c>
      <c r="J27" s="11" t="s">
        <v>117</v>
      </c>
      <c r="K27" s="21">
        <v>1318.33333333333</v>
      </c>
      <c r="L27" s="21">
        <v>0</v>
      </c>
      <c r="M27" s="23">
        <f>K27-E27</f>
        <v>1318.33333333333</v>
      </c>
      <c r="N27" s="23">
        <f>L27-F27</f>
        <v>0</v>
      </c>
    </row>
    <row r="28" spans="5:14">
      <c r="E28" s="18">
        <f>SUM(E24:E27)</f>
        <v>1012</v>
      </c>
      <c r="F28" s="19">
        <f>SUM(F24:F27)</f>
        <v>0</v>
      </c>
      <c r="M28" s="24">
        <f>SUM(M24:M27)</f>
        <v>6537.33333333333</v>
      </c>
      <c r="N28" s="24">
        <f>SUM(N24:N27)</f>
        <v>12474</v>
      </c>
    </row>
    <row r="29" spans="13:14">
      <c r="M29" s="24">
        <f>10400*M28</f>
        <v>67988266.6666666</v>
      </c>
      <c r="N29" s="24">
        <f>2500*N28</f>
        <v>31185000</v>
      </c>
    </row>
    <row r="30" spans="13:14">
      <c r="M30" s="24"/>
      <c r="N30" s="25">
        <f>N29+M29</f>
        <v>99173266.6666666</v>
      </c>
    </row>
    <row r="33" spans="1:1">
      <c r="A33" s="7" t="s">
        <v>135</v>
      </c>
    </row>
    <row r="34" ht="12.75" customHeight="1" spans="1:14">
      <c r="A34" s="8" t="s">
        <v>167</v>
      </c>
      <c r="B34" s="9" t="s">
        <v>102</v>
      </c>
      <c r="C34" s="10" t="s">
        <v>130</v>
      </c>
      <c r="D34" s="10" t="s">
        <v>131</v>
      </c>
      <c r="E34" s="10" t="s">
        <v>107</v>
      </c>
      <c r="F34" s="10"/>
      <c r="G34" s="8" t="s">
        <v>132</v>
      </c>
      <c r="H34" s="9" t="s">
        <v>165</v>
      </c>
      <c r="I34" s="10" t="s">
        <v>133</v>
      </c>
      <c r="J34" s="10" t="s">
        <v>131</v>
      </c>
      <c r="K34" s="10" t="s">
        <v>107</v>
      </c>
      <c r="L34" s="10"/>
      <c r="M34" s="22" t="s">
        <v>134</v>
      </c>
      <c r="N34" s="22"/>
    </row>
    <row r="35" spans="1:14">
      <c r="A35" s="8"/>
      <c r="B35" s="9"/>
      <c r="C35" s="10"/>
      <c r="D35" s="10"/>
      <c r="E35" s="10" t="s">
        <v>108</v>
      </c>
      <c r="F35" s="10" t="s">
        <v>109</v>
      </c>
      <c r="G35" s="8"/>
      <c r="H35" s="9"/>
      <c r="I35" s="10"/>
      <c r="J35" s="10"/>
      <c r="K35" s="10" t="s">
        <v>108</v>
      </c>
      <c r="L35" s="10" t="s">
        <v>109</v>
      </c>
      <c r="M35" s="4" t="s">
        <v>108</v>
      </c>
      <c r="N35" s="4" t="s">
        <v>109</v>
      </c>
    </row>
    <row r="36" spans="1:14">
      <c r="A36" s="8"/>
      <c r="B36" s="9"/>
      <c r="C36" s="11" t="s">
        <v>117</v>
      </c>
      <c r="D36" s="11" t="s">
        <v>118</v>
      </c>
      <c r="E36" s="15">
        <v>1506</v>
      </c>
      <c r="F36" s="15">
        <v>1485</v>
      </c>
      <c r="G36" s="8"/>
      <c r="H36" s="9"/>
      <c r="I36" s="11" t="s">
        <v>117</v>
      </c>
      <c r="J36" s="11" t="s">
        <v>118</v>
      </c>
      <c r="K36" s="15">
        <v>2468</v>
      </c>
      <c r="L36" s="15">
        <v>0</v>
      </c>
      <c r="M36" s="15">
        <f>K36-E36</f>
        <v>962</v>
      </c>
      <c r="N36" s="15">
        <f>L36-F36</f>
        <v>-1485</v>
      </c>
    </row>
    <row r="37" spans="1:14">
      <c r="A37" s="8"/>
      <c r="B37" s="9"/>
      <c r="C37" s="11" t="s">
        <v>118</v>
      </c>
      <c r="D37" s="11" t="s">
        <v>118</v>
      </c>
      <c r="E37" s="15">
        <v>1008</v>
      </c>
      <c r="F37" s="15">
        <v>4320</v>
      </c>
      <c r="G37" s="8"/>
      <c r="H37" s="9"/>
      <c r="I37" s="11" t="s">
        <v>118</v>
      </c>
      <c r="J37" s="11" t="s">
        <v>118</v>
      </c>
      <c r="K37" s="15">
        <v>0</v>
      </c>
      <c r="L37" s="15">
        <v>0</v>
      </c>
      <c r="M37" s="15">
        <f>K37-E37</f>
        <v>-1008</v>
      </c>
      <c r="N37" s="15">
        <f>L37-F37</f>
        <v>-4320</v>
      </c>
    </row>
    <row r="38" spans="1:14">
      <c r="A38" s="8"/>
      <c r="B38" s="9"/>
      <c r="C38" s="11" t="s">
        <v>118</v>
      </c>
      <c r="D38" s="11" t="s">
        <v>117</v>
      </c>
      <c r="E38" s="17">
        <v>1323</v>
      </c>
      <c r="F38" s="17">
        <v>2520</v>
      </c>
      <c r="G38" s="8"/>
      <c r="H38" s="9"/>
      <c r="I38" s="11" t="s">
        <v>118</v>
      </c>
      <c r="J38" s="11" t="s">
        <v>117</v>
      </c>
      <c r="K38" s="17">
        <v>1655</v>
      </c>
      <c r="L38" s="17">
        <v>3040</v>
      </c>
      <c r="M38" s="15">
        <f>K38-E38</f>
        <v>332</v>
      </c>
      <c r="N38" s="15">
        <f>L38-F38</f>
        <v>520</v>
      </c>
    </row>
    <row r="39" spans="1:14">
      <c r="A39" s="8"/>
      <c r="B39" s="9"/>
      <c r="C39" s="11" t="s">
        <v>117</v>
      </c>
      <c r="D39" s="11" t="s">
        <v>117</v>
      </c>
      <c r="E39" s="17">
        <v>0</v>
      </c>
      <c r="F39" s="17">
        <v>0</v>
      </c>
      <c r="G39" s="8"/>
      <c r="H39" s="9"/>
      <c r="I39" s="11" t="s">
        <v>117</v>
      </c>
      <c r="J39" s="11" t="s">
        <v>117</v>
      </c>
      <c r="K39" s="21">
        <v>1336</v>
      </c>
      <c r="L39" s="21">
        <v>0</v>
      </c>
      <c r="M39" s="23">
        <f>K39-E39</f>
        <v>1336</v>
      </c>
      <c r="N39" s="23">
        <f>L39-F39</f>
        <v>0</v>
      </c>
    </row>
    <row r="40" spans="13:14">
      <c r="M40" s="24">
        <f>SUM(M36:M39)</f>
        <v>1622</v>
      </c>
      <c r="N40" s="24">
        <f>SUM(N36:N39)</f>
        <v>-5285</v>
      </c>
    </row>
    <row r="41" spans="13:14">
      <c r="M41" s="24">
        <f>10400*M40</f>
        <v>16868800</v>
      </c>
      <c r="N41" s="24">
        <f>2500*N40</f>
        <v>-13212500</v>
      </c>
    </row>
    <row r="42" spans="13:14">
      <c r="M42" s="24"/>
      <c r="N42" s="25">
        <f>N41+M41</f>
        <v>3656300</v>
      </c>
    </row>
    <row r="44" spans="13:14">
      <c r="M44" s="7" t="s">
        <v>149</v>
      </c>
      <c r="N44" s="26">
        <f>N42+N30+N19</f>
        <v>184389866.666667</v>
      </c>
    </row>
  </sheetData>
  <mergeCells count="45">
    <mergeCell ref="C1:D1"/>
    <mergeCell ref="E1:F1"/>
    <mergeCell ref="G1:H1"/>
    <mergeCell ref="E11:F11"/>
    <mergeCell ref="K11:L11"/>
    <mergeCell ref="M11:N11"/>
    <mergeCell ref="E22:F22"/>
    <mergeCell ref="K22:L22"/>
    <mergeCell ref="M22:N22"/>
    <mergeCell ref="E34:F34"/>
    <mergeCell ref="K34:L34"/>
    <mergeCell ref="M34:N34"/>
    <mergeCell ref="A2:A3"/>
    <mergeCell ref="A11:A16"/>
    <mergeCell ref="A22:A27"/>
    <mergeCell ref="A34:A39"/>
    <mergeCell ref="B2:B3"/>
    <mergeCell ref="B11:B16"/>
    <mergeCell ref="B22:B27"/>
    <mergeCell ref="B34:B39"/>
    <mergeCell ref="C2:C3"/>
    <mergeCell ref="C11:C12"/>
    <mergeCell ref="C22:C23"/>
    <mergeCell ref="C34:C35"/>
    <mergeCell ref="D2:D3"/>
    <mergeCell ref="D11:D12"/>
    <mergeCell ref="D22:D23"/>
    <mergeCell ref="D34:D35"/>
    <mergeCell ref="E2:E3"/>
    <mergeCell ref="F2:F3"/>
    <mergeCell ref="G2:G3"/>
    <mergeCell ref="G11:G16"/>
    <mergeCell ref="G22:G27"/>
    <mergeCell ref="G34:G39"/>
    <mergeCell ref="H2:H3"/>
    <mergeCell ref="H11:H16"/>
    <mergeCell ref="H22:H27"/>
    <mergeCell ref="H34:H39"/>
    <mergeCell ref="I2:I3"/>
    <mergeCell ref="I11:I12"/>
    <mergeCell ref="I22:I23"/>
    <mergeCell ref="I34:I35"/>
    <mergeCell ref="J11:J12"/>
    <mergeCell ref="J22:J23"/>
    <mergeCell ref="J34:J35"/>
  </mergeCell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selection activeCell="F44" sqref="F44"/>
    </sheetView>
  </sheetViews>
  <sheetFormatPr defaultColWidth="9" defaultRowHeight="15.75"/>
  <cols>
    <col min="1" max="1" width="10.5555555555556" customWidth="1"/>
    <col min="2" max="4" width="8.78518518518518" customWidth="1"/>
    <col min="5" max="5" width="8.32592592592593" customWidth="1"/>
    <col min="6" max="12" width="8.78518518518518" customWidth="1"/>
    <col min="13" max="13" width="10.8814814814815" customWidth="1"/>
    <col min="14" max="14" width="12.2222222222222" customWidth="1"/>
    <col min="15" max="1025" width="8.78518518518518" customWidth="1"/>
  </cols>
  <sheetData>
    <row r="1" spans="2:9">
      <c r="B1" s="1" t="s">
        <v>119</v>
      </c>
      <c r="C1" s="2" t="s">
        <v>168</v>
      </c>
      <c r="D1" s="2"/>
      <c r="E1" s="2" t="s">
        <v>169</v>
      </c>
      <c r="F1" s="2"/>
      <c r="G1" s="12" t="s">
        <v>119</v>
      </c>
      <c r="H1" s="12"/>
      <c r="I1" s="20"/>
    </row>
    <row r="2" ht="12.75" customHeight="1" spans="1:9">
      <c r="A2" s="3" t="s">
        <v>110</v>
      </c>
      <c r="B2" s="3" t="s">
        <v>123</v>
      </c>
      <c r="C2" s="3" t="s">
        <v>124</v>
      </c>
      <c r="D2" s="3" t="s">
        <v>123</v>
      </c>
      <c r="E2" s="3" t="s">
        <v>124</v>
      </c>
      <c r="F2" s="3" t="s">
        <v>125</v>
      </c>
      <c r="G2" s="3" t="s">
        <v>124</v>
      </c>
      <c r="H2" s="13"/>
      <c r="I2" s="13"/>
    </row>
    <row r="3" spans="1:9">
      <c r="A3" s="3"/>
      <c r="B3" s="3"/>
      <c r="C3" s="3"/>
      <c r="D3" s="3"/>
      <c r="E3" s="3"/>
      <c r="F3" s="3"/>
      <c r="G3" s="3"/>
      <c r="H3" s="13"/>
      <c r="I3" s="13"/>
    </row>
    <row r="4" spans="1:9">
      <c r="A4" s="4" t="s">
        <v>103</v>
      </c>
      <c r="B4" s="5">
        <v>43958</v>
      </c>
      <c r="C4" s="6">
        <v>44140</v>
      </c>
      <c r="D4" s="6" t="s">
        <v>127</v>
      </c>
      <c r="E4" s="6" t="s">
        <v>170</v>
      </c>
      <c r="F4" s="6">
        <v>43835</v>
      </c>
      <c r="G4" s="6">
        <v>43866</v>
      </c>
      <c r="H4" s="14"/>
      <c r="I4" s="14"/>
    </row>
    <row r="8" spans="1:1">
      <c r="A8" s="7" t="s">
        <v>171</v>
      </c>
    </row>
    <row r="9" ht="12.75" customHeight="1" spans="1:14">
      <c r="A9" s="8" t="s">
        <v>172</v>
      </c>
      <c r="B9" s="9" t="s">
        <v>103</v>
      </c>
      <c r="C9" s="10" t="s">
        <v>130</v>
      </c>
      <c r="D9" s="10" t="s">
        <v>131</v>
      </c>
      <c r="E9" s="10" t="s">
        <v>107</v>
      </c>
      <c r="F9" s="10"/>
      <c r="G9" s="8" t="s">
        <v>132</v>
      </c>
      <c r="H9" s="9" t="s">
        <v>173</v>
      </c>
      <c r="I9" s="10" t="s">
        <v>133</v>
      </c>
      <c r="J9" s="10" t="s">
        <v>131</v>
      </c>
      <c r="K9" s="10" t="s">
        <v>107</v>
      </c>
      <c r="L9" s="10"/>
      <c r="M9" s="22" t="s">
        <v>134</v>
      </c>
      <c r="N9" s="22"/>
    </row>
    <row r="10" spans="1:14">
      <c r="A10" s="8"/>
      <c r="B10" s="9"/>
      <c r="C10" s="10"/>
      <c r="D10" s="10"/>
      <c r="E10" s="10" t="s">
        <v>108</v>
      </c>
      <c r="F10" s="10" t="s">
        <v>109</v>
      </c>
      <c r="G10" s="8"/>
      <c r="H10" s="9"/>
      <c r="I10" s="10"/>
      <c r="J10" s="10"/>
      <c r="K10" s="10" t="s">
        <v>108</v>
      </c>
      <c r="L10" s="10" t="s">
        <v>109</v>
      </c>
      <c r="M10" s="4" t="s">
        <v>108</v>
      </c>
      <c r="N10" s="4" t="s">
        <v>109</v>
      </c>
    </row>
    <row r="11" spans="1:14">
      <c r="A11" s="8"/>
      <c r="B11" s="9"/>
      <c r="C11" s="11" t="s">
        <v>117</v>
      </c>
      <c r="D11" s="11" t="s">
        <v>118</v>
      </c>
      <c r="E11" s="15">
        <v>2091</v>
      </c>
      <c r="F11" s="15">
        <v>5532</v>
      </c>
      <c r="G11" s="8"/>
      <c r="H11" s="9"/>
      <c r="I11" s="11" t="s">
        <v>117</v>
      </c>
      <c r="J11" s="11" t="s">
        <v>118</v>
      </c>
      <c r="K11" s="15">
        <v>7374</v>
      </c>
      <c r="L11" s="15">
        <v>0</v>
      </c>
      <c r="M11" s="15">
        <f>K11-E11</f>
        <v>5283</v>
      </c>
      <c r="N11" s="15">
        <f>L11-F11</f>
        <v>-5532</v>
      </c>
    </row>
    <row r="12" spans="1:14">
      <c r="A12" s="8"/>
      <c r="B12" s="9"/>
      <c r="C12" s="11" t="s">
        <v>118</v>
      </c>
      <c r="D12" s="11" t="s">
        <v>118</v>
      </c>
      <c r="E12" s="16">
        <v>1083.33333333333</v>
      </c>
      <c r="F12" s="15">
        <v>8290</v>
      </c>
      <c r="G12" s="8"/>
      <c r="H12" s="9"/>
      <c r="I12" s="11" t="s">
        <v>118</v>
      </c>
      <c r="J12" s="11" t="s">
        <v>118</v>
      </c>
      <c r="K12" s="15"/>
      <c r="L12" s="15"/>
      <c r="M12" s="15">
        <f>K12-E12</f>
        <v>-1083.33333333333</v>
      </c>
      <c r="N12" s="15">
        <f>L12-F12</f>
        <v>-8290</v>
      </c>
    </row>
    <row r="13" spans="1:14">
      <c r="A13" s="8"/>
      <c r="B13" s="9"/>
      <c r="C13" s="11" t="s">
        <v>118</v>
      </c>
      <c r="D13" s="11" t="s">
        <v>117</v>
      </c>
      <c r="E13" s="17">
        <v>1307</v>
      </c>
      <c r="F13" s="17">
        <v>0</v>
      </c>
      <c r="G13" s="8"/>
      <c r="H13" s="9"/>
      <c r="I13" s="11" t="s">
        <v>118</v>
      </c>
      <c r="J13" s="11" t="s">
        <v>117</v>
      </c>
      <c r="K13" s="15">
        <v>6958</v>
      </c>
      <c r="L13" s="15">
        <v>0</v>
      </c>
      <c r="M13" s="15">
        <f>K13-E13</f>
        <v>5651</v>
      </c>
      <c r="N13" s="15">
        <f>L13-F13</f>
        <v>0</v>
      </c>
    </row>
    <row r="14" spans="1:14">
      <c r="A14" s="8"/>
      <c r="B14" s="9"/>
      <c r="C14" s="11" t="s">
        <v>117</v>
      </c>
      <c r="D14" s="11" t="s">
        <v>117</v>
      </c>
      <c r="E14" s="17">
        <v>473</v>
      </c>
      <c r="F14" s="17">
        <v>0</v>
      </c>
      <c r="G14" s="8"/>
      <c r="H14" s="9"/>
      <c r="I14" s="11" t="s">
        <v>117</v>
      </c>
      <c r="J14" s="11" t="s">
        <v>117</v>
      </c>
      <c r="K14" s="21"/>
      <c r="L14" s="21"/>
      <c r="M14" s="23">
        <f>K14-E14</f>
        <v>-473</v>
      </c>
      <c r="N14" s="23">
        <f>L14-F14</f>
        <v>0</v>
      </c>
    </row>
    <row r="15" spans="5:14">
      <c r="E15" s="18">
        <f>SUM(E11:E14)</f>
        <v>4954.33333333333</v>
      </c>
      <c r="F15" s="19">
        <f>SUM(F11:F14)</f>
        <v>13822</v>
      </c>
      <c r="M15" s="24">
        <f>SUM(M11:M14)</f>
        <v>9377.66666666667</v>
      </c>
      <c r="N15" s="24">
        <f>SUM(N11:N14)</f>
        <v>-13822</v>
      </c>
    </row>
    <row r="16" spans="13:14">
      <c r="M16" s="24">
        <f>10400*M15</f>
        <v>97527733.3333334</v>
      </c>
      <c r="N16" s="24">
        <f>2500*N15</f>
        <v>-34555000</v>
      </c>
    </row>
    <row r="17" spans="13:14">
      <c r="M17" s="24"/>
      <c r="N17" s="25">
        <f>N16+M16</f>
        <v>62972733.3333334</v>
      </c>
    </row>
    <row r="19" hidden="1" spans="1:1">
      <c r="A19" s="7" t="s">
        <v>174</v>
      </c>
    </row>
    <row r="20" ht="12.75" hidden="1" customHeight="1" spans="1:14">
      <c r="A20" s="8" t="s">
        <v>175</v>
      </c>
      <c r="B20" s="9" t="s">
        <v>103</v>
      </c>
      <c r="C20" s="10" t="s">
        <v>130</v>
      </c>
      <c r="D20" s="10" t="s">
        <v>131</v>
      </c>
      <c r="E20" s="10" t="s">
        <v>107</v>
      </c>
      <c r="F20" s="10"/>
      <c r="G20" s="8" t="s">
        <v>132</v>
      </c>
      <c r="H20" s="9" t="s">
        <v>173</v>
      </c>
      <c r="I20" s="10" t="s">
        <v>133</v>
      </c>
      <c r="J20" s="10" t="s">
        <v>131</v>
      </c>
      <c r="K20" s="10" t="s">
        <v>107</v>
      </c>
      <c r="L20" s="10"/>
      <c r="M20" s="22" t="s">
        <v>134</v>
      </c>
      <c r="N20" s="22"/>
    </row>
    <row r="21" hidden="1" spans="1:14">
      <c r="A21" s="8"/>
      <c r="B21" s="9"/>
      <c r="C21" s="10"/>
      <c r="D21" s="10"/>
      <c r="E21" s="10" t="s">
        <v>108</v>
      </c>
      <c r="F21" s="10" t="s">
        <v>109</v>
      </c>
      <c r="G21" s="8"/>
      <c r="H21" s="9"/>
      <c r="I21" s="10"/>
      <c r="J21" s="10"/>
      <c r="K21" s="10" t="s">
        <v>108</v>
      </c>
      <c r="L21" s="10" t="s">
        <v>109</v>
      </c>
      <c r="M21" s="4" t="s">
        <v>108</v>
      </c>
      <c r="N21" s="4" t="s">
        <v>109</v>
      </c>
    </row>
    <row r="22" hidden="1" spans="1:14">
      <c r="A22" s="8"/>
      <c r="B22" s="9"/>
      <c r="C22" s="11" t="s">
        <v>117</v>
      </c>
      <c r="D22" s="11" t="s">
        <v>118</v>
      </c>
      <c r="E22" s="15">
        <v>0</v>
      </c>
      <c r="F22" s="15">
        <v>0</v>
      </c>
      <c r="G22" s="8"/>
      <c r="H22" s="9"/>
      <c r="I22" s="11" t="s">
        <v>117</v>
      </c>
      <c r="J22" s="11" t="s">
        <v>118</v>
      </c>
      <c r="K22" s="15">
        <v>4431</v>
      </c>
      <c r="L22" s="15">
        <v>0</v>
      </c>
      <c r="M22" s="15">
        <f>K22-E22</f>
        <v>4431</v>
      </c>
      <c r="N22" s="15">
        <f>L22-F22</f>
        <v>0</v>
      </c>
    </row>
    <row r="23" hidden="1" spans="1:14">
      <c r="A23" s="8"/>
      <c r="B23" s="9"/>
      <c r="C23" s="11" t="s">
        <v>118</v>
      </c>
      <c r="D23" s="11" t="s">
        <v>118</v>
      </c>
      <c r="E23" s="15">
        <v>756</v>
      </c>
      <c r="F23" s="15">
        <v>8739</v>
      </c>
      <c r="G23" s="8"/>
      <c r="H23" s="9"/>
      <c r="I23" s="11" t="s">
        <v>118</v>
      </c>
      <c r="J23" s="11" t="s">
        <v>118</v>
      </c>
      <c r="K23" s="15">
        <v>9360</v>
      </c>
      <c r="L23" s="15">
        <v>0</v>
      </c>
      <c r="M23" s="15">
        <f>K23-E23</f>
        <v>8604</v>
      </c>
      <c r="N23" s="15">
        <f>L23-F23</f>
        <v>-8739</v>
      </c>
    </row>
    <row r="24" hidden="1" spans="1:14">
      <c r="A24" s="8"/>
      <c r="B24" s="9"/>
      <c r="C24" s="11" t="s">
        <v>118</v>
      </c>
      <c r="D24" s="11" t="s">
        <v>117</v>
      </c>
      <c r="E24" s="17">
        <v>3018</v>
      </c>
      <c r="F24" s="17">
        <v>5392</v>
      </c>
      <c r="G24" s="8"/>
      <c r="H24" s="9"/>
      <c r="I24" s="11" t="s">
        <v>118</v>
      </c>
      <c r="J24" s="11" t="s">
        <v>117</v>
      </c>
      <c r="K24" s="17">
        <v>4161</v>
      </c>
      <c r="L24" s="17">
        <v>0</v>
      </c>
      <c r="M24" s="15">
        <f>K24-E24</f>
        <v>1143</v>
      </c>
      <c r="N24" s="15">
        <f>L24-F24</f>
        <v>-5392</v>
      </c>
    </row>
    <row r="25" hidden="1" spans="1:14">
      <c r="A25" s="8"/>
      <c r="B25" s="9"/>
      <c r="C25" s="11" t="s">
        <v>117</v>
      </c>
      <c r="D25" s="11" t="s">
        <v>117</v>
      </c>
      <c r="E25" s="17"/>
      <c r="F25" s="17">
        <v>0</v>
      </c>
      <c r="G25" s="8"/>
      <c r="H25" s="9"/>
      <c r="I25" s="11" t="s">
        <v>117</v>
      </c>
      <c r="J25" s="11" t="s">
        <v>117</v>
      </c>
      <c r="K25" s="21">
        <v>3598.66666666667</v>
      </c>
      <c r="L25" s="21">
        <v>0</v>
      </c>
      <c r="M25" s="23">
        <f>K25-E25</f>
        <v>3598.66666666667</v>
      </c>
      <c r="N25" s="23">
        <f>L25-F25</f>
        <v>0</v>
      </c>
    </row>
    <row r="26" hidden="1" spans="5:14">
      <c r="E26" s="18">
        <f>SUM(E22:E25)</f>
        <v>3774</v>
      </c>
      <c r="F26" s="19">
        <f>SUM(F22:F25)</f>
        <v>14131</v>
      </c>
      <c r="M26" s="24">
        <f>SUM(M22:M25)</f>
        <v>17776.6666666667</v>
      </c>
      <c r="N26" s="24">
        <f>SUM(N22:N25)</f>
        <v>-14131</v>
      </c>
    </row>
    <row r="27" hidden="1" spans="13:14">
      <c r="M27" s="24">
        <f>10400*M26</f>
        <v>184877333.333333</v>
      </c>
      <c r="N27" s="24">
        <f>2500*N26</f>
        <v>-35327500</v>
      </c>
    </row>
    <row r="28" hidden="1" spans="13:14">
      <c r="M28" s="24"/>
      <c r="N28" s="25">
        <f>N27+M27</f>
        <v>149549833.333333</v>
      </c>
    </row>
    <row r="31" hidden="1" spans="1:1">
      <c r="A31" s="7" t="s">
        <v>135</v>
      </c>
    </row>
    <row r="32" ht="12.75" hidden="1" customHeight="1" spans="1:14">
      <c r="A32" s="8" t="s">
        <v>176</v>
      </c>
      <c r="B32" s="9" t="s">
        <v>103</v>
      </c>
      <c r="C32" s="10" t="s">
        <v>130</v>
      </c>
      <c r="D32" s="10" t="s">
        <v>131</v>
      </c>
      <c r="E32" s="10" t="s">
        <v>107</v>
      </c>
      <c r="F32" s="10"/>
      <c r="G32" s="8" t="s">
        <v>132</v>
      </c>
      <c r="H32" s="9" t="s">
        <v>173</v>
      </c>
      <c r="I32" s="10" t="s">
        <v>133</v>
      </c>
      <c r="J32" s="10" t="s">
        <v>131</v>
      </c>
      <c r="K32" s="10" t="s">
        <v>107</v>
      </c>
      <c r="L32" s="10"/>
      <c r="M32" s="22" t="s">
        <v>134</v>
      </c>
      <c r="N32" s="22"/>
    </row>
    <row r="33" hidden="1" spans="1:14">
      <c r="A33" s="8"/>
      <c r="B33" s="9"/>
      <c r="C33" s="10"/>
      <c r="D33" s="10"/>
      <c r="E33" s="10" t="s">
        <v>108</v>
      </c>
      <c r="F33" s="10" t="s">
        <v>109</v>
      </c>
      <c r="G33" s="8"/>
      <c r="H33" s="9"/>
      <c r="I33" s="10"/>
      <c r="J33" s="10"/>
      <c r="K33" s="10" t="s">
        <v>108</v>
      </c>
      <c r="L33" s="10" t="s">
        <v>109</v>
      </c>
      <c r="M33" s="4" t="s">
        <v>108</v>
      </c>
      <c r="N33" s="4" t="s">
        <v>109</v>
      </c>
    </row>
    <row r="34" hidden="1" spans="1:14">
      <c r="A34" s="8"/>
      <c r="B34" s="9"/>
      <c r="C34" s="11" t="s">
        <v>117</v>
      </c>
      <c r="D34" s="11" t="s">
        <v>118</v>
      </c>
      <c r="E34" s="15">
        <v>0</v>
      </c>
      <c r="F34" s="15">
        <v>3425</v>
      </c>
      <c r="G34" s="8"/>
      <c r="H34" s="9"/>
      <c r="I34" s="11" t="s">
        <v>117</v>
      </c>
      <c r="J34" s="11" t="s">
        <v>118</v>
      </c>
      <c r="K34" s="15">
        <v>2696</v>
      </c>
      <c r="L34" s="15">
        <v>2270</v>
      </c>
      <c r="M34" s="15">
        <f>K34-E34</f>
        <v>2696</v>
      </c>
      <c r="N34" s="15">
        <f>L34-F34</f>
        <v>-1155</v>
      </c>
    </row>
    <row r="35" hidden="1" spans="1:14">
      <c r="A35" s="8"/>
      <c r="B35" s="9"/>
      <c r="C35" s="11" t="s">
        <v>118</v>
      </c>
      <c r="D35" s="11" t="s">
        <v>118</v>
      </c>
      <c r="E35" s="15">
        <v>756</v>
      </c>
      <c r="F35" s="15">
        <v>8673</v>
      </c>
      <c r="G35" s="8"/>
      <c r="H35" s="9"/>
      <c r="I35" s="11" t="s">
        <v>118</v>
      </c>
      <c r="J35" s="11" t="s">
        <v>118</v>
      </c>
      <c r="K35" s="15">
        <v>714</v>
      </c>
      <c r="L35" s="15">
        <v>8160</v>
      </c>
      <c r="M35" s="15">
        <f>K35-E35</f>
        <v>-42</v>
      </c>
      <c r="N35" s="15">
        <f>L35-F35</f>
        <v>-513</v>
      </c>
    </row>
    <row r="36" hidden="1" spans="1:14">
      <c r="A36" s="8"/>
      <c r="B36" s="9"/>
      <c r="C36" s="11" t="s">
        <v>118</v>
      </c>
      <c r="D36" s="11" t="s">
        <v>117</v>
      </c>
      <c r="E36" s="17">
        <v>1040</v>
      </c>
      <c r="F36" s="17">
        <v>7944</v>
      </c>
      <c r="G36" s="8"/>
      <c r="H36" s="9"/>
      <c r="I36" s="11" t="s">
        <v>118</v>
      </c>
      <c r="J36" s="11" t="s">
        <v>117</v>
      </c>
      <c r="K36" s="17">
        <v>1872</v>
      </c>
      <c r="L36" s="17">
        <v>2800</v>
      </c>
      <c r="M36" s="15">
        <f>K36-E36</f>
        <v>832</v>
      </c>
      <c r="N36" s="15">
        <f>L36-F36</f>
        <v>-5144</v>
      </c>
    </row>
    <row r="37" hidden="1" spans="1:14">
      <c r="A37" s="8"/>
      <c r="B37" s="9"/>
      <c r="C37" s="11" t="s">
        <v>117</v>
      </c>
      <c r="D37" s="11" t="s">
        <v>117</v>
      </c>
      <c r="E37" s="17">
        <v>0</v>
      </c>
      <c r="F37" s="17">
        <v>0</v>
      </c>
      <c r="G37" s="8"/>
      <c r="H37" s="9"/>
      <c r="I37" s="11" t="s">
        <v>117</v>
      </c>
      <c r="J37" s="11" t="s">
        <v>117</v>
      </c>
      <c r="K37" s="21"/>
      <c r="L37" s="21"/>
      <c r="M37" s="23">
        <f>K37-E37</f>
        <v>0</v>
      </c>
      <c r="N37" s="23">
        <f>L37-F37</f>
        <v>0</v>
      </c>
    </row>
    <row r="38" hidden="1" spans="13:14">
      <c r="M38" s="24">
        <f>SUM(M34:M37)</f>
        <v>3486</v>
      </c>
      <c r="N38" s="24">
        <f>SUM(N34:N37)</f>
        <v>-6812</v>
      </c>
    </row>
    <row r="39" hidden="1" spans="13:14">
      <c r="M39" s="24">
        <f>10400*M38</f>
        <v>36254400</v>
      </c>
      <c r="N39" s="24">
        <f>2500*N38</f>
        <v>-17030000</v>
      </c>
    </row>
    <row r="40" hidden="1" spans="13:14">
      <c r="M40" s="24"/>
      <c r="N40" s="25">
        <f>N39+M39</f>
        <v>19224400</v>
      </c>
    </row>
    <row r="42" hidden="1" spans="13:14">
      <c r="M42" s="7" t="s">
        <v>149</v>
      </c>
      <c r="N42" s="26">
        <f>N40+N28+N17</f>
        <v>231746966.666667</v>
      </c>
    </row>
  </sheetData>
  <mergeCells count="44">
    <mergeCell ref="C1:D1"/>
    <mergeCell ref="E1:F1"/>
    <mergeCell ref="E9:F9"/>
    <mergeCell ref="K9:L9"/>
    <mergeCell ref="M9:N9"/>
    <mergeCell ref="E20:F20"/>
    <mergeCell ref="K20:L20"/>
    <mergeCell ref="M20:N20"/>
    <mergeCell ref="E32:F32"/>
    <mergeCell ref="K32:L32"/>
    <mergeCell ref="M32:N32"/>
    <mergeCell ref="A2:A3"/>
    <mergeCell ref="A9:A14"/>
    <mergeCell ref="A20:A25"/>
    <mergeCell ref="A32:A37"/>
    <mergeCell ref="B2:B3"/>
    <mergeCell ref="B9:B14"/>
    <mergeCell ref="B20:B25"/>
    <mergeCell ref="B32:B37"/>
    <mergeCell ref="C2:C3"/>
    <mergeCell ref="C9:C10"/>
    <mergeCell ref="C20:C21"/>
    <mergeCell ref="C32:C33"/>
    <mergeCell ref="D2:D3"/>
    <mergeCell ref="D9:D10"/>
    <mergeCell ref="D20:D21"/>
    <mergeCell ref="D32:D33"/>
    <mergeCell ref="E2:E3"/>
    <mergeCell ref="F2:F3"/>
    <mergeCell ref="G2:G3"/>
    <mergeCell ref="G9:G14"/>
    <mergeCell ref="G20:G25"/>
    <mergeCell ref="G32:G37"/>
    <mergeCell ref="H2:H3"/>
    <mergeCell ref="H9:H14"/>
    <mergeCell ref="H20:H25"/>
    <mergeCell ref="H32:H37"/>
    <mergeCell ref="I2:I3"/>
    <mergeCell ref="I9:I10"/>
    <mergeCell ref="I20:I21"/>
    <mergeCell ref="I32:I33"/>
    <mergeCell ref="J9:J10"/>
    <mergeCell ref="J20:J21"/>
    <mergeCell ref="J32:J33"/>
  </mergeCell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1F4E79"/>
    <pageSetUpPr fitToPage="1"/>
  </sheetPr>
  <dimension ref="A2:L10"/>
  <sheetViews>
    <sheetView showGridLines="0" tabSelected="1" zoomScale="85" zoomScaleNormal="85" workbookViewId="0">
      <selection activeCell="L4" sqref="L4"/>
    </sheetView>
  </sheetViews>
  <sheetFormatPr defaultColWidth="9" defaultRowHeight="15.75"/>
  <cols>
    <col min="1" max="1" width="12.9407407407407" style="35" customWidth="1"/>
    <col min="2" max="2" width="23.2074074074074" customWidth="1"/>
    <col min="3" max="3" width="9.32592592592593" customWidth="1"/>
    <col min="4" max="4" width="9.1037037037037" customWidth="1"/>
    <col min="5" max="5" width="9" customWidth="1"/>
    <col min="6" max="6" width="9.67407407407407" customWidth="1"/>
    <col min="7" max="7" width="11.6740740740741" customWidth="1"/>
    <col min="8" max="8" width="6.11111111111111" customWidth="1"/>
    <col min="9" max="9" width="7" customWidth="1"/>
    <col min="10" max="10" width="6.82222222222222" customWidth="1"/>
    <col min="11" max="11" width="6.55555555555556" customWidth="1"/>
    <col min="12" max="12" width="14.2296296296296" customWidth="1"/>
    <col min="13" max="13" width="8.78518518518518" customWidth="1"/>
    <col min="14" max="14" width="9.22222222222222" customWidth="1"/>
    <col min="15" max="15" width="7.88148148148148" customWidth="1"/>
    <col min="16" max="1025" width="8.78518518518518" customWidth="1"/>
  </cols>
  <sheetData>
    <row r="2" ht="16.5" spans="1:6">
      <c r="A2" s="77"/>
      <c r="B2" s="77"/>
      <c r="C2" s="77"/>
      <c r="D2" s="77"/>
      <c r="E2" s="77"/>
      <c r="F2" s="77"/>
    </row>
    <row r="3" ht="12.75" customHeight="1" spans="1:12">
      <c r="A3" s="67"/>
      <c r="B3" s="40" t="s">
        <v>0</v>
      </c>
      <c r="C3" s="40"/>
      <c r="D3" s="40"/>
      <c r="E3" s="40"/>
      <c r="F3" s="40"/>
      <c r="G3" s="40"/>
      <c r="H3" s="40"/>
      <c r="I3" s="40"/>
      <c r="J3" s="40"/>
      <c r="K3" s="68" t="s">
        <v>1</v>
      </c>
      <c r="L3" s="64" t="s">
        <v>2</v>
      </c>
    </row>
    <row r="4" ht="17.25" spans="1:12">
      <c r="A4" s="67"/>
      <c r="B4" s="40"/>
      <c r="C4" s="40"/>
      <c r="D4" s="40"/>
      <c r="E4" s="40"/>
      <c r="F4" s="40"/>
      <c r="G4" s="40"/>
      <c r="H4" s="40"/>
      <c r="I4" s="40"/>
      <c r="J4" s="40"/>
      <c r="K4" s="68" t="s">
        <v>3</v>
      </c>
      <c r="L4" s="64" t="s">
        <v>4</v>
      </c>
    </row>
    <row r="5" ht="17.25" spans="1:12">
      <c r="A5" s="67"/>
      <c r="B5" s="40"/>
      <c r="C5" s="40"/>
      <c r="D5" s="40"/>
      <c r="E5" s="40"/>
      <c r="F5" s="40"/>
      <c r="G5" s="40"/>
      <c r="H5" s="40"/>
      <c r="I5" s="40"/>
      <c r="J5" s="40"/>
      <c r="K5" s="68" t="s">
        <v>5</v>
      </c>
      <c r="L5" s="64" t="s">
        <v>6</v>
      </c>
    </row>
    <row r="6" ht="17.25" spans="1:12">
      <c r="A6" s="67"/>
      <c r="B6" s="40"/>
      <c r="C6" s="40"/>
      <c r="D6" s="40"/>
      <c r="E6" s="40"/>
      <c r="F6" s="40"/>
      <c r="G6" s="40"/>
      <c r="H6" s="40"/>
      <c r="I6" s="40"/>
      <c r="J6" s="40"/>
      <c r="K6" s="68" t="s">
        <v>7</v>
      </c>
      <c r="L6" s="64" t="s">
        <v>47</v>
      </c>
    </row>
    <row r="7" customHeight="1"/>
    <row r="8" customHeight="1"/>
    <row r="9" customHeight="1"/>
    <row r="10" customHeight="1"/>
  </sheetData>
  <mergeCells count="2">
    <mergeCell ref="A3:A6"/>
    <mergeCell ref="B3:J6"/>
  </mergeCells>
  <pageMargins left="0.75" right="0.75" top="1" bottom="1" header="0.511805555555555" footer="0.511805555555555"/>
  <pageSetup paperSize="9" scale="62" firstPageNumber="0" fitToHeight="0" orientation="portrait" useFirstPageNumber="1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2E75B6"/>
  </sheetPr>
  <dimension ref="A2:J6"/>
  <sheetViews>
    <sheetView showGridLines="0" zoomScale="85" zoomScaleNormal="85" workbookViewId="0">
      <selection activeCell="J13" sqref="J13"/>
    </sheetView>
  </sheetViews>
  <sheetFormatPr defaultColWidth="9" defaultRowHeight="15.75" outlineLevelRow="5"/>
  <cols>
    <col min="1" max="9" width="8.88148148148148" style="76" customWidth="1"/>
    <col min="10" max="10" width="14.2296296296296" style="76" customWidth="1"/>
    <col min="11" max="1025" width="8.88148148148148" style="76" customWidth="1"/>
  </cols>
  <sheetData>
    <row r="2" ht="16.5" spans="1:6">
      <c r="A2" s="77"/>
      <c r="B2" s="77"/>
      <c r="C2" s="77"/>
      <c r="D2" s="77"/>
      <c r="E2" s="77"/>
      <c r="F2" s="77"/>
    </row>
    <row r="3" ht="12.75" customHeight="1" spans="1:10">
      <c r="A3" s="67"/>
      <c r="B3" s="40" t="s">
        <v>0</v>
      </c>
      <c r="C3" s="40"/>
      <c r="D3" s="40"/>
      <c r="E3" s="40"/>
      <c r="F3" s="40"/>
      <c r="G3" s="40"/>
      <c r="H3" s="40"/>
      <c r="I3" s="68" t="s">
        <v>1</v>
      </c>
      <c r="J3" s="64" t="s">
        <v>2</v>
      </c>
    </row>
    <row r="4" ht="17.25" spans="1:10">
      <c r="A4" s="67"/>
      <c r="B4" s="40"/>
      <c r="C4" s="40"/>
      <c r="D4" s="40"/>
      <c r="E4" s="40"/>
      <c r="F4" s="40"/>
      <c r="G4" s="40"/>
      <c r="H4" s="40"/>
      <c r="I4" s="68" t="s">
        <v>3</v>
      </c>
      <c r="J4" s="64" t="s">
        <v>4</v>
      </c>
    </row>
    <row r="5" ht="17.25" spans="1:10">
      <c r="A5" s="67"/>
      <c r="B5" s="40"/>
      <c r="C5" s="40"/>
      <c r="D5" s="40"/>
      <c r="E5" s="40"/>
      <c r="F5" s="40"/>
      <c r="G5" s="40"/>
      <c r="H5" s="40"/>
      <c r="I5" s="68" t="s">
        <v>5</v>
      </c>
      <c r="J5" s="64" t="s">
        <v>6</v>
      </c>
    </row>
    <row r="6" ht="17.25" spans="1:10">
      <c r="A6" s="67"/>
      <c r="B6" s="40"/>
      <c r="C6" s="40"/>
      <c r="D6" s="40"/>
      <c r="E6" s="40"/>
      <c r="F6" s="40"/>
      <c r="G6" s="40"/>
      <c r="H6" s="40"/>
      <c r="I6" s="68" t="s">
        <v>7</v>
      </c>
      <c r="J6" s="64" t="s">
        <v>48</v>
      </c>
    </row>
  </sheetData>
  <mergeCells count="2">
    <mergeCell ref="A3:A6"/>
    <mergeCell ref="B3:H6"/>
  </mergeCells>
  <pageMargins left="0.75" right="0.75" top="1" bottom="1" header="0.511805555555555" footer="0.511805555555555"/>
  <pageSetup paperSize="9" scale="68" firstPageNumber="0" fitToHeight="0" orientation="portrait" useFirstPageNumber="1" horizontalDpi="3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DC3E6"/>
    <pageSetUpPr fitToPage="1"/>
  </sheetPr>
  <dimension ref="A1:H15"/>
  <sheetViews>
    <sheetView showGridLines="0" zoomScale="61" zoomScaleNormal="61" workbookViewId="0">
      <selection activeCell="B1" sqref="B1:D4"/>
    </sheetView>
  </sheetViews>
  <sheetFormatPr defaultColWidth="9" defaultRowHeight="15.75" outlineLevelCol="7"/>
  <cols>
    <col min="1" max="1" width="11.6962962962963" customWidth="1"/>
    <col min="2" max="2" width="20.8888888888889" customWidth="1"/>
    <col min="3" max="3" width="27.3259259259259" customWidth="1"/>
    <col min="4" max="4" width="33.437037037037" customWidth="1"/>
    <col min="5" max="5" width="10.2222222222222" customWidth="1"/>
    <col min="6" max="6" width="14.5037037037037" customWidth="1"/>
    <col min="7" max="1025" width="8.78518518518518" customWidth="1"/>
  </cols>
  <sheetData>
    <row r="1" ht="15" customHeight="1" spans="1:8">
      <c r="A1" s="69"/>
      <c r="B1" s="70" t="s">
        <v>0</v>
      </c>
      <c r="C1" s="70"/>
      <c r="D1" s="70"/>
      <c r="E1" s="68" t="s">
        <v>1</v>
      </c>
      <c r="F1" s="64" t="s">
        <v>2</v>
      </c>
      <c r="G1" s="74"/>
      <c r="H1" s="74"/>
    </row>
    <row r="2" ht="18.75" spans="1:8">
      <c r="A2" s="69"/>
      <c r="B2" s="70"/>
      <c r="C2" s="70"/>
      <c r="D2" s="70"/>
      <c r="E2" s="68" t="s">
        <v>3</v>
      </c>
      <c r="F2" s="64" t="s">
        <v>4</v>
      </c>
      <c r="G2" s="74"/>
      <c r="H2" s="74"/>
    </row>
    <row r="3" ht="18.75" spans="1:8">
      <c r="A3" s="69"/>
      <c r="B3" s="70"/>
      <c r="C3" s="70"/>
      <c r="D3" s="70"/>
      <c r="E3" s="68" t="s">
        <v>5</v>
      </c>
      <c r="F3" s="64" t="s">
        <v>6</v>
      </c>
      <c r="G3" s="74"/>
      <c r="H3" s="74"/>
    </row>
    <row r="4" ht="18.75" spans="1:8">
      <c r="A4" s="69"/>
      <c r="B4" s="70"/>
      <c r="C4" s="70"/>
      <c r="D4" s="70"/>
      <c r="E4" s="68" t="s">
        <v>7</v>
      </c>
      <c r="F4" s="64" t="s">
        <v>49</v>
      </c>
      <c r="G4" s="74"/>
      <c r="H4" s="74"/>
    </row>
    <row r="11" spans="1:6">
      <c r="A11" s="71" t="s">
        <v>50</v>
      </c>
      <c r="B11" s="71" t="s">
        <v>51</v>
      </c>
      <c r="C11" s="71" t="s">
        <v>52</v>
      </c>
      <c r="D11" s="71" t="s">
        <v>53</v>
      </c>
      <c r="E11" s="71" t="s">
        <v>54</v>
      </c>
      <c r="F11" s="71" t="s">
        <v>55</v>
      </c>
    </row>
    <row r="12" ht="69" customHeight="1" spans="1:6">
      <c r="A12" s="72">
        <v>1</v>
      </c>
      <c r="B12" s="73" t="s">
        <v>56</v>
      </c>
      <c r="C12" s="73" t="s">
        <v>57</v>
      </c>
      <c r="D12" s="73" t="s">
        <v>58</v>
      </c>
      <c r="E12" s="75" t="s">
        <v>59</v>
      </c>
      <c r="F12" s="75" t="s">
        <v>59</v>
      </c>
    </row>
    <row r="13" ht="51" customHeight="1" spans="1:6">
      <c r="A13" s="72">
        <v>2</v>
      </c>
      <c r="B13" s="73" t="s">
        <v>56</v>
      </c>
      <c r="C13" s="73" t="s">
        <v>57</v>
      </c>
      <c r="D13" s="73" t="s">
        <v>58</v>
      </c>
      <c r="E13" s="75" t="s">
        <v>59</v>
      </c>
      <c r="F13" s="75" t="s">
        <v>59</v>
      </c>
    </row>
    <row r="14" ht="42" customHeight="1" spans="1:6">
      <c r="A14" s="72">
        <v>3</v>
      </c>
      <c r="B14" s="73" t="s">
        <v>56</v>
      </c>
      <c r="C14" s="73" t="s">
        <v>57</v>
      </c>
      <c r="D14" s="73" t="s">
        <v>58</v>
      </c>
      <c r="E14" s="75" t="s">
        <v>59</v>
      </c>
      <c r="F14" s="75" t="s">
        <v>59</v>
      </c>
    </row>
    <row r="15" ht="70.95" customHeight="1" spans="1:6">
      <c r="A15" s="72">
        <v>4</v>
      </c>
      <c r="B15" s="73" t="s">
        <v>56</v>
      </c>
      <c r="C15" s="73" t="s">
        <v>57</v>
      </c>
      <c r="D15" s="73" t="s">
        <v>58</v>
      </c>
      <c r="E15" s="75" t="s">
        <v>59</v>
      </c>
      <c r="F15" s="75" t="s">
        <v>59</v>
      </c>
    </row>
  </sheetData>
  <mergeCells count="2">
    <mergeCell ref="A1:A4"/>
    <mergeCell ref="B1:D4"/>
  </mergeCells>
  <pageMargins left="0.75" right="0.75" top="1" bottom="1" header="0.511805555555555" footer="0.511805555555555"/>
  <pageSetup paperSize="9" scale="65" firstPageNumber="0" fitToHeight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EEBF7"/>
    <pageSetUpPr fitToPage="1"/>
  </sheetPr>
  <dimension ref="A1:H4"/>
  <sheetViews>
    <sheetView showGridLines="0" zoomScale="89" zoomScaleNormal="89" workbookViewId="0">
      <selection activeCell="A5" sqref="A5"/>
    </sheetView>
  </sheetViews>
  <sheetFormatPr defaultColWidth="9" defaultRowHeight="15.75" outlineLevelRow="3" outlineLevelCol="7"/>
  <cols>
    <col min="1" max="1" width="31.437037037037" customWidth="1"/>
    <col min="2" max="2" width="14" customWidth="1"/>
    <col min="3" max="3" width="10.5555555555556" customWidth="1"/>
    <col min="4" max="4" width="13.7777777777778" customWidth="1"/>
    <col min="5" max="5" width="8.78518518518518" customWidth="1"/>
    <col min="6" max="6" width="23.9407407407407" customWidth="1"/>
    <col min="7" max="7" width="8.78518518518518" customWidth="1"/>
    <col min="8" max="8" width="16.4666666666667" customWidth="1"/>
    <col min="9" max="1025" width="8.78518518518518" customWidth="1"/>
  </cols>
  <sheetData>
    <row r="1" ht="24.75" customHeight="1" spans="1:8">
      <c r="A1" s="67"/>
      <c r="B1" s="40" t="s">
        <v>0</v>
      </c>
      <c r="C1" s="40"/>
      <c r="D1" s="40"/>
      <c r="E1" s="40"/>
      <c r="F1" s="40"/>
      <c r="G1" s="68" t="s">
        <v>1</v>
      </c>
      <c r="H1" s="64" t="s">
        <v>2</v>
      </c>
    </row>
    <row r="2" ht="17.25" spans="1:8">
      <c r="A2" s="67"/>
      <c r="B2" s="40"/>
      <c r="C2" s="40"/>
      <c r="D2" s="40"/>
      <c r="E2" s="40"/>
      <c r="F2" s="40"/>
      <c r="G2" s="68" t="s">
        <v>3</v>
      </c>
      <c r="H2" s="64" t="s">
        <v>4</v>
      </c>
    </row>
    <row r="3" ht="17.25" spans="1:8">
      <c r="A3" s="67"/>
      <c r="B3" s="40"/>
      <c r="C3" s="40"/>
      <c r="D3" s="40"/>
      <c r="E3" s="40"/>
      <c r="F3" s="40"/>
      <c r="G3" s="68" t="s">
        <v>5</v>
      </c>
      <c r="H3" s="64" t="s">
        <v>6</v>
      </c>
    </row>
    <row r="4" ht="17.25" spans="1:8">
      <c r="A4" s="67"/>
      <c r="B4" s="40"/>
      <c r="C4" s="40"/>
      <c r="D4" s="40"/>
      <c r="E4" s="40"/>
      <c r="F4" s="40"/>
      <c r="G4" s="68" t="s">
        <v>7</v>
      </c>
      <c r="H4" s="64" t="s">
        <v>60</v>
      </c>
    </row>
  </sheetData>
  <mergeCells count="2">
    <mergeCell ref="A1:A4"/>
    <mergeCell ref="B1:F4"/>
  </mergeCells>
  <pageMargins left="0.75" right="0.75" top="1" bottom="1" header="0.511805555555555" footer="0.511805555555555"/>
  <pageSetup paperSize="9" scale="61" firstPageNumber="0" fitToHeight="0" orientation="portrait" useFirstPageNumber="1" horizontalDpi="300" verticalDpi="300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FF"/>
  </sheetPr>
  <dimension ref="A1:G74"/>
  <sheetViews>
    <sheetView showGridLines="0" zoomScale="85" zoomScaleNormal="85" topLeftCell="A10" workbookViewId="0">
      <selection activeCell="A21" sqref="A21:B22"/>
    </sheetView>
  </sheetViews>
  <sheetFormatPr defaultColWidth="9" defaultRowHeight="15.75" outlineLevelCol="6"/>
  <cols>
    <col min="1" max="1" width="25.9333333333333" style="38" customWidth="1"/>
    <col min="2" max="3" width="37.3851851851852" style="38" customWidth="1"/>
    <col min="4" max="6" width="20.1259259259259" style="38" customWidth="1"/>
    <col min="7" max="1025" width="8.78518518518518" style="38" customWidth="1"/>
  </cols>
  <sheetData>
    <row r="1" ht="16.5"/>
    <row r="2" ht="22" customHeight="1" spans="1:6">
      <c r="A2" s="39"/>
      <c r="B2" s="40" t="s">
        <v>0</v>
      </c>
      <c r="C2" s="40"/>
      <c r="D2" s="40"/>
      <c r="E2" s="64" t="s">
        <v>1</v>
      </c>
      <c r="F2" s="64" t="s">
        <v>2</v>
      </c>
    </row>
    <row r="3" ht="34" customHeight="1" spans="1:6">
      <c r="A3" s="39"/>
      <c r="B3" s="40"/>
      <c r="C3" s="40"/>
      <c r="D3" s="40"/>
      <c r="E3" s="64" t="s">
        <v>3</v>
      </c>
      <c r="F3" s="64" t="s">
        <v>4</v>
      </c>
    </row>
    <row r="4" ht="22" customHeight="1" spans="1:6">
      <c r="A4" s="39"/>
      <c r="B4" s="40"/>
      <c r="C4" s="40"/>
      <c r="D4" s="40"/>
      <c r="E4" s="64" t="s">
        <v>5</v>
      </c>
      <c r="F4" s="64" t="s">
        <v>6</v>
      </c>
    </row>
    <row r="5" ht="27" customHeight="1" spans="1:6">
      <c r="A5" s="39"/>
      <c r="B5" s="40"/>
      <c r="C5" s="40"/>
      <c r="D5" s="40"/>
      <c r="E5" s="64" t="s">
        <v>7</v>
      </c>
      <c r="F5" s="64" t="s">
        <v>61</v>
      </c>
    </row>
    <row r="7" ht="16.5" spans="1:1">
      <c r="A7" s="1"/>
    </row>
    <row r="8" ht="53" customHeight="1" spans="1:7">
      <c r="A8" s="41" t="s">
        <v>62</v>
      </c>
      <c r="B8" s="41"/>
      <c r="C8" s="42" t="s">
        <v>63</v>
      </c>
      <c r="D8" s="42"/>
      <c r="E8" s="42"/>
      <c r="F8" s="42"/>
      <c r="G8" s="65"/>
    </row>
    <row r="9" ht="16.5" spans="1:1">
      <c r="A9" s="43"/>
    </row>
    <row r="10" ht="29.4" customHeight="1" spans="1:6">
      <c r="A10" s="44" t="s">
        <v>27</v>
      </c>
      <c r="B10" s="45" t="s">
        <v>64</v>
      </c>
      <c r="C10" s="45"/>
      <c r="D10" s="45" t="s">
        <v>65</v>
      </c>
      <c r="E10" s="45"/>
      <c r="F10" s="45"/>
    </row>
    <row r="11" ht="16.5" spans="1:6">
      <c r="A11" s="46" t="s">
        <v>66</v>
      </c>
      <c r="B11" s="47"/>
      <c r="C11" s="47"/>
      <c r="D11" s="48"/>
      <c r="E11" s="48"/>
      <c r="F11" s="48"/>
    </row>
    <row r="12" ht="16.5" spans="1:6">
      <c r="A12" s="46" t="s">
        <v>67</v>
      </c>
      <c r="B12" s="47"/>
      <c r="C12" s="47"/>
      <c r="D12" s="48"/>
      <c r="E12" s="48"/>
      <c r="F12" s="48"/>
    </row>
    <row r="13" ht="16.5" spans="1:6">
      <c r="A13" s="46" t="s">
        <v>68</v>
      </c>
      <c r="B13" s="47"/>
      <c r="C13" s="47"/>
      <c r="D13" s="48"/>
      <c r="E13" s="48"/>
      <c r="F13" s="48"/>
    </row>
    <row r="14" ht="16.5" spans="1:6">
      <c r="A14" s="46" t="s">
        <v>69</v>
      </c>
      <c r="B14" s="47"/>
      <c r="C14" s="47"/>
      <c r="D14" s="48"/>
      <c r="E14" s="48"/>
      <c r="F14" s="48"/>
    </row>
    <row r="15" ht="16.5" spans="1:6">
      <c r="A15" s="46" t="s">
        <v>70</v>
      </c>
      <c r="B15" s="47"/>
      <c r="C15" s="47"/>
      <c r="D15" s="48"/>
      <c r="E15" s="48"/>
      <c r="F15" s="48"/>
    </row>
    <row r="16" ht="16.5"/>
    <row r="17" ht="12.75" customHeight="1" spans="1:6">
      <c r="A17" s="45" t="s">
        <v>71</v>
      </c>
      <c r="B17" s="49" t="s">
        <v>72</v>
      </c>
      <c r="C17" s="49"/>
      <c r="D17" s="45" t="s">
        <v>73</v>
      </c>
      <c r="E17" s="45" t="s">
        <v>74</v>
      </c>
      <c r="F17" s="45" t="s">
        <v>54</v>
      </c>
    </row>
    <row r="18" ht="31" customHeight="1" spans="1:6">
      <c r="A18" s="45"/>
      <c r="B18" s="50" t="s">
        <v>75</v>
      </c>
      <c r="C18" s="50"/>
      <c r="D18" s="45"/>
      <c r="E18" s="45"/>
      <c r="F18" s="45"/>
    </row>
    <row r="19" ht="16.5" spans="1:6">
      <c r="A19" s="51"/>
      <c r="B19" s="52"/>
      <c r="C19" s="52"/>
      <c r="D19" s="53"/>
      <c r="E19" s="66"/>
      <c r="F19" s="66"/>
    </row>
    <row r="20" ht="16.5"/>
    <row r="21" ht="15" customHeight="1" spans="1:6">
      <c r="A21" s="52" t="s">
        <v>76</v>
      </c>
      <c r="B21" s="52"/>
      <c r="C21" s="52" t="s">
        <v>77</v>
      </c>
      <c r="D21" s="52" t="s">
        <v>78</v>
      </c>
      <c r="E21" s="52"/>
      <c r="F21" s="52"/>
    </row>
    <row r="22" ht="16.5" spans="1:6">
      <c r="A22" s="52"/>
      <c r="B22" s="52"/>
      <c r="C22" s="54"/>
      <c r="D22" s="47"/>
      <c r="E22" s="47"/>
      <c r="F22" s="47"/>
    </row>
    <row r="23" ht="16.5"/>
    <row r="24" ht="13.5" customHeight="1" spans="1:6">
      <c r="A24" s="45" t="s">
        <v>79</v>
      </c>
      <c r="B24" s="45"/>
      <c r="C24" s="45"/>
      <c r="D24" s="45"/>
      <c r="E24" s="45"/>
      <c r="F24" s="45"/>
    </row>
    <row r="25" ht="23" customHeight="1" spans="1:6">
      <c r="A25" s="55" t="s">
        <v>12</v>
      </c>
      <c r="B25" s="55" t="s">
        <v>80</v>
      </c>
      <c r="C25" s="55" t="s">
        <v>15</v>
      </c>
      <c r="D25" s="55" t="s">
        <v>81</v>
      </c>
      <c r="E25" s="55" t="s">
        <v>82</v>
      </c>
      <c r="F25" s="55"/>
    </row>
    <row r="26" ht="16.5" spans="1:6">
      <c r="A26" s="54"/>
      <c r="B26" s="47"/>
      <c r="C26" s="47"/>
      <c r="D26" s="47"/>
      <c r="E26" s="47"/>
      <c r="F26" s="47"/>
    </row>
    <row r="27" ht="16.5"/>
    <row r="28" ht="13.5" customHeight="1" spans="1:6">
      <c r="A28" s="45" t="s">
        <v>83</v>
      </c>
      <c r="B28" s="45"/>
      <c r="C28" s="45"/>
      <c r="D28" s="45"/>
      <c r="E28" s="45"/>
      <c r="F28" s="45"/>
    </row>
    <row r="29" ht="28.8" customHeight="1" spans="1:6">
      <c r="A29" s="45" t="s">
        <v>71</v>
      </c>
      <c r="B29" s="45" t="s">
        <v>84</v>
      </c>
      <c r="C29" s="45"/>
      <c r="D29" s="45"/>
      <c r="E29" s="45" t="s">
        <v>85</v>
      </c>
      <c r="F29" s="45"/>
    </row>
    <row r="30" ht="13.5" customHeight="1" spans="1:6">
      <c r="A30" s="45"/>
      <c r="B30" s="45"/>
      <c r="C30" s="45"/>
      <c r="D30" s="45"/>
      <c r="E30" s="45" t="s">
        <v>86</v>
      </c>
      <c r="F30" s="45"/>
    </row>
    <row r="31" ht="16.5" spans="1:6">
      <c r="A31" s="47">
        <v>1</v>
      </c>
      <c r="B31" s="47"/>
      <c r="C31" s="47"/>
      <c r="D31" s="47"/>
      <c r="E31" s="47"/>
      <c r="F31" s="47"/>
    </row>
    <row r="32" ht="16.5" spans="1:6">
      <c r="A32" s="47">
        <v>2</v>
      </c>
      <c r="B32" s="47"/>
      <c r="C32" s="47"/>
      <c r="D32" s="47"/>
      <c r="E32" s="47"/>
      <c r="F32" s="47"/>
    </row>
    <row r="33" ht="16.5" spans="1:1">
      <c r="A33" s="43"/>
    </row>
    <row r="34" ht="13.5" customHeight="1" spans="1:6">
      <c r="A34" s="55"/>
      <c r="B34" s="55" t="s">
        <v>37</v>
      </c>
      <c r="C34" s="55" t="s">
        <v>38</v>
      </c>
      <c r="D34" s="55"/>
      <c r="E34" s="55" t="s">
        <v>39</v>
      </c>
      <c r="F34" s="55"/>
    </row>
    <row r="35" ht="13.5" customHeight="1" spans="1:6">
      <c r="A35" s="55"/>
      <c r="B35" s="55" t="s">
        <v>40</v>
      </c>
      <c r="C35" s="55" t="s">
        <v>41</v>
      </c>
      <c r="D35" s="55"/>
      <c r="E35" s="55" t="s">
        <v>42</v>
      </c>
      <c r="F35" s="55" t="s">
        <v>43</v>
      </c>
    </row>
    <row r="36" ht="13.5" customHeight="1" spans="1:6">
      <c r="A36" s="54" t="s">
        <v>44</v>
      </c>
      <c r="B36" s="47"/>
      <c r="C36" s="56" t="s">
        <v>45</v>
      </c>
      <c r="D36" s="56" t="s">
        <v>46</v>
      </c>
      <c r="E36" s="52"/>
      <c r="F36" s="47"/>
    </row>
    <row r="37" ht="16.5" spans="1:6">
      <c r="A37" s="54"/>
      <c r="B37" s="47"/>
      <c r="C37" s="56"/>
      <c r="D37" s="56"/>
      <c r="E37" s="52"/>
      <c r="F37" s="47"/>
    </row>
    <row r="38" ht="16.5" spans="1:6">
      <c r="A38" s="54"/>
      <c r="B38" s="47"/>
      <c r="C38" s="56"/>
      <c r="D38" s="56"/>
      <c r="E38" s="52"/>
      <c r="F38" s="47"/>
    </row>
    <row r="39" ht="16.5" spans="1:6">
      <c r="A39" s="54"/>
      <c r="B39" s="47"/>
      <c r="C39" s="56"/>
      <c r="D39" s="56"/>
      <c r="E39" s="52"/>
      <c r="F39" s="47"/>
    </row>
    <row r="40" ht="16.5" spans="1:6">
      <c r="A40" s="54"/>
      <c r="B40" s="47"/>
      <c r="C40" s="56"/>
      <c r="D40" s="56"/>
      <c r="E40" s="52"/>
      <c r="F40" s="47"/>
    </row>
    <row r="41" ht="16.5" spans="1:6">
      <c r="A41" s="54"/>
      <c r="B41" s="47"/>
      <c r="C41" s="56"/>
      <c r="D41" s="56"/>
      <c r="E41" s="52"/>
      <c r="F41" s="47"/>
    </row>
    <row r="42" ht="16.5" spans="1:6">
      <c r="A42" s="54"/>
      <c r="B42" s="47"/>
      <c r="C42" s="56"/>
      <c r="D42" s="56"/>
      <c r="E42" s="52"/>
      <c r="F42" s="47"/>
    </row>
    <row r="43" ht="16.5" spans="1:6">
      <c r="A43" s="54"/>
      <c r="B43" s="47"/>
      <c r="C43" s="56"/>
      <c r="D43" s="56"/>
      <c r="E43" s="52"/>
      <c r="F43" s="47"/>
    </row>
    <row r="44" spans="1:6">
      <c r="A44" s="57"/>
      <c r="B44" s="57"/>
      <c r="C44" s="57"/>
      <c r="D44" s="57"/>
      <c r="E44" s="57"/>
      <c r="F44" s="57"/>
    </row>
    <row r="45" spans="1:1">
      <c r="A45" s="1"/>
    </row>
    <row r="46" ht="16.5" spans="1:1">
      <c r="A46" s="1"/>
    </row>
    <row r="47" ht="13.5" customHeight="1" spans="1:6">
      <c r="A47" s="58" t="s">
        <v>50</v>
      </c>
      <c r="B47" s="52" t="s">
        <v>87</v>
      </c>
      <c r="C47" s="52"/>
      <c r="D47" s="52" t="s">
        <v>88</v>
      </c>
      <c r="E47" s="52"/>
      <c r="F47" s="52"/>
    </row>
    <row r="48" ht="43.8" customHeight="1" spans="1:6">
      <c r="A48" s="59"/>
      <c r="B48" s="47" t="s">
        <v>89</v>
      </c>
      <c r="C48" s="47"/>
      <c r="D48" s="47" t="s">
        <v>90</v>
      </c>
      <c r="E48" s="47"/>
      <c r="F48" s="47"/>
    </row>
    <row r="49" ht="16.5" spans="1:6">
      <c r="A49" s="59">
        <v>1</v>
      </c>
      <c r="B49" s="47"/>
      <c r="C49" s="47"/>
      <c r="D49" s="47"/>
      <c r="E49" s="47"/>
      <c r="F49" s="47"/>
    </row>
    <row r="50" ht="16.5" spans="1:6">
      <c r="A50" s="59">
        <v>2</v>
      </c>
      <c r="B50" s="47"/>
      <c r="C50" s="47"/>
      <c r="D50" s="47"/>
      <c r="E50" s="47"/>
      <c r="F50" s="47"/>
    </row>
    <row r="51" ht="16.5" spans="1:6">
      <c r="A51" s="59">
        <v>3</v>
      </c>
      <c r="B51" s="47"/>
      <c r="C51" s="47"/>
      <c r="D51" s="47"/>
      <c r="E51" s="47"/>
      <c r="F51" s="47"/>
    </row>
    <row r="52" ht="16.5" spans="1:6">
      <c r="A52" s="59">
        <v>4</v>
      </c>
      <c r="B52" s="47"/>
      <c r="C52" s="47"/>
      <c r="D52" s="47"/>
      <c r="E52" s="47"/>
      <c r="F52" s="47"/>
    </row>
    <row r="53" ht="16.5" spans="1:6">
      <c r="A53" s="59">
        <v>5</v>
      </c>
      <c r="B53" s="47"/>
      <c r="C53" s="47"/>
      <c r="D53" s="47"/>
      <c r="E53" s="47"/>
      <c r="F53" s="47"/>
    </row>
    <row r="54" ht="16.5" spans="1:4">
      <c r="A54" s="60"/>
      <c r="B54" s="61"/>
      <c r="C54" s="62"/>
      <c r="D54" s="62"/>
    </row>
    <row r="55" ht="43.8" customHeight="1" spans="1:6">
      <c r="A55" s="59"/>
      <c r="B55" s="47" t="s">
        <v>91</v>
      </c>
      <c r="C55" s="47"/>
      <c r="D55" s="47" t="s">
        <v>92</v>
      </c>
      <c r="E55" s="47"/>
      <c r="F55" s="47"/>
    </row>
    <row r="56" ht="16.5" spans="1:6">
      <c r="A56" s="63"/>
      <c r="B56" s="47"/>
      <c r="C56" s="47"/>
      <c r="D56" s="47"/>
      <c r="E56" s="47"/>
      <c r="F56" s="47"/>
    </row>
    <row r="57" ht="16.5" spans="1:6">
      <c r="A57" s="63"/>
      <c r="B57" s="47"/>
      <c r="C57" s="47"/>
      <c r="D57" s="47"/>
      <c r="E57" s="47"/>
      <c r="F57" s="47"/>
    </row>
    <row r="58" ht="16.5" spans="1:6">
      <c r="A58" s="63"/>
      <c r="B58" s="47"/>
      <c r="C58" s="47"/>
      <c r="D58" s="47"/>
      <c r="E58" s="47"/>
      <c r="F58" s="47"/>
    </row>
    <row r="59" ht="16.5" spans="1:6">
      <c r="A59" s="63"/>
      <c r="B59" s="47"/>
      <c r="C59" s="47"/>
      <c r="D59" s="47"/>
      <c r="E59" s="47"/>
      <c r="F59" s="47"/>
    </row>
    <row r="60" ht="16.5" spans="1:6">
      <c r="A60" s="63"/>
      <c r="B60" s="47"/>
      <c r="C60" s="47"/>
      <c r="D60" s="47"/>
      <c r="E60" s="47"/>
      <c r="F60" s="47"/>
    </row>
    <row r="61" ht="16.5" spans="1:6">
      <c r="A61" s="63"/>
      <c r="B61" s="47"/>
      <c r="C61" s="47"/>
      <c r="D61" s="47"/>
      <c r="E61" s="47"/>
      <c r="F61" s="47"/>
    </row>
    <row r="62" ht="16.5" spans="1:6">
      <c r="A62" s="63"/>
      <c r="B62" s="47"/>
      <c r="C62" s="47"/>
      <c r="D62" s="47"/>
      <c r="E62" s="47"/>
      <c r="F62" s="47"/>
    </row>
    <row r="63" ht="16.5" spans="1:6">
      <c r="A63" s="63"/>
      <c r="B63" s="47"/>
      <c r="C63" s="47"/>
      <c r="D63" s="47"/>
      <c r="E63" s="47"/>
      <c r="F63" s="47"/>
    </row>
    <row r="64" ht="16.5" spans="1:6">
      <c r="A64" s="63"/>
      <c r="B64" s="47"/>
      <c r="C64" s="47"/>
      <c r="D64" s="47"/>
      <c r="E64" s="47"/>
      <c r="F64" s="47"/>
    </row>
    <row r="65" ht="16.5" spans="1:6">
      <c r="A65" s="63"/>
      <c r="B65" s="47"/>
      <c r="C65" s="47"/>
      <c r="D65" s="47"/>
      <c r="E65" s="47"/>
      <c r="F65" s="47"/>
    </row>
    <row r="66" ht="16.5" spans="1:6">
      <c r="A66" s="63"/>
      <c r="B66" s="47"/>
      <c r="C66" s="47"/>
      <c r="D66" s="47"/>
      <c r="E66" s="47"/>
      <c r="F66" s="47"/>
    </row>
    <row r="67" ht="16.5" spans="1:6">
      <c r="A67" s="63"/>
      <c r="B67" s="47"/>
      <c r="C67" s="47"/>
      <c r="D67" s="47"/>
      <c r="E67" s="47"/>
      <c r="F67" s="47"/>
    </row>
    <row r="68" ht="16.5" spans="1:6">
      <c r="A68" s="63"/>
      <c r="B68" s="47"/>
      <c r="C68" s="47"/>
      <c r="D68" s="47"/>
      <c r="E68" s="47"/>
      <c r="F68" s="47"/>
    </row>
    <row r="69" ht="16.5" spans="1:6">
      <c r="A69" s="63"/>
      <c r="B69" s="47"/>
      <c r="C69" s="47"/>
      <c r="D69" s="47"/>
      <c r="E69" s="47"/>
      <c r="F69" s="47"/>
    </row>
    <row r="70" ht="16.5" spans="1:6">
      <c r="A70" s="63"/>
      <c r="B70" s="47"/>
      <c r="C70" s="47"/>
      <c r="D70" s="47"/>
      <c r="E70" s="47"/>
      <c r="F70" s="47"/>
    </row>
    <row r="71" ht="16.5" spans="1:6">
      <c r="A71" s="63"/>
      <c r="B71" s="47"/>
      <c r="C71" s="47"/>
      <c r="D71" s="47"/>
      <c r="E71" s="47"/>
      <c r="F71" s="47"/>
    </row>
    <row r="72" ht="16.5" spans="1:6">
      <c r="A72" s="63"/>
      <c r="B72" s="47"/>
      <c r="C72" s="47"/>
      <c r="D72" s="47"/>
      <c r="E72" s="47"/>
      <c r="F72" s="47"/>
    </row>
    <row r="73" ht="16.5" spans="1:6">
      <c r="A73" s="63"/>
      <c r="B73" s="47"/>
      <c r="C73" s="47"/>
      <c r="D73" s="47"/>
      <c r="E73" s="47"/>
      <c r="F73" s="47"/>
    </row>
    <row r="74" ht="16.5" spans="1:6">
      <c r="A74" s="63"/>
      <c r="B74" s="47"/>
      <c r="C74" s="47"/>
      <c r="D74" s="47"/>
      <c r="E74" s="47"/>
      <c r="F74" s="47"/>
    </row>
  </sheetData>
  <mergeCells count="66">
    <mergeCell ref="A8:B8"/>
    <mergeCell ref="C8:F8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5:C15"/>
    <mergeCell ref="D15:F15"/>
    <mergeCell ref="B17:C17"/>
    <mergeCell ref="B18:C18"/>
    <mergeCell ref="B19:C19"/>
    <mergeCell ref="D21:F21"/>
    <mergeCell ref="D22:F22"/>
    <mergeCell ref="A24:F24"/>
    <mergeCell ref="E25:F25"/>
    <mergeCell ref="E26:F26"/>
    <mergeCell ref="A28:F28"/>
    <mergeCell ref="E29:F29"/>
    <mergeCell ref="E30:F30"/>
    <mergeCell ref="B31:D31"/>
    <mergeCell ref="E31:F31"/>
    <mergeCell ref="B32:D32"/>
    <mergeCell ref="E32:F32"/>
    <mergeCell ref="C34:D34"/>
    <mergeCell ref="E34:F34"/>
    <mergeCell ref="C35:D35"/>
    <mergeCell ref="B47:C47"/>
    <mergeCell ref="D47:F47"/>
    <mergeCell ref="B48:C48"/>
    <mergeCell ref="D48:F48"/>
    <mergeCell ref="B49:C49"/>
    <mergeCell ref="D49:F49"/>
    <mergeCell ref="B50:C50"/>
    <mergeCell ref="D50:F50"/>
    <mergeCell ref="B51:C51"/>
    <mergeCell ref="D51:F51"/>
    <mergeCell ref="B52:C52"/>
    <mergeCell ref="D52:F52"/>
    <mergeCell ref="B53:C53"/>
    <mergeCell ref="D53:F53"/>
    <mergeCell ref="B55:C55"/>
    <mergeCell ref="D55:F55"/>
    <mergeCell ref="A2:A5"/>
    <mergeCell ref="A17:A18"/>
    <mergeCell ref="A29:A30"/>
    <mergeCell ref="A36:A43"/>
    <mergeCell ref="A56:A74"/>
    <mergeCell ref="B36:B43"/>
    <mergeCell ref="C36:C43"/>
    <mergeCell ref="D17:D18"/>
    <mergeCell ref="D36:D43"/>
    <mergeCell ref="E17:E18"/>
    <mergeCell ref="E36:E43"/>
    <mergeCell ref="F17:F18"/>
    <mergeCell ref="F36:F43"/>
    <mergeCell ref="B2:D5"/>
    <mergeCell ref="A21:B22"/>
    <mergeCell ref="B29:D30"/>
    <mergeCell ref="B56:C74"/>
    <mergeCell ref="D56:F74"/>
  </mergeCells>
  <pageMargins left="0.75" right="0.75" top="1" bottom="1" header="0.511805555555555" footer="0.511805555555555"/>
  <pageSetup paperSize="1" scale="49" firstPageNumber="0" orientation="portrait" useFirstPageNumber="1" horizontalDpi="300" verticalDpi="300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AB84"/>
  <sheetViews>
    <sheetView topLeftCell="C25" workbookViewId="0">
      <selection activeCell="F68" sqref="F68"/>
    </sheetView>
  </sheetViews>
  <sheetFormatPr defaultColWidth="9" defaultRowHeight="15.75"/>
  <cols>
    <col min="1" max="1" width="8.78518518518518" customWidth="1"/>
    <col min="2" max="2" width="16.7777777777778" customWidth="1"/>
    <col min="3" max="11" width="8.78518518518518" customWidth="1"/>
    <col min="12" max="12" width="1.43703703703704" customWidth="1"/>
    <col min="13" max="13" width="8.78518518518518" customWidth="1"/>
    <col min="14" max="14" width="8.22222222222222" customWidth="1"/>
    <col min="15" max="15" width="12.437037037037" customWidth="1"/>
    <col min="16" max="16" width="8" customWidth="1"/>
    <col min="17" max="18" width="5.88148148148148" customWidth="1"/>
    <col min="19" max="20" width="8.1037037037037" customWidth="1"/>
    <col min="21" max="21" width="10.5555555555556" customWidth="1"/>
    <col min="22" max="22" width="8.78518518518518" customWidth="1"/>
    <col min="23" max="24" width="7.43703703703704" customWidth="1"/>
    <col min="25" max="26" width="9" customWidth="1"/>
    <col min="27" max="27" width="10.8814814814815" customWidth="1"/>
    <col min="28" max="28" width="12.8962962962963" customWidth="1"/>
    <col min="29" max="1025" width="8.78518518518518" customWidth="1"/>
  </cols>
  <sheetData>
    <row r="4" ht="12.75" customHeight="1" spans="2:3">
      <c r="B4" s="28" t="s">
        <v>93</v>
      </c>
      <c r="C4" s="29" t="s">
        <v>94</v>
      </c>
    </row>
    <row r="5" spans="2:3">
      <c r="B5" s="28"/>
      <c r="C5" s="29"/>
    </row>
    <row r="6" spans="2:3">
      <c r="B6" s="30" t="s">
        <v>95</v>
      </c>
      <c r="C6" s="5">
        <v>43930</v>
      </c>
    </row>
    <row r="7" spans="2:3">
      <c r="B7" s="30" t="s">
        <v>95</v>
      </c>
      <c r="C7" s="5">
        <v>43938</v>
      </c>
    </row>
    <row r="8" spans="2:3">
      <c r="B8" s="30" t="s">
        <v>95</v>
      </c>
      <c r="C8" s="5"/>
    </row>
    <row r="9" spans="2:3">
      <c r="B9" s="30" t="s">
        <v>96</v>
      </c>
      <c r="C9" s="5">
        <v>43942</v>
      </c>
    </row>
    <row r="10" spans="2:3">
      <c r="B10" s="30" t="s">
        <v>97</v>
      </c>
      <c r="C10" s="5">
        <v>43863</v>
      </c>
    </row>
    <row r="11" spans="2:3">
      <c r="B11" s="30" t="s">
        <v>97</v>
      </c>
      <c r="C11" s="5">
        <v>43940</v>
      </c>
    </row>
    <row r="12" spans="2:3">
      <c r="B12" s="30" t="s">
        <v>97</v>
      </c>
      <c r="C12" s="5"/>
    </row>
    <row r="14" ht="12.75" customHeight="1" spans="2:3">
      <c r="B14" s="28" t="s">
        <v>98</v>
      </c>
      <c r="C14" s="29" t="s">
        <v>99</v>
      </c>
    </row>
    <row r="15" spans="2:3">
      <c r="B15" s="28"/>
      <c r="C15" s="29"/>
    </row>
    <row r="16" spans="2:3">
      <c r="B16" s="30" t="s">
        <v>100</v>
      </c>
      <c r="C16" s="5">
        <v>43946</v>
      </c>
    </row>
    <row r="17" spans="2:3">
      <c r="B17" s="30" t="s">
        <v>101</v>
      </c>
      <c r="C17" s="5">
        <v>43951</v>
      </c>
    </row>
    <row r="18" spans="2:3">
      <c r="B18" s="30" t="s">
        <v>102</v>
      </c>
      <c r="C18" s="5">
        <v>43957</v>
      </c>
    </row>
    <row r="19" spans="2:3">
      <c r="B19" s="30" t="s">
        <v>103</v>
      </c>
      <c r="C19" s="5">
        <v>43958</v>
      </c>
    </row>
    <row r="20" spans="2:3">
      <c r="B20" s="30" t="s">
        <v>104</v>
      </c>
      <c r="C20" s="5">
        <v>43947</v>
      </c>
    </row>
    <row r="21" spans="2:3">
      <c r="B21" s="30" t="s">
        <v>105</v>
      </c>
      <c r="C21" s="5">
        <v>43955</v>
      </c>
    </row>
    <row r="22" spans="2:3">
      <c r="B22" s="30" t="s">
        <v>106</v>
      </c>
      <c r="C22" s="5">
        <v>43962</v>
      </c>
    </row>
    <row r="23" spans="8:15">
      <c r="H23">
        <v>10400</v>
      </c>
      <c r="I23">
        <v>2500</v>
      </c>
      <c r="J23" s="34" t="s">
        <v>107</v>
      </c>
      <c r="K23" s="34"/>
      <c r="N23" s="34" t="s">
        <v>107</v>
      </c>
      <c r="O23" s="34"/>
    </row>
    <row r="24" spans="8:15">
      <c r="H24" t="s">
        <v>108</v>
      </c>
      <c r="I24" t="s">
        <v>109</v>
      </c>
      <c r="J24" s="35" t="s">
        <v>108</v>
      </c>
      <c r="K24" s="35" t="s">
        <v>109</v>
      </c>
      <c r="N24" s="35" t="s">
        <v>108</v>
      </c>
      <c r="O24" s="35" t="s">
        <v>109</v>
      </c>
    </row>
    <row r="25" spans="2:13">
      <c r="B25" s="31" t="s">
        <v>71</v>
      </c>
      <c r="C25" s="31" t="s">
        <v>110</v>
      </c>
      <c r="D25" s="31" t="s">
        <v>111</v>
      </c>
      <c r="E25" s="31" t="s">
        <v>112</v>
      </c>
      <c r="F25" s="31" t="s">
        <v>113</v>
      </c>
      <c r="G25" s="31" t="s">
        <v>114</v>
      </c>
      <c r="H25" s="31" t="s">
        <v>115</v>
      </c>
      <c r="I25" s="31" t="s">
        <v>115</v>
      </c>
      <c r="J25" s="36"/>
      <c r="K25" s="36"/>
      <c r="M25" t="s">
        <v>116</v>
      </c>
    </row>
    <row r="26" hidden="1" spans="2:11">
      <c r="B26" s="32">
        <v>1</v>
      </c>
      <c r="C26" s="31" t="s">
        <v>100</v>
      </c>
      <c r="D26" s="33">
        <v>43921</v>
      </c>
      <c r="E26" s="33">
        <v>43922</v>
      </c>
      <c r="F26" s="31" t="s">
        <v>117</v>
      </c>
      <c r="G26" s="31" t="s">
        <v>117</v>
      </c>
      <c r="H26" s="32">
        <v>1014</v>
      </c>
      <c r="I26" s="32">
        <v>0</v>
      </c>
      <c r="J26" s="36"/>
      <c r="K26" s="36"/>
    </row>
    <row r="27" hidden="1" spans="2:11">
      <c r="B27" s="32">
        <v>2</v>
      </c>
      <c r="C27" s="31" t="s">
        <v>100</v>
      </c>
      <c r="D27" s="33">
        <v>43922</v>
      </c>
      <c r="E27" s="33">
        <v>43923</v>
      </c>
      <c r="F27" s="31" t="s">
        <v>117</v>
      </c>
      <c r="G27" s="31" t="s">
        <v>118</v>
      </c>
      <c r="H27" s="32">
        <v>1417</v>
      </c>
      <c r="I27" s="32">
        <v>3150</v>
      </c>
      <c r="J27" s="36"/>
      <c r="K27" s="36"/>
    </row>
    <row r="28" hidden="1" spans="2:11">
      <c r="B28" s="32">
        <v>3</v>
      </c>
      <c r="C28" s="31" t="s">
        <v>100</v>
      </c>
      <c r="D28" s="33">
        <v>43923</v>
      </c>
      <c r="E28" s="33">
        <v>43924</v>
      </c>
      <c r="F28" s="31" t="s">
        <v>118</v>
      </c>
      <c r="G28" s="31" t="s">
        <v>117</v>
      </c>
      <c r="H28" s="32">
        <v>1061</v>
      </c>
      <c r="I28" s="32">
        <v>1620</v>
      </c>
      <c r="J28" s="36"/>
      <c r="K28" s="36"/>
    </row>
    <row r="29" hidden="1" spans="2:11">
      <c r="B29" s="32">
        <v>4</v>
      </c>
      <c r="C29" s="31" t="s">
        <v>100</v>
      </c>
      <c r="D29" s="33">
        <v>43924</v>
      </c>
      <c r="E29" s="33">
        <v>43925</v>
      </c>
      <c r="F29" s="31" t="s">
        <v>117</v>
      </c>
      <c r="G29" s="31" t="s">
        <v>117</v>
      </c>
      <c r="H29" s="32">
        <v>1772</v>
      </c>
      <c r="I29" s="32">
        <v>0</v>
      </c>
      <c r="J29" s="36"/>
      <c r="K29" s="36"/>
    </row>
    <row r="30" hidden="1" spans="2:11">
      <c r="B30" s="32">
        <v>5</v>
      </c>
      <c r="C30" s="31" t="s">
        <v>100</v>
      </c>
      <c r="D30" s="33">
        <v>43925</v>
      </c>
      <c r="E30" s="33">
        <v>43926</v>
      </c>
      <c r="F30" s="31" t="s">
        <v>117</v>
      </c>
      <c r="G30" s="31" t="s">
        <v>118</v>
      </c>
      <c r="H30" s="32">
        <v>1336</v>
      </c>
      <c r="I30" s="32">
        <v>3600</v>
      </c>
      <c r="J30" s="36"/>
      <c r="K30" s="36"/>
    </row>
    <row r="31" hidden="1" spans="2:11">
      <c r="B31" s="32">
        <v>6</v>
      </c>
      <c r="C31" s="31" t="s">
        <v>100</v>
      </c>
      <c r="D31" s="33">
        <v>43926</v>
      </c>
      <c r="E31" s="33">
        <v>43927</v>
      </c>
      <c r="F31" s="31" t="s">
        <v>118</v>
      </c>
      <c r="G31" s="31" t="s">
        <v>117</v>
      </c>
      <c r="H31" s="32">
        <v>798</v>
      </c>
      <c r="I31" s="32">
        <v>1080</v>
      </c>
      <c r="J31" s="36"/>
      <c r="K31" s="36"/>
    </row>
    <row r="32" hidden="1" spans="2:11">
      <c r="B32" s="32">
        <v>7</v>
      </c>
      <c r="C32" s="31" t="s">
        <v>100</v>
      </c>
      <c r="D32" s="33">
        <v>43927</v>
      </c>
      <c r="E32" s="33">
        <v>43928</v>
      </c>
      <c r="F32" s="31" t="s">
        <v>117</v>
      </c>
      <c r="G32" s="31" t="s">
        <v>117</v>
      </c>
      <c r="H32" s="32">
        <v>0</v>
      </c>
      <c r="I32" s="32">
        <v>0</v>
      </c>
      <c r="J32" s="36"/>
      <c r="K32" s="36"/>
    </row>
    <row r="33" hidden="1" spans="2:11">
      <c r="B33" s="32">
        <v>8</v>
      </c>
      <c r="C33" s="31" t="s">
        <v>100</v>
      </c>
      <c r="D33" s="33">
        <v>43928</v>
      </c>
      <c r="E33" s="33">
        <v>43929</v>
      </c>
      <c r="F33" s="31" t="s">
        <v>117</v>
      </c>
      <c r="G33" s="31" t="s">
        <v>118</v>
      </c>
      <c r="H33" s="32">
        <v>1033</v>
      </c>
      <c r="I33" s="32">
        <v>3870</v>
      </c>
      <c r="J33" s="36"/>
      <c r="K33" s="36"/>
    </row>
    <row r="34" hidden="1" spans="2:11">
      <c r="B34" s="32">
        <v>9</v>
      </c>
      <c r="C34" s="31" t="s">
        <v>100</v>
      </c>
      <c r="D34" s="33">
        <v>43929</v>
      </c>
      <c r="E34" s="33">
        <v>43930</v>
      </c>
      <c r="F34" s="31" t="s">
        <v>118</v>
      </c>
      <c r="G34" s="31" t="s">
        <v>117</v>
      </c>
      <c r="H34" s="32">
        <v>2051</v>
      </c>
      <c r="I34" s="32">
        <v>720</v>
      </c>
      <c r="J34" s="36"/>
      <c r="K34" s="36"/>
    </row>
    <row r="35" hidden="1" spans="2:11">
      <c r="B35" s="32">
        <v>10</v>
      </c>
      <c r="C35" s="31" t="s">
        <v>100</v>
      </c>
      <c r="D35" s="33">
        <v>43930</v>
      </c>
      <c r="E35" s="33">
        <v>43931</v>
      </c>
      <c r="F35" s="31" t="s">
        <v>117</v>
      </c>
      <c r="G35" s="31" t="s">
        <v>118</v>
      </c>
      <c r="H35" s="32">
        <v>1357</v>
      </c>
      <c r="I35" s="32">
        <v>1350</v>
      </c>
      <c r="J35" s="36"/>
      <c r="K35" s="36"/>
    </row>
    <row r="36" hidden="1" spans="2:11">
      <c r="B36" s="32">
        <v>11</v>
      </c>
      <c r="C36" s="31" t="s">
        <v>100</v>
      </c>
      <c r="D36" s="33">
        <v>43931</v>
      </c>
      <c r="E36" s="33">
        <v>43932</v>
      </c>
      <c r="F36" s="31" t="s">
        <v>118</v>
      </c>
      <c r="G36" s="31" t="s">
        <v>117</v>
      </c>
      <c r="H36" s="32">
        <v>1397</v>
      </c>
      <c r="I36" s="32">
        <v>2790</v>
      </c>
      <c r="J36" s="36"/>
      <c r="K36" s="36"/>
    </row>
    <row r="37" hidden="1" spans="2:11">
      <c r="B37" s="32">
        <v>12</v>
      </c>
      <c r="C37" s="31" t="s">
        <v>100</v>
      </c>
      <c r="D37" s="33">
        <v>43932</v>
      </c>
      <c r="E37" s="33">
        <v>43933</v>
      </c>
      <c r="F37" s="31" t="s">
        <v>117</v>
      </c>
      <c r="G37" s="31" t="s">
        <v>117</v>
      </c>
      <c r="H37" s="32">
        <v>0</v>
      </c>
      <c r="I37" s="32">
        <v>0</v>
      </c>
      <c r="J37" s="36"/>
      <c r="K37" s="36"/>
    </row>
    <row r="38" hidden="1" spans="2:11">
      <c r="B38" s="32">
        <v>13</v>
      </c>
      <c r="C38" s="31" t="s">
        <v>100</v>
      </c>
      <c r="D38" s="33">
        <v>43933</v>
      </c>
      <c r="E38" s="33">
        <v>43934</v>
      </c>
      <c r="F38" s="31" t="s">
        <v>117</v>
      </c>
      <c r="G38" s="31" t="s">
        <v>117</v>
      </c>
      <c r="H38" s="32">
        <v>528</v>
      </c>
      <c r="I38" s="32">
        <v>0</v>
      </c>
      <c r="J38" s="36"/>
      <c r="K38" s="36"/>
    </row>
    <row r="39" hidden="1" spans="2:11">
      <c r="B39" s="32">
        <v>14</v>
      </c>
      <c r="C39" s="31" t="s">
        <v>100</v>
      </c>
      <c r="D39" s="33">
        <v>43934</v>
      </c>
      <c r="E39" s="33">
        <v>43935</v>
      </c>
      <c r="F39" s="31" t="s">
        <v>117</v>
      </c>
      <c r="G39" s="31" t="s">
        <v>117</v>
      </c>
      <c r="H39" s="32">
        <v>528</v>
      </c>
      <c r="I39" s="32">
        <v>0</v>
      </c>
      <c r="J39" s="36"/>
      <c r="K39" s="36"/>
    </row>
    <row r="40" hidden="1" spans="2:11">
      <c r="B40" s="32">
        <v>15</v>
      </c>
      <c r="C40" s="31" t="s">
        <v>100</v>
      </c>
      <c r="D40" s="33">
        <v>43935</v>
      </c>
      <c r="E40" s="33">
        <v>43936</v>
      </c>
      <c r="F40" s="31" t="s">
        <v>117</v>
      </c>
      <c r="G40" s="31" t="s">
        <v>117</v>
      </c>
      <c r="H40" s="32">
        <v>528</v>
      </c>
      <c r="I40" s="32">
        <v>0</v>
      </c>
      <c r="J40" s="36"/>
      <c r="K40" s="36"/>
    </row>
    <row r="41" hidden="1" spans="2:11">
      <c r="B41" s="32">
        <v>16</v>
      </c>
      <c r="C41" s="31" t="s">
        <v>100</v>
      </c>
      <c r="D41" s="33">
        <v>43936</v>
      </c>
      <c r="E41" s="33">
        <v>43937</v>
      </c>
      <c r="F41" s="31" t="s">
        <v>117</v>
      </c>
      <c r="G41" s="31" t="s">
        <v>118</v>
      </c>
      <c r="H41" s="32">
        <v>1721</v>
      </c>
      <c r="I41" s="32">
        <v>1530</v>
      </c>
      <c r="J41" s="36"/>
      <c r="K41" s="36"/>
    </row>
    <row r="42" hidden="1" spans="2:11">
      <c r="B42" s="32">
        <v>17</v>
      </c>
      <c r="C42" s="31" t="s">
        <v>100</v>
      </c>
      <c r="D42" s="33">
        <v>43937</v>
      </c>
      <c r="E42" s="33">
        <v>43938</v>
      </c>
      <c r="F42" s="31" t="s">
        <v>118</v>
      </c>
      <c r="G42" s="31" t="s">
        <v>117</v>
      </c>
      <c r="H42" s="32">
        <v>1404</v>
      </c>
      <c r="I42" s="32">
        <v>3150</v>
      </c>
      <c r="J42" s="36"/>
      <c r="K42" s="36"/>
    </row>
    <row r="43" hidden="1" spans="2:11">
      <c r="B43" s="32">
        <v>18</v>
      </c>
      <c r="C43" s="31" t="s">
        <v>100</v>
      </c>
      <c r="D43" s="33">
        <v>43938</v>
      </c>
      <c r="E43" s="33">
        <v>43939</v>
      </c>
      <c r="F43" s="31" t="s">
        <v>117</v>
      </c>
      <c r="G43" s="31" t="s">
        <v>117</v>
      </c>
      <c r="H43" s="32">
        <v>1822</v>
      </c>
      <c r="I43" s="32">
        <v>0</v>
      </c>
      <c r="J43" s="36"/>
      <c r="K43" s="36"/>
    </row>
    <row r="44" hidden="1" spans="2:11">
      <c r="B44" s="32">
        <v>19</v>
      </c>
      <c r="C44" s="31" t="s">
        <v>100</v>
      </c>
      <c r="D44" s="33">
        <v>43939</v>
      </c>
      <c r="E44" s="33">
        <v>43940</v>
      </c>
      <c r="F44" s="31" t="s">
        <v>117</v>
      </c>
      <c r="G44" s="31" t="s">
        <v>118</v>
      </c>
      <c r="H44" s="32">
        <v>1033</v>
      </c>
      <c r="I44" s="32">
        <v>3150</v>
      </c>
      <c r="J44" s="36"/>
      <c r="K44" s="36"/>
    </row>
    <row r="45" hidden="1" spans="2:11">
      <c r="B45" s="32">
        <v>20</v>
      </c>
      <c r="C45" s="31" t="s">
        <v>100</v>
      </c>
      <c r="D45" s="33">
        <v>43940</v>
      </c>
      <c r="E45" s="33">
        <v>43941</v>
      </c>
      <c r="F45" s="31" t="s">
        <v>118</v>
      </c>
      <c r="G45" s="31" t="s">
        <v>117</v>
      </c>
      <c r="H45" s="32">
        <v>2307</v>
      </c>
      <c r="I45" s="32">
        <v>1170</v>
      </c>
      <c r="J45" s="36"/>
      <c r="K45" s="36"/>
    </row>
    <row r="46" hidden="1" spans="2:11">
      <c r="B46" s="32">
        <v>21</v>
      </c>
      <c r="C46" s="31" t="s">
        <v>100</v>
      </c>
      <c r="D46" s="33">
        <v>43941</v>
      </c>
      <c r="E46" s="33">
        <v>43942</v>
      </c>
      <c r="F46" s="31" t="s">
        <v>117</v>
      </c>
      <c r="G46" s="31" t="s">
        <v>118</v>
      </c>
      <c r="H46" s="32">
        <v>1033</v>
      </c>
      <c r="I46" s="32">
        <v>1710</v>
      </c>
      <c r="J46" s="36"/>
      <c r="K46" s="36"/>
    </row>
    <row r="47" hidden="1" spans="2:11">
      <c r="B47" s="32">
        <v>22</v>
      </c>
      <c r="C47" s="31" t="s">
        <v>100</v>
      </c>
      <c r="D47" s="33">
        <v>43942</v>
      </c>
      <c r="E47" s="33">
        <v>43943</v>
      </c>
      <c r="F47" s="31" t="s">
        <v>118</v>
      </c>
      <c r="G47" s="31" t="s">
        <v>117</v>
      </c>
      <c r="H47" s="32">
        <v>1173</v>
      </c>
      <c r="I47" s="32">
        <v>3240</v>
      </c>
      <c r="J47" s="36"/>
      <c r="K47" s="36"/>
    </row>
    <row r="48" hidden="1" spans="2:11">
      <c r="B48" s="32">
        <v>23</v>
      </c>
      <c r="C48" s="31" t="s">
        <v>100</v>
      </c>
      <c r="D48" s="33">
        <v>43943</v>
      </c>
      <c r="E48" s="33">
        <v>43944</v>
      </c>
      <c r="F48" s="31" t="s">
        <v>117</v>
      </c>
      <c r="G48" s="31" t="s">
        <v>118</v>
      </c>
      <c r="H48" s="32">
        <v>1599</v>
      </c>
      <c r="I48" s="32">
        <v>810</v>
      </c>
      <c r="J48" s="36"/>
      <c r="K48" s="36"/>
    </row>
    <row r="49" hidden="1" spans="2:11">
      <c r="B49" s="32">
        <v>24</v>
      </c>
      <c r="C49" s="31" t="s">
        <v>100</v>
      </c>
      <c r="D49" s="33">
        <v>43944</v>
      </c>
      <c r="E49" s="33">
        <v>43945</v>
      </c>
      <c r="F49" s="31" t="s">
        <v>118</v>
      </c>
      <c r="G49" s="31" t="s">
        <v>117</v>
      </c>
      <c r="H49" s="32">
        <v>1639</v>
      </c>
      <c r="I49" s="32">
        <v>3330</v>
      </c>
      <c r="J49" s="36"/>
      <c r="K49" s="36"/>
    </row>
    <row r="50" spans="2:15">
      <c r="B50" s="32">
        <v>25</v>
      </c>
      <c r="C50" s="31" t="s">
        <v>100</v>
      </c>
      <c r="D50" s="33">
        <v>43945</v>
      </c>
      <c r="E50" s="33">
        <v>43946</v>
      </c>
      <c r="F50" s="31" t="s">
        <v>117</v>
      </c>
      <c r="G50" s="31" t="s">
        <v>118</v>
      </c>
      <c r="H50" s="32">
        <v>0</v>
      </c>
      <c r="I50" s="32">
        <v>0</v>
      </c>
      <c r="J50" s="36">
        <f>AVERAGE(H50)</f>
        <v>0</v>
      </c>
      <c r="K50" s="36">
        <f>I50</f>
        <v>0</v>
      </c>
      <c r="N50">
        <f>AVERAGE(H68,H77)</f>
        <v>1846</v>
      </c>
      <c r="O50">
        <f>AVERAGE(I68,I77)</f>
        <v>8468</v>
      </c>
    </row>
    <row r="51" spans="2:11">
      <c r="B51" s="32"/>
      <c r="C51" s="31"/>
      <c r="D51" s="33"/>
      <c r="E51" s="33"/>
      <c r="F51" s="31"/>
      <c r="G51" s="31"/>
      <c r="H51" s="32"/>
      <c r="I51" s="32"/>
      <c r="J51" s="36"/>
      <c r="K51" s="36"/>
    </row>
    <row r="52" spans="2:15">
      <c r="B52" s="32">
        <v>26</v>
      </c>
      <c r="C52" s="31" t="s">
        <v>100</v>
      </c>
      <c r="D52" s="33">
        <v>43946</v>
      </c>
      <c r="E52" s="33">
        <v>43947</v>
      </c>
      <c r="F52" s="31" t="s">
        <v>118</v>
      </c>
      <c r="G52" s="31" t="s">
        <v>118</v>
      </c>
      <c r="H52" s="32">
        <v>528</v>
      </c>
      <c r="I52" s="32">
        <v>4320</v>
      </c>
      <c r="J52" s="36">
        <f>AVERAGE(H52:H53)</f>
        <v>528</v>
      </c>
      <c r="K52" s="36">
        <f>AVERAGE(I52:I53)</f>
        <v>4320</v>
      </c>
      <c r="N52">
        <f>AVERAGE(H70:H71)</f>
        <v>2314</v>
      </c>
      <c r="O52">
        <f>AVERAGE(I70:I71)</f>
        <v>8702</v>
      </c>
    </row>
    <row r="53" spans="2:11">
      <c r="B53" s="32">
        <v>27</v>
      </c>
      <c r="C53" s="31" t="s">
        <v>100</v>
      </c>
      <c r="D53" s="33">
        <v>43947</v>
      </c>
      <c r="E53" s="33">
        <v>43948</v>
      </c>
      <c r="F53" s="31" t="s">
        <v>118</v>
      </c>
      <c r="G53" s="31" t="s">
        <v>118</v>
      </c>
      <c r="H53" s="32">
        <v>528</v>
      </c>
      <c r="I53" s="32">
        <v>4320</v>
      </c>
      <c r="J53" s="36"/>
      <c r="K53" s="36"/>
    </row>
    <row r="54" spans="2:26">
      <c r="B54" s="32"/>
      <c r="C54" s="31"/>
      <c r="D54" s="33"/>
      <c r="E54" s="33"/>
      <c r="F54" s="31"/>
      <c r="G54" s="31"/>
      <c r="H54" s="32"/>
      <c r="I54" s="32"/>
      <c r="J54" s="36"/>
      <c r="K54" s="36"/>
      <c r="S54" s="1" t="s">
        <v>119</v>
      </c>
      <c r="T54" s="2" t="s">
        <v>120</v>
      </c>
      <c r="U54" s="2"/>
      <c r="V54" s="2" t="s">
        <v>121</v>
      </c>
      <c r="W54" s="2"/>
      <c r="X54" s="2" t="s">
        <v>122</v>
      </c>
      <c r="Y54" s="2"/>
      <c r="Z54" s="20" t="s">
        <v>119</v>
      </c>
    </row>
    <row r="55" ht="12.75" customHeight="1" spans="2:26">
      <c r="B55" s="32">
        <v>28</v>
      </c>
      <c r="C55" s="31" t="s">
        <v>100</v>
      </c>
      <c r="D55" s="33">
        <v>43948</v>
      </c>
      <c r="E55" s="33">
        <v>43949</v>
      </c>
      <c r="F55" s="31" t="s">
        <v>118</v>
      </c>
      <c r="G55" s="31" t="s">
        <v>117</v>
      </c>
      <c r="H55" s="32">
        <v>932</v>
      </c>
      <c r="I55" s="32">
        <v>3960</v>
      </c>
      <c r="J55" s="36">
        <f>AVERAGE(H55)</f>
        <v>932</v>
      </c>
      <c r="K55" s="36">
        <f>AVERAGE(J55)</f>
        <v>932</v>
      </c>
      <c r="N55">
        <f>AVERAGE(H79)</f>
        <v>1802</v>
      </c>
      <c r="O55">
        <f>AVERAGE(I79)</f>
        <v>4714</v>
      </c>
      <c r="R55" s="3" t="s">
        <v>110</v>
      </c>
      <c r="S55" s="3" t="s">
        <v>123</v>
      </c>
      <c r="T55" s="3" t="s">
        <v>124</v>
      </c>
      <c r="U55" s="3" t="s">
        <v>123</v>
      </c>
      <c r="V55" s="3" t="s">
        <v>124</v>
      </c>
      <c r="W55" s="3" t="s">
        <v>125</v>
      </c>
      <c r="X55" s="3" t="s">
        <v>124</v>
      </c>
      <c r="Y55" s="3" t="s">
        <v>125</v>
      </c>
      <c r="Z55" s="3" t="s">
        <v>124</v>
      </c>
    </row>
    <row r="56" spans="2:26">
      <c r="B56" s="32"/>
      <c r="C56" s="31"/>
      <c r="D56" s="33"/>
      <c r="E56" s="33"/>
      <c r="F56" s="31"/>
      <c r="G56" s="31"/>
      <c r="H56" s="32"/>
      <c r="I56" s="32"/>
      <c r="J56" s="36"/>
      <c r="K56" s="36"/>
      <c r="R56" s="3"/>
      <c r="S56" s="3"/>
      <c r="T56" s="3"/>
      <c r="U56" s="3"/>
      <c r="V56" s="3"/>
      <c r="W56" s="3"/>
      <c r="X56" s="3"/>
      <c r="Y56" s="3"/>
      <c r="Z56" s="3"/>
    </row>
    <row r="57" spans="2:26">
      <c r="B57" s="32">
        <v>29</v>
      </c>
      <c r="C57" s="31" t="s">
        <v>100</v>
      </c>
      <c r="D57" s="33">
        <v>43949</v>
      </c>
      <c r="E57" s="33">
        <v>43950</v>
      </c>
      <c r="F57" s="31" t="s">
        <v>117</v>
      </c>
      <c r="G57" s="31" t="s">
        <v>117</v>
      </c>
      <c r="H57" s="32">
        <v>528</v>
      </c>
      <c r="I57" s="32">
        <v>0</v>
      </c>
      <c r="J57" s="36">
        <f>AVERAGE(H57:H58)</f>
        <v>528</v>
      </c>
      <c r="K57" s="36">
        <f>AVERAGE(I57:I58)</f>
        <v>0</v>
      </c>
      <c r="N57" s="37">
        <f>AVERAGE(H63:H66,H75,H81:H84)</f>
        <v>1601.44444444444</v>
      </c>
      <c r="O57" s="37">
        <f>AVERAGE(I63:I66,I75,I81:I84)</f>
        <v>1922.66666666667</v>
      </c>
      <c r="R57" s="4" t="s">
        <v>100</v>
      </c>
      <c r="S57" s="5">
        <v>43946</v>
      </c>
      <c r="T57" s="6"/>
      <c r="U57" s="6"/>
      <c r="V57" s="6" t="s">
        <v>126</v>
      </c>
      <c r="W57" s="6">
        <v>43835</v>
      </c>
      <c r="X57" s="6">
        <v>43866</v>
      </c>
      <c r="Y57" s="6">
        <v>43895</v>
      </c>
      <c r="Z57" s="6">
        <v>44017</v>
      </c>
    </row>
    <row r="58" spans="2:26">
      <c r="B58" s="32">
        <v>30</v>
      </c>
      <c r="C58" s="31" t="s">
        <v>100</v>
      </c>
      <c r="D58" s="33">
        <v>43950</v>
      </c>
      <c r="E58" s="33">
        <v>43951</v>
      </c>
      <c r="F58" s="31" t="s">
        <v>117</v>
      </c>
      <c r="G58" s="31" t="s">
        <v>117</v>
      </c>
      <c r="H58" s="32">
        <v>528</v>
      </c>
      <c r="I58" s="32">
        <v>0</v>
      </c>
      <c r="J58" s="36"/>
      <c r="K58" s="36"/>
      <c r="R58" s="4" t="s">
        <v>101</v>
      </c>
      <c r="S58" s="5">
        <v>43951</v>
      </c>
      <c r="T58" s="6">
        <v>43866</v>
      </c>
      <c r="U58" s="6">
        <v>43926</v>
      </c>
      <c r="V58" s="6">
        <v>43956</v>
      </c>
      <c r="W58" s="6">
        <v>44079</v>
      </c>
      <c r="X58" s="6">
        <v>44109</v>
      </c>
      <c r="Y58" s="6">
        <v>44170</v>
      </c>
      <c r="Z58" s="6"/>
    </row>
    <row r="59" spans="18:26">
      <c r="R59" s="4" t="s">
        <v>102</v>
      </c>
      <c r="S59" s="5">
        <v>43957</v>
      </c>
      <c r="T59" s="6"/>
      <c r="U59" s="6"/>
      <c r="V59" s="6">
        <v>44109</v>
      </c>
      <c r="W59" s="6">
        <v>44140</v>
      </c>
      <c r="X59" s="6">
        <v>44170</v>
      </c>
      <c r="Y59" s="6" t="s">
        <v>127</v>
      </c>
      <c r="Z59" s="6"/>
    </row>
    <row r="60" spans="15:15">
      <c r="O60" s="7" t="s">
        <v>128</v>
      </c>
    </row>
    <row r="61" ht="12.75" customHeight="1" spans="8:28">
      <c r="H61" s="31" t="s">
        <v>108</v>
      </c>
      <c r="I61" s="31" t="s">
        <v>109</v>
      </c>
      <c r="O61" s="8" t="s">
        <v>129</v>
      </c>
      <c r="P61" s="9" t="s">
        <v>100</v>
      </c>
      <c r="Q61" s="10" t="s">
        <v>130</v>
      </c>
      <c r="R61" s="10" t="s">
        <v>131</v>
      </c>
      <c r="S61" s="10" t="s">
        <v>107</v>
      </c>
      <c r="T61" s="10"/>
      <c r="U61" s="8" t="s">
        <v>132</v>
      </c>
      <c r="V61" s="9" t="s">
        <v>116</v>
      </c>
      <c r="W61" s="4" t="s">
        <v>133</v>
      </c>
      <c r="X61" s="4" t="s">
        <v>131</v>
      </c>
      <c r="Y61" s="4" t="s">
        <v>107</v>
      </c>
      <c r="Z61" s="4"/>
      <c r="AA61" s="22" t="s">
        <v>134</v>
      </c>
      <c r="AB61" s="22"/>
    </row>
    <row r="62" spans="2:28">
      <c r="B62" s="31" t="s">
        <v>71</v>
      </c>
      <c r="C62" s="31" t="s">
        <v>110</v>
      </c>
      <c r="D62" s="31" t="s">
        <v>111</v>
      </c>
      <c r="E62" s="31" t="s">
        <v>112</v>
      </c>
      <c r="F62" s="31" t="s">
        <v>113</v>
      </c>
      <c r="G62" s="31" t="s">
        <v>114</v>
      </c>
      <c r="H62" s="31" t="s">
        <v>115</v>
      </c>
      <c r="I62" s="31" t="s">
        <v>115</v>
      </c>
      <c r="O62" s="8"/>
      <c r="P62" s="9"/>
      <c r="Q62" s="10"/>
      <c r="R62" s="10"/>
      <c r="S62" s="10" t="s">
        <v>108</v>
      </c>
      <c r="T62" s="10" t="s">
        <v>109</v>
      </c>
      <c r="U62" s="8"/>
      <c r="V62" s="9"/>
      <c r="W62" s="4"/>
      <c r="X62" s="4"/>
      <c r="Y62" s="4" t="s">
        <v>108</v>
      </c>
      <c r="Z62" s="4" t="s">
        <v>109</v>
      </c>
      <c r="AA62" s="4" t="s">
        <v>108</v>
      </c>
      <c r="AB62" s="4" t="s">
        <v>109</v>
      </c>
    </row>
    <row r="63" spans="2:28">
      <c r="B63" s="32">
        <v>9</v>
      </c>
      <c r="C63" s="31" t="s">
        <v>116</v>
      </c>
      <c r="D63" s="33">
        <v>43929</v>
      </c>
      <c r="E63" s="33">
        <v>43930</v>
      </c>
      <c r="F63" s="31" t="s">
        <v>117</v>
      </c>
      <c r="G63" s="31" t="s">
        <v>117</v>
      </c>
      <c r="H63" s="32">
        <v>1374</v>
      </c>
      <c r="I63" s="32">
        <v>0</v>
      </c>
      <c r="O63" s="8"/>
      <c r="P63" s="9"/>
      <c r="Q63" s="11" t="s">
        <v>117</v>
      </c>
      <c r="R63" s="11" t="s">
        <v>118</v>
      </c>
      <c r="S63" s="15">
        <v>0</v>
      </c>
      <c r="T63" s="15">
        <v>0</v>
      </c>
      <c r="U63" s="8"/>
      <c r="V63" s="9"/>
      <c r="W63" s="11" t="s">
        <v>117</v>
      </c>
      <c r="X63" s="11" t="s">
        <v>118</v>
      </c>
      <c r="Y63" s="15">
        <v>1846</v>
      </c>
      <c r="Z63" s="15">
        <v>8468</v>
      </c>
      <c r="AA63" s="15">
        <f>Y63-S63</f>
        <v>1846</v>
      </c>
      <c r="AB63" s="15">
        <f>Z63-T63</f>
        <v>8468</v>
      </c>
    </row>
    <row r="64" spans="2:28">
      <c r="B64" s="32">
        <v>10</v>
      </c>
      <c r="C64" s="31" t="s">
        <v>116</v>
      </c>
      <c r="D64" s="33">
        <v>43930</v>
      </c>
      <c r="E64" s="33">
        <v>43931</v>
      </c>
      <c r="F64" s="31" t="s">
        <v>117</v>
      </c>
      <c r="G64" s="31" t="s">
        <v>117</v>
      </c>
      <c r="H64" s="32">
        <v>2190</v>
      </c>
      <c r="I64" s="32">
        <v>6976</v>
      </c>
      <c r="O64" s="8"/>
      <c r="P64" s="9"/>
      <c r="Q64" s="11" t="s">
        <v>118</v>
      </c>
      <c r="R64" s="11" t="s">
        <v>118</v>
      </c>
      <c r="S64" s="15">
        <v>528</v>
      </c>
      <c r="T64" s="15">
        <v>4320</v>
      </c>
      <c r="U64" s="8"/>
      <c r="V64" s="9"/>
      <c r="W64" s="11" t="s">
        <v>118</v>
      </c>
      <c r="X64" s="11" t="s">
        <v>118</v>
      </c>
      <c r="Y64" s="15">
        <v>2314</v>
      </c>
      <c r="Z64" s="15">
        <v>8702</v>
      </c>
      <c r="AA64" s="15">
        <f>Y64-S64</f>
        <v>1786</v>
      </c>
      <c r="AB64" s="15">
        <f>Z64-T64</f>
        <v>4382</v>
      </c>
    </row>
    <row r="65" spans="2:28">
      <c r="B65" s="32">
        <v>11</v>
      </c>
      <c r="C65" s="31" t="s">
        <v>116</v>
      </c>
      <c r="D65" s="33">
        <v>43931</v>
      </c>
      <c r="E65" s="33">
        <v>43932</v>
      </c>
      <c r="F65" s="31" t="s">
        <v>117</v>
      </c>
      <c r="G65" s="31" t="s">
        <v>117</v>
      </c>
      <c r="H65" s="32">
        <v>1513</v>
      </c>
      <c r="I65" s="32">
        <v>0</v>
      </c>
      <c r="O65" s="8"/>
      <c r="P65" s="9"/>
      <c r="Q65" s="11" t="s">
        <v>118</v>
      </c>
      <c r="R65" s="11" t="s">
        <v>117</v>
      </c>
      <c r="S65" s="17">
        <v>932</v>
      </c>
      <c r="T65" s="17">
        <v>932</v>
      </c>
      <c r="U65" s="8"/>
      <c r="V65" s="9"/>
      <c r="W65" s="11" t="s">
        <v>118</v>
      </c>
      <c r="X65" s="11" t="s">
        <v>117</v>
      </c>
      <c r="Y65" s="17">
        <v>1802</v>
      </c>
      <c r="Z65" s="17">
        <v>4714</v>
      </c>
      <c r="AA65" s="15">
        <f>Y65-S65</f>
        <v>870</v>
      </c>
      <c r="AB65" s="15">
        <f>Z65-T65</f>
        <v>3782</v>
      </c>
    </row>
    <row r="66" spans="2:28">
      <c r="B66" s="32">
        <v>12</v>
      </c>
      <c r="C66" s="31" t="s">
        <v>116</v>
      </c>
      <c r="D66" s="33">
        <v>43932</v>
      </c>
      <c r="E66" s="33">
        <v>43933</v>
      </c>
      <c r="F66" s="31" t="s">
        <v>117</v>
      </c>
      <c r="G66" s="31" t="s">
        <v>117</v>
      </c>
      <c r="H66" s="32">
        <v>1368</v>
      </c>
      <c r="I66" s="32">
        <v>0</v>
      </c>
      <c r="O66" s="8"/>
      <c r="P66" s="9"/>
      <c r="Q66" s="11" t="s">
        <v>117</v>
      </c>
      <c r="R66" s="11" t="s">
        <v>117</v>
      </c>
      <c r="S66" s="17">
        <v>528</v>
      </c>
      <c r="T66" s="17">
        <v>0</v>
      </c>
      <c r="U66" s="8"/>
      <c r="V66" s="9"/>
      <c r="W66" s="11" t="s">
        <v>117</v>
      </c>
      <c r="X66" s="11" t="s">
        <v>117</v>
      </c>
      <c r="Y66" s="21">
        <v>1601.44444444444</v>
      </c>
      <c r="Z66" s="21">
        <v>1922.66666666667</v>
      </c>
      <c r="AA66" s="23">
        <f>Y66-S66</f>
        <v>1073.44444444444</v>
      </c>
      <c r="AB66" s="23">
        <f>Z66-T66</f>
        <v>1922.66666666667</v>
      </c>
    </row>
    <row r="67" spans="2:28">
      <c r="B67" s="32"/>
      <c r="C67" s="31"/>
      <c r="D67" s="33"/>
      <c r="E67" s="33"/>
      <c r="F67" s="31"/>
      <c r="G67" s="31"/>
      <c r="H67" s="32"/>
      <c r="I67" s="32"/>
      <c r="AA67" s="24">
        <f>SUM(AA63:AA66)</f>
        <v>5575.44444444444</v>
      </c>
      <c r="AB67" s="24">
        <f>SUM(AB63:AB66)</f>
        <v>18554.6666666667</v>
      </c>
    </row>
    <row r="68" spans="2:28">
      <c r="B68" s="32">
        <v>13</v>
      </c>
      <c r="C68" s="31" t="s">
        <v>116</v>
      </c>
      <c r="D68" s="33">
        <v>43933</v>
      </c>
      <c r="E68" s="33">
        <v>43934</v>
      </c>
      <c r="F68" s="31" t="s">
        <v>117</v>
      </c>
      <c r="G68" s="31" t="s">
        <v>118</v>
      </c>
      <c r="H68" s="32">
        <v>2324</v>
      </c>
      <c r="I68" s="32">
        <v>8402</v>
      </c>
      <c r="AA68" s="24">
        <f>10400*AA66</f>
        <v>11163822.2222222</v>
      </c>
      <c r="AB68" s="24">
        <f>2500*AB67</f>
        <v>46386666.6666667</v>
      </c>
    </row>
    <row r="69" spans="2:28">
      <c r="B69" s="32"/>
      <c r="C69" s="31"/>
      <c r="D69" s="33"/>
      <c r="E69" s="33"/>
      <c r="F69" s="31"/>
      <c r="G69" s="31"/>
      <c r="H69" s="32"/>
      <c r="I69" s="32"/>
      <c r="AA69" s="24"/>
      <c r="AB69" s="24">
        <f>AB68+AA68</f>
        <v>57550488.8888889</v>
      </c>
    </row>
    <row r="70" spans="2:9">
      <c r="B70" s="32">
        <v>14</v>
      </c>
      <c r="C70" s="31" t="s">
        <v>116</v>
      </c>
      <c r="D70" s="33">
        <v>43934</v>
      </c>
      <c r="E70" s="33">
        <v>43935</v>
      </c>
      <c r="F70" s="31" t="s">
        <v>118</v>
      </c>
      <c r="G70" s="31" t="s">
        <v>118</v>
      </c>
      <c r="H70" s="32">
        <v>2256</v>
      </c>
      <c r="I70" s="32">
        <v>8999</v>
      </c>
    </row>
    <row r="71" spans="2:15">
      <c r="B71" s="32">
        <v>15</v>
      </c>
      <c r="C71" s="31" t="s">
        <v>116</v>
      </c>
      <c r="D71" s="33">
        <v>43935</v>
      </c>
      <c r="E71" s="33">
        <v>43936</v>
      </c>
      <c r="F71" s="31" t="s">
        <v>118</v>
      </c>
      <c r="G71" s="31" t="s">
        <v>118</v>
      </c>
      <c r="H71" s="32">
        <v>2372</v>
      </c>
      <c r="I71" s="32">
        <v>8405</v>
      </c>
      <c r="O71" s="7" t="s">
        <v>135</v>
      </c>
    </row>
    <row r="72" ht="12.75" customHeight="1" spans="2:28">
      <c r="B72" s="32"/>
      <c r="C72" s="31"/>
      <c r="D72" s="33"/>
      <c r="E72" s="33"/>
      <c r="F72" s="31"/>
      <c r="G72" s="31"/>
      <c r="H72" s="32"/>
      <c r="I72" s="32"/>
      <c r="O72" s="8" t="s">
        <v>129</v>
      </c>
      <c r="P72" s="9" t="s">
        <v>100</v>
      </c>
      <c r="Q72" s="10" t="s">
        <v>130</v>
      </c>
      <c r="R72" s="10" t="s">
        <v>131</v>
      </c>
      <c r="S72" s="10" t="s">
        <v>107</v>
      </c>
      <c r="T72" s="10"/>
      <c r="U72" s="8" t="s">
        <v>132</v>
      </c>
      <c r="V72" s="9" t="s">
        <v>116</v>
      </c>
      <c r="W72" s="4" t="s">
        <v>133</v>
      </c>
      <c r="X72" s="4" t="s">
        <v>131</v>
      </c>
      <c r="Y72" s="4" t="s">
        <v>107</v>
      </c>
      <c r="Z72" s="4"/>
      <c r="AA72" s="22" t="s">
        <v>134</v>
      </c>
      <c r="AB72" s="22"/>
    </row>
    <row r="73" spans="2:28">
      <c r="B73" s="32">
        <v>16</v>
      </c>
      <c r="C73" s="31" t="s">
        <v>116</v>
      </c>
      <c r="D73" s="33">
        <v>43936</v>
      </c>
      <c r="E73" s="33">
        <v>43937</v>
      </c>
      <c r="F73" s="31" t="s">
        <v>118</v>
      </c>
      <c r="G73" s="31" t="s">
        <v>117</v>
      </c>
      <c r="H73" s="32">
        <v>0</v>
      </c>
      <c r="I73" s="32">
        <v>0</v>
      </c>
      <c r="O73" s="8"/>
      <c r="P73" s="9"/>
      <c r="Q73" s="10"/>
      <c r="R73" s="10"/>
      <c r="S73" s="10" t="s">
        <v>108</v>
      </c>
      <c r="T73" s="10" t="s">
        <v>109</v>
      </c>
      <c r="U73" s="8"/>
      <c r="V73" s="9"/>
      <c r="W73" s="4"/>
      <c r="X73" s="4"/>
      <c r="Y73" s="4" t="s">
        <v>108</v>
      </c>
      <c r="Z73" s="4" t="s">
        <v>109</v>
      </c>
      <c r="AA73" s="4" t="s">
        <v>108</v>
      </c>
      <c r="AB73" s="4" t="s">
        <v>109</v>
      </c>
    </row>
    <row r="74" spans="2:28">
      <c r="B74" s="32"/>
      <c r="C74" s="31"/>
      <c r="D74" s="33"/>
      <c r="E74" s="33"/>
      <c r="F74" s="31"/>
      <c r="G74" s="31"/>
      <c r="H74" s="32"/>
      <c r="I74" s="32"/>
      <c r="O74" s="8"/>
      <c r="P74" s="9"/>
      <c r="Q74" s="11" t="s">
        <v>117</v>
      </c>
      <c r="R74" s="11" t="s">
        <v>118</v>
      </c>
      <c r="S74" s="15">
        <v>0</v>
      </c>
      <c r="T74" s="15">
        <v>0</v>
      </c>
      <c r="U74" s="8"/>
      <c r="V74" s="9"/>
      <c r="W74" s="11" t="s">
        <v>117</v>
      </c>
      <c r="X74" s="11" t="s">
        <v>118</v>
      </c>
      <c r="Y74" s="15">
        <v>1846</v>
      </c>
      <c r="Z74" s="15">
        <v>8468</v>
      </c>
      <c r="AA74" s="15">
        <f>Y74-S74</f>
        <v>1846</v>
      </c>
      <c r="AB74" s="15">
        <f>Z74-T74</f>
        <v>8468</v>
      </c>
    </row>
    <row r="75" spans="2:28">
      <c r="B75" s="32">
        <v>17</v>
      </c>
      <c r="C75" s="31" t="s">
        <v>116</v>
      </c>
      <c r="D75" s="33">
        <v>43937</v>
      </c>
      <c r="E75" s="33">
        <v>43938</v>
      </c>
      <c r="F75" s="31" t="s">
        <v>117</v>
      </c>
      <c r="G75" s="31" t="s">
        <v>117</v>
      </c>
      <c r="H75" s="32">
        <v>1905</v>
      </c>
      <c r="I75" s="32">
        <v>2024</v>
      </c>
      <c r="O75" s="8"/>
      <c r="P75" s="9"/>
      <c r="Q75" s="11" t="s">
        <v>118</v>
      </c>
      <c r="R75" s="11" t="s">
        <v>118</v>
      </c>
      <c r="S75" s="15">
        <v>528</v>
      </c>
      <c r="T75" s="15">
        <v>4320</v>
      </c>
      <c r="U75" s="8"/>
      <c r="V75" s="9"/>
      <c r="W75" s="11" t="s">
        <v>118</v>
      </c>
      <c r="X75" s="11" t="s">
        <v>118</v>
      </c>
      <c r="Y75" s="15">
        <v>2314</v>
      </c>
      <c r="Z75" s="15">
        <v>8702</v>
      </c>
      <c r="AA75" s="15">
        <f>Y75-S75</f>
        <v>1786</v>
      </c>
      <c r="AB75" s="15">
        <f>Z75-T75</f>
        <v>4382</v>
      </c>
    </row>
    <row r="76" spans="2:28">
      <c r="B76" s="32"/>
      <c r="C76" s="31"/>
      <c r="D76" s="33"/>
      <c r="E76" s="33"/>
      <c r="F76" s="31"/>
      <c r="G76" s="31"/>
      <c r="H76" s="32"/>
      <c r="I76" s="32"/>
      <c r="O76" s="8"/>
      <c r="P76" s="9"/>
      <c r="Q76" s="11" t="s">
        <v>118</v>
      </c>
      <c r="R76" s="11" t="s">
        <v>117</v>
      </c>
      <c r="S76" s="17">
        <v>932</v>
      </c>
      <c r="T76" s="17">
        <v>932</v>
      </c>
      <c r="U76" s="8"/>
      <c r="V76" s="9"/>
      <c r="W76" s="11" t="s">
        <v>118</v>
      </c>
      <c r="X76" s="11" t="s">
        <v>117</v>
      </c>
      <c r="Y76" s="17">
        <v>1802</v>
      </c>
      <c r="Z76" s="17">
        <v>4714</v>
      </c>
      <c r="AA76" s="15">
        <f>Y76-S76</f>
        <v>870</v>
      </c>
      <c r="AB76" s="15">
        <f>Z76-T76</f>
        <v>3782</v>
      </c>
    </row>
    <row r="77" spans="2:28">
      <c r="B77" s="32">
        <v>18</v>
      </c>
      <c r="C77" s="31" t="s">
        <v>116</v>
      </c>
      <c r="D77" s="33">
        <v>43938</v>
      </c>
      <c r="E77" s="33">
        <v>43939</v>
      </c>
      <c r="F77" s="31" t="s">
        <v>117</v>
      </c>
      <c r="G77" s="31" t="s">
        <v>118</v>
      </c>
      <c r="H77" s="32">
        <v>1368</v>
      </c>
      <c r="I77" s="32">
        <v>8534</v>
      </c>
      <c r="O77" s="8"/>
      <c r="P77" s="9"/>
      <c r="Q77" s="11" t="s">
        <v>117</v>
      </c>
      <c r="R77" s="11" t="s">
        <v>117</v>
      </c>
      <c r="S77" s="17">
        <v>528</v>
      </c>
      <c r="T77" s="17">
        <v>0</v>
      </c>
      <c r="U77" s="8"/>
      <c r="V77" s="9"/>
      <c r="W77" s="11" t="s">
        <v>117</v>
      </c>
      <c r="X77" s="11" t="s">
        <v>117</v>
      </c>
      <c r="Y77" s="21">
        <v>1601.44444444444</v>
      </c>
      <c r="Z77" s="21">
        <v>1922.66666666667</v>
      </c>
      <c r="AA77" s="23">
        <f>Y77-S77</f>
        <v>1073.44444444444</v>
      </c>
      <c r="AB77" s="23">
        <f>Z77-T77</f>
        <v>1922.66666666667</v>
      </c>
    </row>
    <row r="78" spans="2:9">
      <c r="B78" s="32"/>
      <c r="C78" s="31"/>
      <c r="D78" s="33"/>
      <c r="E78" s="33"/>
      <c r="F78" s="31"/>
      <c r="G78" s="31"/>
      <c r="H78" s="32"/>
      <c r="I78" s="32"/>
    </row>
    <row r="79" spans="2:9">
      <c r="B79" s="32">
        <v>19</v>
      </c>
      <c r="C79" s="31" t="s">
        <v>116</v>
      </c>
      <c r="D79" s="33">
        <v>43939</v>
      </c>
      <c r="E79" s="33">
        <v>43940</v>
      </c>
      <c r="F79" s="31" t="s">
        <v>118</v>
      </c>
      <c r="G79" s="31" t="s">
        <v>117</v>
      </c>
      <c r="H79" s="32">
        <v>1802</v>
      </c>
      <c r="I79" s="32">
        <v>4714</v>
      </c>
    </row>
    <row r="80" spans="2:9">
      <c r="B80" s="32"/>
      <c r="C80" s="31"/>
      <c r="D80" s="33"/>
      <c r="E80" s="33"/>
      <c r="F80" s="31"/>
      <c r="G80" s="31"/>
      <c r="H80" s="32"/>
      <c r="I80" s="32"/>
    </row>
    <row r="81" spans="2:9">
      <c r="B81" s="32">
        <v>20</v>
      </c>
      <c r="C81" s="31" t="s">
        <v>116</v>
      </c>
      <c r="D81" s="33">
        <v>43940</v>
      </c>
      <c r="E81" s="33">
        <v>43941</v>
      </c>
      <c r="F81" s="31" t="s">
        <v>117</v>
      </c>
      <c r="G81" s="31" t="s">
        <v>117</v>
      </c>
      <c r="H81" s="32">
        <v>1641</v>
      </c>
      <c r="I81" s="32">
        <v>420</v>
      </c>
    </row>
    <row r="82" spans="2:9">
      <c r="B82" s="32">
        <v>21</v>
      </c>
      <c r="C82" s="31" t="s">
        <v>116</v>
      </c>
      <c r="D82" s="33">
        <v>43941</v>
      </c>
      <c r="E82" s="33">
        <v>43942</v>
      </c>
      <c r="F82" s="31" t="s">
        <v>117</v>
      </c>
      <c r="G82" s="31" t="s">
        <v>117</v>
      </c>
      <c r="H82" s="32">
        <v>1529</v>
      </c>
      <c r="I82" s="32">
        <v>7884</v>
      </c>
    </row>
    <row r="83" spans="2:9">
      <c r="B83" s="32">
        <v>22</v>
      </c>
      <c r="C83" s="31" t="s">
        <v>116</v>
      </c>
      <c r="D83" s="33">
        <v>43942</v>
      </c>
      <c r="E83" s="33">
        <v>43943</v>
      </c>
      <c r="F83" s="31" t="s">
        <v>117</v>
      </c>
      <c r="G83" s="31" t="s">
        <v>117</v>
      </c>
      <c r="H83" s="32">
        <v>1320</v>
      </c>
      <c r="I83" s="32">
        <v>0</v>
      </c>
    </row>
    <row r="84" spans="2:9">
      <c r="B84" s="32">
        <v>23</v>
      </c>
      <c r="C84" s="31" t="s">
        <v>116</v>
      </c>
      <c r="D84" s="33">
        <v>43943</v>
      </c>
      <c r="E84" s="33">
        <v>43944</v>
      </c>
      <c r="F84" s="31" t="s">
        <v>117</v>
      </c>
      <c r="G84" s="31" t="s">
        <v>117</v>
      </c>
      <c r="H84" s="32">
        <v>1573</v>
      </c>
      <c r="I84" s="32">
        <v>0</v>
      </c>
    </row>
  </sheetData>
  <mergeCells count="40">
    <mergeCell ref="J23:K23"/>
    <mergeCell ref="N23:O23"/>
    <mergeCell ref="T54:U54"/>
    <mergeCell ref="V54:W54"/>
    <mergeCell ref="X54:Y54"/>
    <mergeCell ref="S61:T61"/>
    <mergeCell ref="Y61:Z61"/>
    <mergeCell ref="AA61:AB61"/>
    <mergeCell ref="S72:T72"/>
    <mergeCell ref="Y72:Z72"/>
    <mergeCell ref="AA72:AB72"/>
    <mergeCell ref="B4:B5"/>
    <mergeCell ref="B14:B15"/>
    <mergeCell ref="C4:C5"/>
    <mergeCell ref="C14:C15"/>
    <mergeCell ref="O61:O66"/>
    <mergeCell ref="O72:O77"/>
    <mergeCell ref="P61:P66"/>
    <mergeCell ref="P72:P77"/>
    <mergeCell ref="Q61:Q62"/>
    <mergeCell ref="Q72:Q73"/>
    <mergeCell ref="R55:R56"/>
    <mergeCell ref="R61:R62"/>
    <mergeCell ref="R72:R73"/>
    <mergeCell ref="S55:S56"/>
    <mergeCell ref="T55:T56"/>
    <mergeCell ref="U55:U56"/>
    <mergeCell ref="U61:U66"/>
    <mergeCell ref="U72:U77"/>
    <mergeCell ref="V55:V56"/>
    <mergeCell ref="V61:V66"/>
    <mergeCell ref="V72:V77"/>
    <mergeCell ref="W55:W56"/>
    <mergeCell ref="W61:W62"/>
    <mergeCell ref="W72:W73"/>
    <mergeCell ref="X55:X56"/>
    <mergeCell ref="X61:X62"/>
    <mergeCell ref="X72:X73"/>
    <mergeCell ref="Y55:Y56"/>
    <mergeCell ref="Z55:Z56"/>
  </mergeCell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workbookViewId="0">
      <pane xSplit="1" ySplit="1" topLeftCell="C30" activePane="bottomRight" state="frozen"/>
      <selection/>
      <selection pane="topRight"/>
      <selection pane="bottomLeft"/>
      <selection pane="bottomRight" activeCell="D50" sqref="D50"/>
    </sheetView>
  </sheetViews>
  <sheetFormatPr defaultColWidth="9" defaultRowHeight="15.75"/>
  <cols>
    <col min="1" max="1" width="10.5555555555556" customWidth="1"/>
    <col min="2" max="12" width="8.78518518518518" customWidth="1"/>
    <col min="13" max="14" width="10.8814814814815" customWidth="1"/>
    <col min="15" max="1025" width="8.78518518518518" customWidth="1"/>
  </cols>
  <sheetData>
    <row r="1" spans="2:13">
      <c r="B1" s="1" t="s">
        <v>119</v>
      </c>
      <c r="C1" s="2" t="s">
        <v>120</v>
      </c>
      <c r="D1" s="2"/>
      <c r="E1" s="2" t="s">
        <v>136</v>
      </c>
      <c r="F1" s="2"/>
      <c r="G1" s="2" t="s">
        <v>137</v>
      </c>
      <c r="H1" s="2"/>
      <c r="I1" s="2" t="s">
        <v>138</v>
      </c>
      <c r="J1" s="2"/>
      <c r="K1" s="2" t="s">
        <v>139</v>
      </c>
      <c r="L1" s="2"/>
      <c r="M1" s="20" t="s">
        <v>119</v>
      </c>
    </row>
    <row r="2" ht="12.75" customHeight="1" spans="1:13">
      <c r="A2" s="3" t="s">
        <v>110</v>
      </c>
      <c r="B2" s="3" t="s">
        <v>123</v>
      </c>
      <c r="C2" s="3" t="s">
        <v>124</v>
      </c>
      <c r="D2" s="3" t="s">
        <v>123</v>
      </c>
      <c r="E2" s="3" t="s">
        <v>124</v>
      </c>
      <c r="F2" s="3" t="s">
        <v>125</v>
      </c>
      <c r="G2" s="3" t="s">
        <v>124</v>
      </c>
      <c r="H2" s="3" t="s">
        <v>125</v>
      </c>
      <c r="I2" s="3" t="s">
        <v>124</v>
      </c>
      <c r="J2" s="3" t="s">
        <v>125</v>
      </c>
      <c r="K2" s="3" t="s">
        <v>124</v>
      </c>
      <c r="L2" s="3" t="s">
        <v>125</v>
      </c>
      <c r="M2" s="3" t="s">
        <v>124</v>
      </c>
    </row>
    <row r="3" spans="1:1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4" t="s">
        <v>104</v>
      </c>
      <c r="B4" s="5">
        <v>43947</v>
      </c>
      <c r="C4" s="6" t="s">
        <v>140</v>
      </c>
      <c r="D4" s="6" t="s">
        <v>141</v>
      </c>
      <c r="E4" s="6">
        <v>43866</v>
      </c>
      <c r="F4" s="6">
        <v>43956</v>
      </c>
      <c r="G4" s="6">
        <v>44017</v>
      </c>
      <c r="H4" s="6">
        <v>44140</v>
      </c>
      <c r="I4" s="6"/>
      <c r="J4" s="6"/>
      <c r="K4" s="6">
        <v>44140</v>
      </c>
      <c r="L4" s="6">
        <v>44170</v>
      </c>
      <c r="M4" s="6"/>
    </row>
    <row r="5" spans="1:13">
      <c r="A5" s="4" t="s">
        <v>105</v>
      </c>
      <c r="B5" s="5">
        <v>43955</v>
      </c>
      <c r="C5" s="6">
        <v>44017</v>
      </c>
      <c r="D5" s="6">
        <v>44017</v>
      </c>
      <c r="E5" s="6"/>
      <c r="F5" s="6"/>
      <c r="G5" s="6" t="s">
        <v>127</v>
      </c>
      <c r="H5" s="6"/>
      <c r="I5" s="6"/>
      <c r="J5" s="6"/>
      <c r="K5" s="6"/>
      <c r="L5" s="6"/>
      <c r="M5" s="6"/>
    </row>
    <row r="9" spans="1:1">
      <c r="A9" s="7" t="s">
        <v>142</v>
      </c>
    </row>
    <row r="10" ht="12.75" customHeight="1" spans="1:14">
      <c r="A10" s="8" t="s">
        <v>143</v>
      </c>
      <c r="B10" s="9" t="s">
        <v>104</v>
      </c>
      <c r="C10" s="10" t="s">
        <v>130</v>
      </c>
      <c r="D10" s="10" t="s">
        <v>131</v>
      </c>
      <c r="E10" s="10" t="s">
        <v>107</v>
      </c>
      <c r="F10" s="10"/>
      <c r="G10" s="8" t="s">
        <v>132</v>
      </c>
      <c r="H10" s="9" t="s">
        <v>144</v>
      </c>
      <c r="I10" s="10" t="s">
        <v>133</v>
      </c>
      <c r="J10" s="10" t="s">
        <v>131</v>
      </c>
      <c r="K10" s="10" t="s">
        <v>107</v>
      </c>
      <c r="L10" s="10"/>
      <c r="M10" s="22" t="s">
        <v>134</v>
      </c>
      <c r="N10" s="22"/>
    </row>
    <row r="11" spans="1:14">
      <c r="A11" s="8"/>
      <c r="B11" s="9"/>
      <c r="C11" s="10"/>
      <c r="D11" s="10"/>
      <c r="E11" s="10" t="s">
        <v>108</v>
      </c>
      <c r="F11" s="10" t="s">
        <v>109</v>
      </c>
      <c r="G11" s="8"/>
      <c r="H11" s="9"/>
      <c r="I11" s="10"/>
      <c r="J11" s="10"/>
      <c r="K11" s="10" t="s">
        <v>108</v>
      </c>
      <c r="L11" s="10" t="s">
        <v>109</v>
      </c>
      <c r="M11" s="4" t="s">
        <v>108</v>
      </c>
      <c r="N11" s="4" t="s">
        <v>109</v>
      </c>
    </row>
    <row r="12" spans="1:14">
      <c r="A12" s="8"/>
      <c r="B12" s="9"/>
      <c r="C12" s="11" t="s">
        <v>117</v>
      </c>
      <c r="D12" s="11" t="s">
        <v>118</v>
      </c>
      <c r="E12" s="15">
        <v>0</v>
      </c>
      <c r="F12" s="15">
        <v>0</v>
      </c>
      <c r="G12" s="8"/>
      <c r="H12" s="9"/>
      <c r="I12" s="11" t="s">
        <v>117</v>
      </c>
      <c r="J12" s="11" t="s">
        <v>118</v>
      </c>
      <c r="K12" s="15">
        <v>2628</v>
      </c>
      <c r="L12" s="15">
        <v>15530</v>
      </c>
      <c r="M12" s="15">
        <f>K12-E12</f>
        <v>2628</v>
      </c>
      <c r="N12" s="15">
        <f>L12-F12</f>
        <v>15530</v>
      </c>
    </row>
    <row r="13" spans="1:14">
      <c r="A13" s="8"/>
      <c r="B13" s="9"/>
      <c r="C13" s="11" t="s">
        <v>118</v>
      </c>
      <c r="D13" s="11" t="s">
        <v>118</v>
      </c>
      <c r="E13" s="15">
        <v>2073</v>
      </c>
      <c r="F13" s="15">
        <v>17678</v>
      </c>
      <c r="G13" s="8"/>
      <c r="H13" s="9"/>
      <c r="I13" s="11" t="s">
        <v>118</v>
      </c>
      <c r="J13" s="11" t="s">
        <v>118</v>
      </c>
      <c r="K13" s="15"/>
      <c r="L13" s="15"/>
      <c r="M13" s="15"/>
      <c r="N13" s="15"/>
    </row>
    <row r="14" spans="1:14">
      <c r="A14" s="8"/>
      <c r="B14" s="9"/>
      <c r="C14" s="11" t="s">
        <v>118</v>
      </c>
      <c r="D14" s="11" t="s">
        <v>117</v>
      </c>
      <c r="E14" s="17">
        <v>2250</v>
      </c>
      <c r="F14" s="17">
        <v>630</v>
      </c>
      <c r="G14" s="8"/>
      <c r="H14" s="9"/>
      <c r="I14" s="11" t="s">
        <v>118</v>
      </c>
      <c r="J14" s="11" t="s">
        <v>117</v>
      </c>
      <c r="K14" s="15">
        <v>1422</v>
      </c>
      <c r="L14" s="15">
        <v>9310</v>
      </c>
      <c r="M14" s="15">
        <f>K14-E14</f>
        <v>-828</v>
      </c>
      <c r="N14" s="15">
        <f>L14-F14</f>
        <v>8680</v>
      </c>
    </row>
    <row r="15" spans="1:14">
      <c r="A15" s="8"/>
      <c r="B15" s="9"/>
      <c r="C15" s="11" t="s">
        <v>117</v>
      </c>
      <c r="D15" s="11" t="s">
        <v>117</v>
      </c>
      <c r="E15" s="17">
        <v>0</v>
      </c>
      <c r="F15" s="17">
        <v>0</v>
      </c>
      <c r="G15" s="8"/>
      <c r="H15" s="9"/>
      <c r="I15" s="11" t="s">
        <v>117</v>
      </c>
      <c r="J15" s="11" t="s">
        <v>117</v>
      </c>
      <c r="K15" s="21">
        <v>1915</v>
      </c>
      <c r="L15" s="21">
        <v>0</v>
      </c>
      <c r="M15" s="23">
        <f>K15-E15</f>
        <v>1915</v>
      </c>
      <c r="N15" s="23">
        <f>L15-F15</f>
        <v>0</v>
      </c>
    </row>
    <row r="16" spans="5:14">
      <c r="E16" s="18">
        <f>SUM(E12:E15)</f>
        <v>4323</v>
      </c>
      <c r="F16" s="19">
        <f>SUM(F12:F15)</f>
        <v>18308</v>
      </c>
      <c r="M16" s="24">
        <f>SUM(M12:M15)</f>
        <v>3715</v>
      </c>
      <c r="N16" s="24">
        <f>SUM(N12:N15)</f>
        <v>24210</v>
      </c>
    </row>
    <row r="17" spans="13:14">
      <c r="M17" s="24">
        <f>10400*M16</f>
        <v>38636000</v>
      </c>
      <c r="N17" s="24">
        <f>2500*N16</f>
        <v>60525000</v>
      </c>
    </row>
    <row r="18" spans="13:14">
      <c r="M18" s="24"/>
      <c r="N18" s="25">
        <f>N17+M17</f>
        <v>99161000</v>
      </c>
    </row>
    <row r="20" spans="1:1">
      <c r="A20" s="7" t="s">
        <v>145</v>
      </c>
    </row>
    <row r="21" ht="12.75" customHeight="1" spans="1:14">
      <c r="A21" s="8" t="s">
        <v>146</v>
      </c>
      <c r="B21" s="9" t="s">
        <v>104</v>
      </c>
      <c r="C21" s="10" t="s">
        <v>130</v>
      </c>
      <c r="D21" s="10" t="s">
        <v>131</v>
      </c>
      <c r="E21" s="10" t="s">
        <v>107</v>
      </c>
      <c r="F21" s="10"/>
      <c r="G21" s="8" t="s">
        <v>132</v>
      </c>
      <c r="H21" s="9" t="s">
        <v>144</v>
      </c>
      <c r="I21" s="10" t="s">
        <v>133</v>
      </c>
      <c r="J21" s="10" t="s">
        <v>131</v>
      </c>
      <c r="K21" s="10" t="s">
        <v>107</v>
      </c>
      <c r="L21" s="10"/>
      <c r="M21" s="22" t="s">
        <v>134</v>
      </c>
      <c r="N21" s="22"/>
    </row>
    <row r="22" spans="1:14">
      <c r="A22" s="8"/>
      <c r="B22" s="9"/>
      <c r="C22" s="10"/>
      <c r="D22" s="10"/>
      <c r="E22" s="10" t="s">
        <v>108</v>
      </c>
      <c r="F22" s="10" t="s">
        <v>109</v>
      </c>
      <c r="G22" s="8"/>
      <c r="H22" s="9"/>
      <c r="I22" s="10"/>
      <c r="J22" s="10"/>
      <c r="K22" s="10" t="s">
        <v>108</v>
      </c>
      <c r="L22" s="10" t="s">
        <v>109</v>
      </c>
      <c r="M22" s="4" t="s">
        <v>108</v>
      </c>
      <c r="N22" s="4" t="s">
        <v>109</v>
      </c>
    </row>
    <row r="23" spans="1:14">
      <c r="A23" s="8"/>
      <c r="B23" s="9"/>
      <c r="C23" s="11" t="s">
        <v>117</v>
      </c>
      <c r="D23" s="11" t="s">
        <v>118</v>
      </c>
      <c r="E23" s="15">
        <v>3299</v>
      </c>
      <c r="F23" s="15">
        <v>4101</v>
      </c>
      <c r="G23" s="8"/>
      <c r="H23" s="9"/>
      <c r="I23" s="11" t="s">
        <v>117</v>
      </c>
      <c r="J23" s="11" t="s">
        <v>118</v>
      </c>
      <c r="K23" s="15">
        <v>0</v>
      </c>
      <c r="L23" s="15">
        <v>4005</v>
      </c>
      <c r="M23" s="15">
        <v>0</v>
      </c>
      <c r="N23" s="15">
        <v>4005</v>
      </c>
    </row>
    <row r="24" spans="1:14">
      <c r="A24" s="8"/>
      <c r="B24" s="9"/>
      <c r="C24" s="11" t="s">
        <v>118</v>
      </c>
      <c r="D24" s="11" t="s">
        <v>118</v>
      </c>
      <c r="E24" s="15">
        <v>1570.66666666667</v>
      </c>
      <c r="F24" s="15">
        <v>15783.3333333333</v>
      </c>
      <c r="G24" s="8"/>
      <c r="H24" s="9"/>
      <c r="I24" s="11" t="s">
        <v>118</v>
      </c>
      <c r="J24" s="11" t="s">
        <v>118</v>
      </c>
      <c r="K24" s="15">
        <v>0</v>
      </c>
      <c r="L24" s="15">
        <v>17342.5</v>
      </c>
      <c r="M24" s="15">
        <v>0</v>
      </c>
      <c r="N24" s="15">
        <v>17342.5</v>
      </c>
    </row>
    <row r="25" spans="1:14">
      <c r="A25" s="8"/>
      <c r="B25" s="9"/>
      <c r="C25" s="11" t="s">
        <v>118</v>
      </c>
      <c r="D25" s="11" t="s">
        <v>117</v>
      </c>
      <c r="E25" s="17">
        <v>2563</v>
      </c>
      <c r="F25" s="17">
        <v>720</v>
      </c>
      <c r="G25" s="8"/>
      <c r="H25" s="9"/>
      <c r="I25" s="11" t="s">
        <v>118</v>
      </c>
      <c r="J25" s="11" t="s">
        <v>117</v>
      </c>
      <c r="K25" s="17">
        <v>2440</v>
      </c>
      <c r="L25" s="17">
        <v>5935</v>
      </c>
      <c r="M25" s="15">
        <v>2440</v>
      </c>
      <c r="N25" s="15">
        <v>5935</v>
      </c>
    </row>
    <row r="26" spans="1:14">
      <c r="A26" s="8"/>
      <c r="B26" s="9"/>
      <c r="C26" s="11" t="s">
        <v>117</v>
      </c>
      <c r="D26" s="11" t="s">
        <v>117</v>
      </c>
      <c r="E26" s="17">
        <v>1332.66666666667</v>
      </c>
      <c r="F26" s="17">
        <v>0</v>
      </c>
      <c r="G26" s="8"/>
      <c r="H26" s="9"/>
      <c r="I26" s="11" t="s">
        <v>117</v>
      </c>
      <c r="J26" s="11" t="s">
        <v>117</v>
      </c>
      <c r="K26" s="21"/>
      <c r="L26" s="21"/>
      <c r="M26" s="23">
        <f>K26-E26</f>
        <v>-1332.66666666667</v>
      </c>
      <c r="N26" s="23">
        <f>L26-F26</f>
        <v>0</v>
      </c>
    </row>
    <row r="27" spans="5:14">
      <c r="E27" s="18">
        <f>SUM(E23:E26)</f>
        <v>8765.33333333334</v>
      </c>
      <c r="F27" s="19">
        <f>SUM(F23:F26)</f>
        <v>20604.3333333333</v>
      </c>
      <c r="M27" s="24">
        <f>SUM(M23:M26)</f>
        <v>1107.33333333333</v>
      </c>
      <c r="N27" s="24">
        <f>SUM(N23:N26)</f>
        <v>27282.5</v>
      </c>
    </row>
    <row r="28" spans="13:14">
      <c r="M28" s="24">
        <f>10400*M27</f>
        <v>11516266.6666666</v>
      </c>
      <c r="N28" s="24">
        <f>2500*N27</f>
        <v>68206250</v>
      </c>
    </row>
    <row r="29" spans="13:14">
      <c r="M29" s="24"/>
      <c r="N29" s="25">
        <f>N28+M28</f>
        <v>79722516.6666666</v>
      </c>
    </row>
    <row r="32" spans="1:1">
      <c r="A32" s="7" t="s">
        <v>147</v>
      </c>
    </row>
    <row r="33" ht="12.75" customHeight="1" spans="1:14">
      <c r="A33" s="8" t="s">
        <v>148</v>
      </c>
      <c r="B33" s="9" t="s">
        <v>104</v>
      </c>
      <c r="C33" s="10" t="s">
        <v>130</v>
      </c>
      <c r="D33" s="10" t="s">
        <v>131</v>
      </c>
      <c r="E33" s="10" t="s">
        <v>107</v>
      </c>
      <c r="F33" s="10"/>
      <c r="G33" s="8" t="s">
        <v>132</v>
      </c>
      <c r="H33" s="9" t="s">
        <v>144</v>
      </c>
      <c r="I33" s="10" t="s">
        <v>133</v>
      </c>
      <c r="J33" s="10" t="s">
        <v>131</v>
      </c>
      <c r="K33" s="10" t="s">
        <v>107</v>
      </c>
      <c r="L33" s="10"/>
      <c r="M33" s="22" t="s">
        <v>134</v>
      </c>
      <c r="N33" s="22"/>
    </row>
    <row r="34" spans="1:14">
      <c r="A34" s="8"/>
      <c r="B34" s="9"/>
      <c r="C34" s="10"/>
      <c r="D34" s="10"/>
      <c r="E34" s="10" t="s">
        <v>108</v>
      </c>
      <c r="F34" s="10" t="s">
        <v>109</v>
      </c>
      <c r="G34" s="8"/>
      <c r="H34" s="9"/>
      <c r="I34" s="10"/>
      <c r="J34" s="10"/>
      <c r="K34" s="10" t="s">
        <v>108</v>
      </c>
      <c r="L34" s="10" t="s">
        <v>109</v>
      </c>
      <c r="M34" s="4" t="s">
        <v>108</v>
      </c>
      <c r="N34" s="4" t="s">
        <v>109</v>
      </c>
    </row>
    <row r="35" spans="1:14">
      <c r="A35" s="8"/>
      <c r="B35" s="9"/>
      <c r="C35" s="11" t="s">
        <v>117</v>
      </c>
      <c r="D35" s="11" t="s">
        <v>118</v>
      </c>
      <c r="E35" s="15">
        <v>2746</v>
      </c>
      <c r="F35" s="15">
        <v>6700</v>
      </c>
      <c r="G35" s="8"/>
      <c r="H35" s="9"/>
      <c r="I35" s="11" t="s">
        <v>117</v>
      </c>
      <c r="J35" s="11" t="s">
        <v>118</v>
      </c>
      <c r="K35" s="15">
        <v>1799</v>
      </c>
      <c r="L35" s="15">
        <v>12165</v>
      </c>
      <c r="M35" s="15">
        <f>K35-E35</f>
        <v>-947</v>
      </c>
      <c r="N35" s="15">
        <f>L35-F35</f>
        <v>5465</v>
      </c>
    </row>
    <row r="36" spans="1:14">
      <c r="A36" s="8"/>
      <c r="B36" s="9"/>
      <c r="C36" s="11" t="s">
        <v>118</v>
      </c>
      <c r="D36" s="11" t="s">
        <v>118</v>
      </c>
      <c r="E36" s="15">
        <v>0</v>
      </c>
      <c r="F36" s="15">
        <v>0</v>
      </c>
      <c r="G36" s="8"/>
      <c r="H36" s="9"/>
      <c r="I36" s="11" t="s">
        <v>118</v>
      </c>
      <c r="J36" s="11" t="s">
        <v>118</v>
      </c>
      <c r="K36" s="15">
        <v>0</v>
      </c>
      <c r="L36" s="15">
        <v>0</v>
      </c>
      <c r="M36" s="15">
        <f>K36-E36</f>
        <v>0</v>
      </c>
      <c r="N36" s="15">
        <f>L36-F36</f>
        <v>0</v>
      </c>
    </row>
    <row r="37" spans="1:14">
      <c r="A37" s="8"/>
      <c r="B37" s="9"/>
      <c r="C37" s="11" t="s">
        <v>118</v>
      </c>
      <c r="D37" s="11" t="s">
        <v>117</v>
      </c>
      <c r="E37" s="17">
        <v>1226</v>
      </c>
      <c r="F37" s="17">
        <v>20</v>
      </c>
      <c r="G37" s="8"/>
      <c r="H37" s="9"/>
      <c r="I37" s="11" t="s">
        <v>118</v>
      </c>
      <c r="J37" s="11" t="s">
        <v>117</v>
      </c>
      <c r="K37" s="17">
        <v>1135</v>
      </c>
      <c r="L37" s="17">
        <v>13600</v>
      </c>
      <c r="M37" s="15">
        <f>K37-E37</f>
        <v>-91</v>
      </c>
      <c r="N37" s="15">
        <f>L37-F37</f>
        <v>13580</v>
      </c>
    </row>
    <row r="38" spans="1:14">
      <c r="A38" s="8"/>
      <c r="B38" s="9"/>
      <c r="C38" s="11" t="s">
        <v>117</v>
      </c>
      <c r="D38" s="11" t="s">
        <v>117</v>
      </c>
      <c r="E38" s="17">
        <v>1899</v>
      </c>
      <c r="F38" s="17">
        <v>970</v>
      </c>
      <c r="G38" s="8"/>
      <c r="H38" s="9"/>
      <c r="I38" s="11" t="s">
        <v>117</v>
      </c>
      <c r="J38" s="11" t="s">
        <v>117</v>
      </c>
      <c r="K38" s="21">
        <v>2475</v>
      </c>
      <c r="L38" s="21">
        <v>0</v>
      </c>
      <c r="M38" s="23">
        <f>K38-E38</f>
        <v>576</v>
      </c>
      <c r="N38" s="23">
        <f>L38-F38</f>
        <v>-970</v>
      </c>
    </row>
    <row r="39" spans="13:14">
      <c r="M39" s="24">
        <f>SUM(M35:M38)</f>
        <v>-462</v>
      </c>
      <c r="N39" s="24">
        <f>SUM(N35:N38)</f>
        <v>18075</v>
      </c>
    </row>
    <row r="40" spans="13:14">
      <c r="M40" s="24">
        <f>10400*M39</f>
        <v>-4804800</v>
      </c>
      <c r="N40" s="24">
        <f>2500*N39</f>
        <v>45187500</v>
      </c>
    </row>
    <row r="41" spans="13:14">
      <c r="M41" s="24"/>
      <c r="N41" s="25">
        <f>N40+M40</f>
        <v>40382700</v>
      </c>
    </row>
    <row r="43" spans="13:14">
      <c r="M43" s="7" t="s">
        <v>149</v>
      </c>
      <c r="N43" s="26">
        <f>N41+N29+N18</f>
        <v>219266216.666667</v>
      </c>
    </row>
  </sheetData>
  <mergeCells count="51">
    <mergeCell ref="C1:D1"/>
    <mergeCell ref="E1:F1"/>
    <mergeCell ref="G1:H1"/>
    <mergeCell ref="I1:J1"/>
    <mergeCell ref="K1:L1"/>
    <mergeCell ref="E10:F10"/>
    <mergeCell ref="K10:L10"/>
    <mergeCell ref="M10:N10"/>
    <mergeCell ref="E21:F21"/>
    <mergeCell ref="K21:L21"/>
    <mergeCell ref="M21:N21"/>
    <mergeCell ref="E33:F33"/>
    <mergeCell ref="K33:L33"/>
    <mergeCell ref="M33:N33"/>
    <mergeCell ref="A2:A3"/>
    <mergeCell ref="A10:A15"/>
    <mergeCell ref="A21:A26"/>
    <mergeCell ref="A33:A38"/>
    <mergeCell ref="B2:B3"/>
    <mergeCell ref="B10:B15"/>
    <mergeCell ref="B21:B26"/>
    <mergeCell ref="B33:B38"/>
    <mergeCell ref="C2:C3"/>
    <mergeCell ref="C10:C11"/>
    <mergeCell ref="C21:C22"/>
    <mergeCell ref="C33:C34"/>
    <mergeCell ref="D2:D3"/>
    <mergeCell ref="D10:D11"/>
    <mergeCell ref="D21:D22"/>
    <mergeCell ref="D33:D34"/>
    <mergeCell ref="E2:E3"/>
    <mergeCell ref="F2:F3"/>
    <mergeCell ref="G2:G3"/>
    <mergeCell ref="G10:G15"/>
    <mergeCell ref="G21:G26"/>
    <mergeCell ref="G33:G38"/>
    <mergeCell ref="H2:H3"/>
    <mergeCell ref="H10:H15"/>
    <mergeCell ref="H21:H26"/>
    <mergeCell ref="H33:H38"/>
    <mergeCell ref="I2:I3"/>
    <mergeCell ref="I10:I11"/>
    <mergeCell ref="I21:I22"/>
    <mergeCell ref="I33:I34"/>
    <mergeCell ref="J2:J3"/>
    <mergeCell ref="J10:J11"/>
    <mergeCell ref="J21:J22"/>
    <mergeCell ref="J33:J34"/>
    <mergeCell ref="K2:K3"/>
    <mergeCell ref="L2:L3"/>
    <mergeCell ref="M2:M3"/>
  </mergeCell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workbookViewId="0">
      <pane xSplit="1" ySplit="1" topLeftCell="B20" activePane="bottomRight" state="frozen"/>
      <selection/>
      <selection pane="topRight"/>
      <selection pane="bottomLeft"/>
      <selection pane="bottomRight" activeCell="D37" sqref="D37"/>
    </sheetView>
  </sheetViews>
  <sheetFormatPr defaultColWidth="9" defaultRowHeight="15.75"/>
  <cols>
    <col min="1" max="1" width="10.5555555555556" customWidth="1"/>
    <col min="2" max="12" width="8.78518518518518" customWidth="1"/>
    <col min="13" max="14" width="10.8814814814815" customWidth="1"/>
    <col min="15" max="1025" width="8.78518518518518" customWidth="1"/>
  </cols>
  <sheetData>
    <row r="1" spans="2:13">
      <c r="B1" s="1" t="s">
        <v>119</v>
      </c>
      <c r="C1" s="2" t="s">
        <v>120</v>
      </c>
      <c r="D1" s="2"/>
      <c r="E1" s="2" t="s">
        <v>136</v>
      </c>
      <c r="F1" s="2"/>
      <c r="G1" s="2" t="s">
        <v>137</v>
      </c>
      <c r="H1" s="2"/>
      <c r="I1" s="2" t="s">
        <v>138</v>
      </c>
      <c r="J1" s="2"/>
      <c r="K1" s="2" t="s">
        <v>139</v>
      </c>
      <c r="L1" s="2"/>
      <c r="M1" s="20" t="s">
        <v>119</v>
      </c>
    </row>
    <row r="2" ht="12.75" customHeight="1" spans="1:13">
      <c r="A2" s="3" t="s">
        <v>110</v>
      </c>
      <c r="B2" s="3" t="s">
        <v>123</v>
      </c>
      <c r="C2" s="3" t="s">
        <v>124</v>
      </c>
      <c r="D2" s="3" t="s">
        <v>123</v>
      </c>
      <c r="E2" s="3" t="s">
        <v>124</v>
      </c>
      <c r="F2" s="3" t="s">
        <v>125</v>
      </c>
      <c r="G2" s="3" t="s">
        <v>124</v>
      </c>
      <c r="H2" s="3" t="s">
        <v>125</v>
      </c>
      <c r="I2" s="3" t="s">
        <v>124</v>
      </c>
      <c r="J2" s="3" t="s">
        <v>125</v>
      </c>
      <c r="K2" s="3" t="s">
        <v>124</v>
      </c>
      <c r="L2" s="3" t="s">
        <v>125</v>
      </c>
      <c r="M2" s="3" t="s">
        <v>124</v>
      </c>
    </row>
    <row r="3" spans="1:1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4" t="s">
        <v>104</v>
      </c>
      <c r="B4" s="5">
        <v>43947</v>
      </c>
      <c r="C4" s="6" t="s">
        <v>140</v>
      </c>
      <c r="D4" s="6" t="s">
        <v>141</v>
      </c>
      <c r="E4" s="6">
        <v>43866</v>
      </c>
      <c r="F4" s="6">
        <v>43956</v>
      </c>
      <c r="G4" s="6">
        <v>44017</v>
      </c>
      <c r="H4" s="6">
        <v>44140</v>
      </c>
      <c r="I4" s="6"/>
      <c r="J4" s="6"/>
      <c r="K4" s="6">
        <v>44140</v>
      </c>
      <c r="L4" s="6">
        <v>44170</v>
      </c>
      <c r="M4" s="6"/>
    </row>
    <row r="5" spans="1:13">
      <c r="A5" s="4" t="s">
        <v>105</v>
      </c>
      <c r="B5" s="5">
        <v>43955</v>
      </c>
      <c r="C5" s="6">
        <v>44017</v>
      </c>
      <c r="D5" s="6">
        <v>44017</v>
      </c>
      <c r="E5" s="6"/>
      <c r="F5" s="6"/>
      <c r="G5" s="6" t="s">
        <v>127</v>
      </c>
      <c r="H5" s="6"/>
      <c r="I5" s="6"/>
      <c r="J5" s="6"/>
      <c r="K5" s="6"/>
      <c r="L5" s="6"/>
      <c r="M5" s="6"/>
    </row>
    <row r="9" spans="1:1">
      <c r="A9" s="7" t="s">
        <v>142</v>
      </c>
    </row>
    <row r="10" ht="12.75" customHeight="1" spans="1:14">
      <c r="A10" s="8" t="s">
        <v>143</v>
      </c>
      <c r="B10" s="9" t="s">
        <v>105</v>
      </c>
      <c r="C10" s="10" t="s">
        <v>130</v>
      </c>
      <c r="D10" s="10" t="s">
        <v>131</v>
      </c>
      <c r="E10" s="10" t="s">
        <v>107</v>
      </c>
      <c r="F10" s="10"/>
      <c r="G10" s="8" t="s">
        <v>150</v>
      </c>
      <c r="H10" s="9" t="s">
        <v>151</v>
      </c>
      <c r="I10" s="10" t="s">
        <v>133</v>
      </c>
      <c r="J10" s="10" t="s">
        <v>131</v>
      </c>
      <c r="K10" s="10" t="s">
        <v>107</v>
      </c>
      <c r="L10" s="10"/>
      <c r="M10" s="22" t="s">
        <v>134</v>
      </c>
      <c r="N10" s="22"/>
    </row>
    <row r="11" spans="1:14">
      <c r="A11" s="8"/>
      <c r="B11" s="9"/>
      <c r="C11" s="10"/>
      <c r="D11" s="10"/>
      <c r="E11" s="10" t="s">
        <v>108</v>
      </c>
      <c r="F11" s="10" t="s">
        <v>109</v>
      </c>
      <c r="G11" s="8"/>
      <c r="H11" s="9"/>
      <c r="I11" s="10"/>
      <c r="J11" s="10"/>
      <c r="K11" s="10" t="s">
        <v>108</v>
      </c>
      <c r="L11" s="10" t="s">
        <v>109</v>
      </c>
      <c r="M11" s="4" t="s">
        <v>108</v>
      </c>
      <c r="N11" s="4" t="s">
        <v>109</v>
      </c>
    </row>
    <row r="12" spans="1:14">
      <c r="A12" s="8"/>
      <c r="B12" s="9"/>
      <c r="C12" s="11" t="s">
        <v>117</v>
      </c>
      <c r="D12" s="11" t="s">
        <v>118</v>
      </c>
      <c r="E12" s="15">
        <v>5287.5</v>
      </c>
      <c r="F12" s="15">
        <v>7008.75</v>
      </c>
      <c r="G12" s="8"/>
      <c r="H12" s="9"/>
      <c r="I12" s="11" t="s">
        <v>117</v>
      </c>
      <c r="J12" s="11" t="s">
        <v>118</v>
      </c>
      <c r="K12" s="15">
        <v>2790</v>
      </c>
      <c r="L12" s="15">
        <v>7260</v>
      </c>
      <c r="M12" s="15">
        <f>K12-E12</f>
        <v>-2497.5</v>
      </c>
      <c r="N12" s="15">
        <f>L12-F12</f>
        <v>251.25</v>
      </c>
    </row>
    <row r="13" spans="1:14">
      <c r="A13" s="8"/>
      <c r="B13" s="9"/>
      <c r="C13" s="11" t="s">
        <v>118</v>
      </c>
      <c r="D13" s="11" t="s">
        <v>118</v>
      </c>
      <c r="E13" s="15">
        <v>0</v>
      </c>
      <c r="F13" s="15">
        <v>0</v>
      </c>
      <c r="G13" s="8"/>
      <c r="H13" s="9"/>
      <c r="I13" s="11" t="s">
        <v>118</v>
      </c>
      <c r="J13" s="11" t="s">
        <v>118</v>
      </c>
      <c r="K13" s="15"/>
      <c r="L13" s="15"/>
      <c r="M13" s="15"/>
      <c r="N13" s="15"/>
    </row>
    <row r="14" spans="1:14">
      <c r="A14" s="8"/>
      <c r="B14" s="9"/>
      <c r="C14" s="11" t="s">
        <v>118</v>
      </c>
      <c r="D14" s="11" t="s">
        <v>117</v>
      </c>
      <c r="E14" s="15">
        <v>0</v>
      </c>
      <c r="F14" s="15">
        <v>0</v>
      </c>
      <c r="G14" s="8"/>
      <c r="H14" s="9"/>
      <c r="I14" s="11" t="s">
        <v>118</v>
      </c>
      <c r="J14" s="11" t="s">
        <v>117</v>
      </c>
      <c r="K14" s="15">
        <v>2381</v>
      </c>
      <c r="L14" s="15">
        <v>8250</v>
      </c>
      <c r="M14" s="15">
        <f>K14-E14</f>
        <v>2381</v>
      </c>
      <c r="N14" s="15">
        <f>L14-F14</f>
        <v>8250</v>
      </c>
    </row>
    <row r="15" spans="1:14">
      <c r="A15" s="8"/>
      <c r="B15" s="9"/>
      <c r="C15" s="11" t="s">
        <v>117</v>
      </c>
      <c r="D15" s="11" t="s">
        <v>117</v>
      </c>
      <c r="E15" s="15">
        <v>0</v>
      </c>
      <c r="F15" s="15">
        <v>0</v>
      </c>
      <c r="G15" s="8"/>
      <c r="H15" s="9"/>
      <c r="I15" s="11" t="s">
        <v>117</v>
      </c>
      <c r="J15" s="11" t="s">
        <v>117</v>
      </c>
      <c r="K15" s="21">
        <v>2160</v>
      </c>
      <c r="L15" s="21">
        <v>0</v>
      </c>
      <c r="M15" s="23">
        <f>K15-E15</f>
        <v>2160</v>
      </c>
      <c r="N15" s="23">
        <f>L15-F15</f>
        <v>0</v>
      </c>
    </row>
    <row r="16" spans="5:14">
      <c r="E16" s="18">
        <f>SUM(E12:E15)</f>
        <v>5287.5</v>
      </c>
      <c r="F16" s="19">
        <f>SUM(F12:F15)</f>
        <v>7008.75</v>
      </c>
      <c r="K16" s="18">
        <f>SUM(K12:K15)</f>
        <v>7331</v>
      </c>
      <c r="L16" s="19">
        <f>SUM(L12:L15)</f>
        <v>15510</v>
      </c>
      <c r="M16" s="24">
        <f>SUM(M12:M15)</f>
        <v>2043.5</v>
      </c>
      <c r="N16" s="24">
        <f>SUM(N12:N15)</f>
        <v>8501.25</v>
      </c>
    </row>
    <row r="17" spans="13:14">
      <c r="M17" s="24">
        <f>10400*M16</f>
        <v>21252400</v>
      </c>
      <c r="N17" s="24">
        <f>2500*N16</f>
        <v>21253125</v>
      </c>
    </row>
    <row r="18" spans="13:14">
      <c r="M18" s="24"/>
      <c r="N18" s="25">
        <f>N17+M17</f>
        <v>42505525</v>
      </c>
    </row>
    <row r="20" spans="1:1">
      <c r="A20" s="7" t="s">
        <v>152</v>
      </c>
    </row>
    <row r="21" ht="12.75" customHeight="1" spans="1:14">
      <c r="A21" s="8" t="s">
        <v>146</v>
      </c>
      <c r="B21" s="9" t="s">
        <v>105</v>
      </c>
      <c r="C21" s="10" t="s">
        <v>130</v>
      </c>
      <c r="D21" s="10" t="s">
        <v>131</v>
      </c>
      <c r="E21" s="10" t="s">
        <v>107</v>
      </c>
      <c r="F21" s="10"/>
      <c r="G21" s="8" t="s">
        <v>153</v>
      </c>
      <c r="H21" s="9" t="s">
        <v>151</v>
      </c>
      <c r="I21" s="10" t="s">
        <v>133</v>
      </c>
      <c r="J21" s="10" t="s">
        <v>131</v>
      </c>
      <c r="K21" s="10" t="s">
        <v>107</v>
      </c>
      <c r="L21" s="10"/>
      <c r="M21" s="22" t="s">
        <v>134</v>
      </c>
      <c r="N21" s="22"/>
    </row>
    <row r="22" spans="1:14">
      <c r="A22" s="8"/>
      <c r="B22" s="9"/>
      <c r="C22" s="10"/>
      <c r="D22" s="10"/>
      <c r="E22" s="10" t="s">
        <v>108</v>
      </c>
      <c r="F22" s="10" t="s">
        <v>109</v>
      </c>
      <c r="G22" s="8"/>
      <c r="H22" s="9"/>
      <c r="I22" s="10"/>
      <c r="J22" s="10"/>
      <c r="K22" s="10" t="s">
        <v>108</v>
      </c>
      <c r="L22" s="10" t="s">
        <v>109</v>
      </c>
      <c r="M22" s="4" t="s">
        <v>108</v>
      </c>
      <c r="N22" s="4" t="s">
        <v>109</v>
      </c>
    </row>
    <row r="23" spans="1:14">
      <c r="A23" s="8"/>
      <c r="B23" s="9"/>
      <c r="C23" s="11" t="s">
        <v>117</v>
      </c>
      <c r="D23" s="11" t="s">
        <v>118</v>
      </c>
      <c r="E23" s="15">
        <v>8152.5</v>
      </c>
      <c r="F23" s="15">
        <v>10446.25</v>
      </c>
      <c r="G23" s="8"/>
      <c r="H23" s="9"/>
      <c r="I23" s="11" t="s">
        <v>117</v>
      </c>
      <c r="J23" s="11" t="s">
        <v>118</v>
      </c>
      <c r="K23" s="15">
        <v>1844</v>
      </c>
      <c r="L23" s="15">
        <v>10372</v>
      </c>
      <c r="M23" s="15">
        <v>0</v>
      </c>
      <c r="N23" s="15">
        <v>4005</v>
      </c>
    </row>
    <row r="24" spans="1:14">
      <c r="A24" s="8"/>
      <c r="B24" s="9"/>
      <c r="C24" s="11" t="s">
        <v>118</v>
      </c>
      <c r="D24" s="11" t="s">
        <v>118</v>
      </c>
      <c r="E24" s="15"/>
      <c r="F24" s="15"/>
      <c r="G24" s="8"/>
      <c r="H24" s="9"/>
      <c r="I24" s="11" t="s">
        <v>118</v>
      </c>
      <c r="J24" s="11" t="s">
        <v>118</v>
      </c>
      <c r="K24" s="15">
        <v>0</v>
      </c>
      <c r="L24" s="15">
        <v>14332</v>
      </c>
      <c r="M24" s="15">
        <v>0</v>
      </c>
      <c r="N24" s="15">
        <v>17342.5</v>
      </c>
    </row>
    <row r="25" spans="1:14">
      <c r="A25" s="8"/>
      <c r="B25" s="9"/>
      <c r="C25" s="11" t="s">
        <v>118</v>
      </c>
      <c r="D25" s="11" t="s">
        <v>117</v>
      </c>
      <c r="E25" s="17">
        <v>5361</v>
      </c>
      <c r="F25" s="17">
        <v>7240.5</v>
      </c>
      <c r="G25" s="8"/>
      <c r="H25" s="9"/>
      <c r="I25" s="11" t="s">
        <v>118</v>
      </c>
      <c r="J25" s="11" t="s">
        <v>117</v>
      </c>
      <c r="K25" s="17">
        <v>1138</v>
      </c>
      <c r="L25" s="17">
        <v>13534</v>
      </c>
      <c r="M25" s="15">
        <v>2440</v>
      </c>
      <c r="N25" s="15">
        <v>5935</v>
      </c>
    </row>
    <row r="26" spans="1:14">
      <c r="A26" s="8"/>
      <c r="B26" s="9"/>
      <c r="C26" s="11" t="s">
        <v>117</v>
      </c>
      <c r="D26" s="11" t="s">
        <v>117</v>
      </c>
      <c r="E26" s="17"/>
      <c r="F26" s="17"/>
      <c r="G26" s="8"/>
      <c r="H26" s="9"/>
      <c r="I26" s="11" t="s">
        <v>117</v>
      </c>
      <c r="J26" s="11" t="s">
        <v>117</v>
      </c>
      <c r="K26" s="21"/>
      <c r="L26" s="21"/>
      <c r="M26" s="23">
        <f>K26-E26</f>
        <v>0</v>
      </c>
      <c r="N26" s="23">
        <f>L26-F26</f>
        <v>0</v>
      </c>
    </row>
    <row r="27" spans="5:14">
      <c r="E27" s="18">
        <f>SUM(E23:E26)</f>
        <v>13513.5</v>
      </c>
      <c r="F27" s="19">
        <f>SUM(F23:F26)</f>
        <v>17686.75</v>
      </c>
      <c r="K27" s="18">
        <f>SUM(K23:K26)</f>
        <v>2982</v>
      </c>
      <c r="L27" s="19">
        <f>SUM(L23:L26)</f>
        <v>38238</v>
      </c>
      <c r="M27" s="24">
        <f>SUM(M23:M26)</f>
        <v>2440</v>
      </c>
      <c r="N27" s="24">
        <f>SUM(N23:N26)</f>
        <v>27282.5</v>
      </c>
    </row>
    <row r="28" spans="13:14">
      <c r="M28" s="24">
        <f>10400*M27</f>
        <v>25376000</v>
      </c>
      <c r="N28" s="24">
        <f>2500*N27</f>
        <v>68206250</v>
      </c>
    </row>
    <row r="29" spans="13:14">
      <c r="M29" s="24"/>
      <c r="N29" s="25">
        <f>N28+M28</f>
        <v>93582250</v>
      </c>
    </row>
    <row r="32" spans="1:1">
      <c r="A32" s="7" t="s">
        <v>154</v>
      </c>
    </row>
    <row r="33" ht="12.75" customHeight="1" spans="1:14">
      <c r="A33" s="8" t="s">
        <v>148</v>
      </c>
      <c r="B33" s="9" t="s">
        <v>105</v>
      </c>
      <c r="C33" s="10" t="s">
        <v>130</v>
      </c>
      <c r="D33" s="10" t="s">
        <v>131</v>
      </c>
      <c r="E33" s="10" t="s">
        <v>107</v>
      </c>
      <c r="F33" s="10"/>
      <c r="G33" s="8" t="s">
        <v>155</v>
      </c>
      <c r="H33" s="9" t="s">
        <v>151</v>
      </c>
      <c r="I33" s="10" t="s">
        <v>133</v>
      </c>
      <c r="J33" s="10" t="s">
        <v>131</v>
      </c>
      <c r="K33" s="10" t="s">
        <v>107</v>
      </c>
      <c r="L33" s="10"/>
      <c r="M33" s="22" t="s">
        <v>134</v>
      </c>
      <c r="N33" s="22"/>
    </row>
    <row r="34" spans="1:14">
      <c r="A34" s="8"/>
      <c r="B34" s="9"/>
      <c r="C34" s="10"/>
      <c r="D34" s="10"/>
      <c r="E34" s="10" t="s">
        <v>108</v>
      </c>
      <c r="F34" s="10" t="s">
        <v>109</v>
      </c>
      <c r="G34" s="8"/>
      <c r="H34" s="9"/>
      <c r="I34" s="10"/>
      <c r="J34" s="10"/>
      <c r="K34" s="10" t="s">
        <v>108</v>
      </c>
      <c r="L34" s="10" t="s">
        <v>109</v>
      </c>
      <c r="M34" s="4" t="s">
        <v>108</v>
      </c>
      <c r="N34" s="4" t="s">
        <v>109</v>
      </c>
    </row>
    <row r="35" spans="1:14">
      <c r="A35" s="8"/>
      <c r="B35" s="9"/>
      <c r="C35" s="11" t="s">
        <v>117</v>
      </c>
      <c r="D35" s="11" t="s">
        <v>118</v>
      </c>
      <c r="E35" s="15">
        <v>3960</v>
      </c>
      <c r="F35" s="15">
        <v>5095</v>
      </c>
      <c r="G35" s="8"/>
      <c r="H35" s="9"/>
      <c r="I35" s="11" t="s">
        <v>117</v>
      </c>
      <c r="J35" s="11" t="s">
        <v>118</v>
      </c>
      <c r="K35" s="15">
        <v>2726</v>
      </c>
      <c r="L35" s="15">
        <v>5855</v>
      </c>
      <c r="M35" s="15">
        <f>K35-E35</f>
        <v>-1234</v>
      </c>
      <c r="N35" s="15">
        <f>L35-F35</f>
        <v>760</v>
      </c>
    </row>
    <row r="36" spans="1:14">
      <c r="A36" s="8"/>
      <c r="B36" s="9"/>
      <c r="C36" s="11" t="s">
        <v>118</v>
      </c>
      <c r="D36" s="11" t="s">
        <v>118</v>
      </c>
      <c r="E36" s="15">
        <v>1309</v>
      </c>
      <c r="F36" s="15">
        <v>10286</v>
      </c>
      <c r="G36" s="8"/>
      <c r="H36" s="9"/>
      <c r="I36" s="11" t="s">
        <v>118</v>
      </c>
      <c r="J36" s="11" t="s">
        <v>118</v>
      </c>
      <c r="K36" s="15">
        <v>1088</v>
      </c>
      <c r="L36" s="15">
        <v>13616</v>
      </c>
      <c r="M36" s="15">
        <f>K36-E36</f>
        <v>-221</v>
      </c>
      <c r="N36" s="15">
        <f>L36-F36</f>
        <v>3330</v>
      </c>
    </row>
    <row r="37" spans="1:14">
      <c r="A37" s="8"/>
      <c r="B37" s="9"/>
      <c r="C37" s="11" t="s">
        <v>118</v>
      </c>
      <c r="D37" s="11" t="s">
        <v>117</v>
      </c>
      <c r="E37" s="17">
        <v>2864</v>
      </c>
      <c r="F37" s="17">
        <v>3242</v>
      </c>
      <c r="G37" s="8"/>
      <c r="H37" s="9"/>
      <c r="I37" s="11" t="s">
        <v>118</v>
      </c>
      <c r="J37" s="11" t="s">
        <v>117</v>
      </c>
      <c r="K37" s="17">
        <v>2606</v>
      </c>
      <c r="L37" s="17">
        <v>4796</v>
      </c>
      <c r="M37" s="15">
        <f>K37-E37</f>
        <v>-258</v>
      </c>
      <c r="N37" s="15">
        <f>L37-F37</f>
        <v>1554</v>
      </c>
    </row>
    <row r="38" spans="1:14">
      <c r="A38" s="8"/>
      <c r="B38" s="9"/>
      <c r="C38" s="11" t="s">
        <v>117</v>
      </c>
      <c r="D38" s="11" t="s">
        <v>117</v>
      </c>
      <c r="E38" s="17">
        <v>2476.66666666667</v>
      </c>
      <c r="F38" s="17">
        <v>3222.5</v>
      </c>
      <c r="G38" s="8"/>
      <c r="H38" s="9"/>
      <c r="I38" s="11" t="s">
        <v>117</v>
      </c>
      <c r="J38" s="11" t="s">
        <v>117</v>
      </c>
      <c r="K38" s="21">
        <v>2708.66666666667</v>
      </c>
      <c r="L38" s="21">
        <v>13398.3333333333</v>
      </c>
      <c r="M38" s="23">
        <f>K38-E38</f>
        <v>232</v>
      </c>
      <c r="N38" s="23">
        <f>L38-F38</f>
        <v>10175.8333333333</v>
      </c>
    </row>
    <row r="39" spans="5:14">
      <c r="E39" s="18">
        <f>SUM(E35:E38)</f>
        <v>10609.6666666667</v>
      </c>
      <c r="F39" s="19">
        <f>SUM(F35:F38)</f>
        <v>21845.5</v>
      </c>
      <c r="K39" s="18">
        <f>SUM(K35:K38)</f>
        <v>9128.66666666667</v>
      </c>
      <c r="L39" s="19">
        <f>SUM(L35:L38)</f>
        <v>37665.3333333333</v>
      </c>
      <c r="M39" s="24">
        <f>SUM(M35:M38)</f>
        <v>-1481</v>
      </c>
      <c r="N39" s="24">
        <f>SUM(N35:N38)</f>
        <v>15819.8333333333</v>
      </c>
    </row>
    <row r="40" spans="13:14">
      <c r="M40" s="24">
        <f>10400*M39</f>
        <v>-15402400</v>
      </c>
      <c r="N40" s="24">
        <f>2500*N39</f>
        <v>39549583.3333332</v>
      </c>
    </row>
    <row r="41" spans="13:14">
      <c r="M41" s="24"/>
      <c r="N41" s="25">
        <f>N40+M40</f>
        <v>24147183.3333332</v>
      </c>
    </row>
    <row r="43" spans="13:14">
      <c r="M43" s="7" t="s">
        <v>149</v>
      </c>
      <c r="N43" s="26">
        <f>N41+N29+N18</f>
        <v>160234958.333333</v>
      </c>
    </row>
  </sheetData>
  <mergeCells count="51">
    <mergeCell ref="C1:D1"/>
    <mergeCell ref="E1:F1"/>
    <mergeCell ref="G1:H1"/>
    <mergeCell ref="I1:J1"/>
    <mergeCell ref="K1:L1"/>
    <mergeCell ref="E10:F10"/>
    <mergeCell ref="K10:L10"/>
    <mergeCell ref="M10:N10"/>
    <mergeCell ref="E21:F21"/>
    <mergeCell ref="K21:L21"/>
    <mergeCell ref="M21:N21"/>
    <mergeCell ref="E33:F33"/>
    <mergeCell ref="K33:L33"/>
    <mergeCell ref="M33:N33"/>
    <mergeCell ref="A2:A3"/>
    <mergeCell ref="A10:A15"/>
    <mergeCell ref="A21:A26"/>
    <mergeCell ref="A33:A38"/>
    <mergeCell ref="B2:B3"/>
    <mergeCell ref="B10:B15"/>
    <mergeCell ref="B21:B26"/>
    <mergeCell ref="B33:B38"/>
    <mergeCell ref="C2:C3"/>
    <mergeCell ref="C10:C11"/>
    <mergeCell ref="C21:C22"/>
    <mergeCell ref="C33:C34"/>
    <mergeCell ref="D2:D3"/>
    <mergeCell ref="D10:D11"/>
    <mergeCell ref="D21:D22"/>
    <mergeCell ref="D33:D34"/>
    <mergeCell ref="E2:E3"/>
    <mergeCell ref="F2:F3"/>
    <mergeCell ref="G2:G3"/>
    <mergeCell ref="G10:G15"/>
    <mergeCell ref="G21:G26"/>
    <mergeCell ref="G33:G38"/>
    <mergeCell ref="H2:H3"/>
    <mergeCell ref="H10:H15"/>
    <mergeCell ref="H21:H26"/>
    <mergeCell ref="H33:H38"/>
    <mergeCell ref="I2:I3"/>
    <mergeCell ref="I10:I11"/>
    <mergeCell ref="I21:I22"/>
    <mergeCell ref="I33:I34"/>
    <mergeCell ref="J2:J3"/>
    <mergeCell ref="J10:J11"/>
    <mergeCell ref="J21:J22"/>
    <mergeCell ref="J33:J34"/>
    <mergeCell ref="K2:K3"/>
    <mergeCell ref="L2:L3"/>
    <mergeCell ref="M2:M3"/>
  </mergeCell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LibreOffice/6.0.1.1$Linux_X86_64 LibreOffice_project/60bfb1526849283ce2491346ed2aa51c465abfe6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DEFINE</vt:lpstr>
      <vt:lpstr>MEASURE</vt:lpstr>
      <vt:lpstr>ANALYSIS</vt:lpstr>
      <vt:lpstr>IMPROVE</vt:lpstr>
      <vt:lpstr>CONTROL</vt:lpstr>
      <vt:lpstr>CLOSING</vt:lpstr>
      <vt:lpstr>Sheet1</vt:lpstr>
      <vt:lpstr>5 SUB MKS MRI NBR</vt:lpstr>
      <vt:lpstr>6 SUB MKS MRI NBR</vt:lpstr>
      <vt:lpstr>7 SUB MRI NBR</vt:lpstr>
      <vt:lpstr>2 SUB MKS BAU KDR</vt:lpstr>
      <vt:lpstr>3 SUB BAU KDR SUB</vt:lpstr>
      <vt:lpstr>4 SUB TRK NNK SUB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spil</dc:creator>
  <cp:lastModifiedBy>spil</cp:lastModifiedBy>
  <cp:revision>4</cp:revision>
  <dcterms:created xsi:type="dcterms:W3CDTF">2020-03-06T20:28:00Z</dcterms:created>
  <cp:lastPrinted>2020-05-26T12:33:00Z</cp:lastPrinted>
  <dcterms:modified xsi:type="dcterms:W3CDTF">2023-07-06T17:07:22Z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