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BSUIR_LABS\6_term\CА\"/>
    </mc:Choice>
  </mc:AlternateContent>
  <xr:revisionPtr revIDLastSave="0" documentId="13_ncr:1_{FE7A1F24-A984-4742-9AD9-8FF582C693F7}" xr6:coauthVersionLast="47" xr6:coauthVersionMax="47" xr10:uidLastSave="{00000000-0000-0000-0000-000000000000}"/>
  <bookViews>
    <workbookView xWindow="2628" yWindow="1428" windowWidth="23040" windowHeight="12204" xr2:uid="{F770EA13-A8E2-40E7-A12E-C0DBCEB3D4C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" i="1" l="1"/>
  <c r="U28" i="1"/>
  <c r="X15" i="1"/>
  <c r="W15" i="1"/>
  <c r="V15" i="1"/>
  <c r="U15" i="1"/>
  <c r="O24" i="1"/>
  <c r="M24" i="1"/>
  <c r="O15" i="1"/>
  <c r="M15" i="1"/>
  <c r="C13" i="1"/>
  <c r="C12" i="1"/>
  <c r="E10" i="1"/>
  <c r="C11" i="1"/>
  <c r="F10" i="1"/>
  <c r="D10" i="1"/>
  <c r="D31" i="1"/>
  <c r="D16" i="1"/>
  <c r="E16" i="1" s="1"/>
  <c r="F16" i="1" s="1"/>
  <c r="M47" i="1"/>
  <c r="P24" i="1"/>
  <c r="N24" i="1"/>
  <c r="P15" i="1"/>
  <c r="N15" i="1"/>
  <c r="M45" i="1"/>
  <c r="M46" i="1"/>
  <c r="U24" i="1"/>
  <c r="U38" i="1" s="1"/>
  <c r="AB36" i="1" s="1"/>
  <c r="U23" i="1"/>
  <c r="U37" i="1" s="1"/>
  <c r="U22" i="1"/>
  <c r="U36" i="1" s="1"/>
  <c r="Z35" i="1" s="1"/>
  <c r="U21" i="1"/>
  <c r="U35" i="1" s="1"/>
  <c r="D34" i="1"/>
  <c r="D33" i="1"/>
  <c r="D32" i="1"/>
  <c r="D19" i="1"/>
  <c r="E19" i="1" s="1"/>
  <c r="F19" i="1" s="1"/>
  <c r="D18" i="1"/>
  <c r="E18" i="1" s="1"/>
  <c r="F18" i="1" s="1"/>
  <c r="D17" i="1"/>
  <c r="E17" i="1" s="1"/>
  <c r="F17" i="1" s="1"/>
  <c r="C14" i="1"/>
  <c r="G10" i="1"/>
  <c r="AB33" i="1"/>
  <c r="Y33" i="1"/>
  <c r="M50" i="1"/>
  <c r="M48" i="1"/>
  <c r="P48" i="1" s="1"/>
  <c r="P27" i="1"/>
  <c r="M27" i="1"/>
  <c r="N27" i="1"/>
  <c r="O27" i="1"/>
  <c r="P26" i="1"/>
  <c r="M26" i="1"/>
  <c r="N26" i="1"/>
  <c r="O26" i="1"/>
  <c r="P25" i="1"/>
  <c r="M25" i="1"/>
  <c r="N25" i="1"/>
  <c r="O25" i="1"/>
  <c r="M31" i="1" l="1"/>
  <c r="P47" i="1"/>
  <c r="AA35" i="1"/>
  <c r="AA37" i="1"/>
  <c r="AA36" i="1"/>
  <c r="Y36" i="1"/>
  <c r="Y37" i="1"/>
  <c r="Y35" i="1"/>
  <c r="U26" i="1"/>
  <c r="U29" i="1" s="1"/>
  <c r="M30" i="1"/>
  <c r="M29" i="1"/>
  <c r="M32" i="1"/>
  <c r="Z36" i="1"/>
  <c r="Z37" i="1"/>
  <c r="P46" i="1"/>
  <c r="AB37" i="1"/>
  <c r="P45" i="1"/>
  <c r="AB35" i="1"/>
  <c r="F21" i="1"/>
  <c r="D25" i="1" s="1"/>
  <c r="Y46" i="1" l="1"/>
  <c r="M34" i="1"/>
  <c r="M38" i="1" s="1"/>
  <c r="D23" i="1"/>
  <c r="M52" i="1"/>
  <c r="M54" i="1" s="1"/>
  <c r="Y41" i="1"/>
  <c r="Y40" i="1"/>
  <c r="Y47" i="1"/>
  <c r="U30" i="1"/>
  <c r="U31" i="1"/>
  <c r="Y39" i="1"/>
  <c r="Y44" i="1"/>
  <c r="D26" i="1"/>
  <c r="D24" i="1"/>
  <c r="M40" i="1" l="1"/>
  <c r="M41" i="1"/>
  <c r="M39" i="1"/>
  <c r="D36" i="1"/>
  <c r="D38" i="1" s="1"/>
  <c r="D42" i="1" s="1"/>
</calcChain>
</file>

<file path=xl/sharedStrings.xml><?xml version="1.0" encoding="utf-8"?>
<sst xmlns="http://schemas.openxmlformats.org/spreadsheetml/2006/main" count="107" uniqueCount="75">
  <si>
    <t>A1</t>
  </si>
  <si>
    <t>A2</t>
  </si>
  <si>
    <t>A3</t>
  </si>
  <si>
    <t>A4</t>
  </si>
  <si>
    <t>C1</t>
  </si>
  <si>
    <t>C2</t>
  </si>
  <si>
    <t>C3</t>
  </si>
  <si>
    <t>C4</t>
  </si>
  <si>
    <t>С</t>
  </si>
  <si>
    <t>v1</t>
  </si>
  <si>
    <t>v2</t>
  </si>
  <si>
    <t>v3</t>
  </si>
  <si>
    <t>v4</t>
  </si>
  <si>
    <t>Находятся суммы столбцов матрицы парных сравнений</t>
  </si>
  <si>
    <t>R1</t>
  </si>
  <si>
    <t>R2</t>
  </si>
  <si>
    <t>R3</t>
  </si>
  <si>
    <t>R4</t>
  </si>
  <si>
    <t>лямбда</t>
  </si>
  <si>
    <t>ИС</t>
  </si>
  <si>
    <t>N</t>
  </si>
  <si>
    <t>СлС для N=4</t>
  </si>
  <si>
    <t>ОС</t>
  </si>
  <si>
    <t>уточнение экспертных оценок не требуется</t>
  </si>
  <si>
    <t>Метод предпочтений</t>
  </si>
  <si>
    <t>Эксперты</t>
  </si>
  <si>
    <t>Альтернативы (факторы)</t>
  </si>
  <si>
    <t>M (эксперты)</t>
  </si>
  <si>
    <t>N (альтернативы)</t>
  </si>
  <si>
    <t>Преобразованная матрица</t>
  </si>
  <si>
    <t>С3</t>
  </si>
  <si>
    <t>С4</t>
  </si>
  <si>
    <t>веса альтернатив</t>
  </si>
  <si>
    <t>V1</t>
  </si>
  <si>
    <t>V2</t>
  </si>
  <si>
    <t>V3</t>
  </si>
  <si>
    <t>V4</t>
  </si>
  <si>
    <t>Суммы оценок альтернатив</t>
  </si>
  <si>
    <t>S</t>
  </si>
  <si>
    <t>S1</t>
  </si>
  <si>
    <t>S2</t>
  </si>
  <si>
    <t>S3</t>
  </si>
  <si>
    <t>S4</t>
  </si>
  <si>
    <t>A</t>
  </si>
  <si>
    <t>(S1-A)^2</t>
  </si>
  <si>
    <t>(S2-A)^2</t>
  </si>
  <si>
    <t>(S3-A)^2</t>
  </si>
  <si>
    <t>(S4-A)^2</t>
  </si>
  <si>
    <t>W</t>
  </si>
  <si>
    <t>Метод ранга</t>
  </si>
  <si>
    <t>С1</t>
  </si>
  <si>
    <t>С2</t>
  </si>
  <si>
    <t>X1</t>
  </si>
  <si>
    <t>X2</t>
  </si>
  <si>
    <t>X3</t>
  </si>
  <si>
    <t>X4</t>
  </si>
  <si>
    <t>1/(N-1)</t>
  </si>
  <si>
    <t>(Xij-Xj)^2 Для 1</t>
  </si>
  <si>
    <t>(Xij-Xj)^2 Для 2</t>
  </si>
  <si>
    <t>(Xij-Xj)^2 Для 3</t>
  </si>
  <si>
    <t>Dэ1</t>
  </si>
  <si>
    <t>Dэ2</t>
  </si>
  <si>
    <t>Dэ3</t>
  </si>
  <si>
    <t>Dа1</t>
  </si>
  <si>
    <t>Dа2</t>
  </si>
  <si>
    <t>Dа3</t>
  </si>
  <si>
    <t>Dа4</t>
  </si>
  <si>
    <t>1/(M-1)</t>
  </si>
  <si>
    <t xml:space="preserve">Т.к. W &lt;= 0.5, то ищем ошибку в мнениях экспертов. </t>
  </si>
  <si>
    <t>Метод Саати</t>
  </si>
  <si>
    <t xml:space="preserve">Т.к. Dэ3 и Da2 наибольшие, то ищем ошибку в мнении 3 эксперта по 2 альтернативе. </t>
  </si>
  <si>
    <t>заключить договор</t>
  </si>
  <si>
    <t>сооружение захоронения</t>
  </si>
  <si>
    <t>предприятие по переработке</t>
  </si>
  <si>
    <t>перепрофиль предприятия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</si>
</sst>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0" fontId="3" fillId="3" borderId="0" xfId="2"/>
    <xf numFmtId="2" fontId="3" fillId="3" borderId="0" xfId="2" applyNumberFormat="1"/>
    <xf numFmtId="0" fontId="1" fillId="3" borderId="0" xfId="2" applyFont="1"/>
    <xf numFmtId="0" fontId="3" fillId="2" borderId="0" xfId="1"/>
    <xf numFmtId="0" fontId="3" fillId="2" borderId="0" xfId="1" applyBorder="1" applyAlignment="1">
      <alignment vertical="center" wrapText="1"/>
    </xf>
    <xf numFmtId="0" fontId="3" fillId="2" borderId="0" xfId="1" applyBorder="1" applyAlignment="1">
      <alignment horizontal="center" vertical="center" wrapText="1"/>
    </xf>
    <xf numFmtId="0" fontId="1" fillId="2" borderId="0" xfId="1" applyFont="1"/>
    <xf numFmtId="0" fontId="3" fillId="4" borderId="0" xfId="3"/>
    <xf numFmtId="0" fontId="3" fillId="4" borderId="0" xfId="3" applyBorder="1" applyAlignment="1">
      <alignment vertical="center" wrapText="1"/>
    </xf>
    <xf numFmtId="0" fontId="3" fillId="4" borderId="0" xfId="3" applyBorder="1" applyAlignment="1">
      <alignment horizontal="center" vertical="center" wrapText="1"/>
    </xf>
    <xf numFmtId="0" fontId="1" fillId="4" borderId="0" xfId="3" applyFont="1"/>
    <xf numFmtId="0" fontId="0" fillId="0" borderId="1" xfId="0" applyBorder="1"/>
    <xf numFmtId="12" fontId="0" fillId="0" borderId="1" xfId="0" applyNumberFormat="1" applyBorder="1" applyAlignment="1">
      <alignment horizontal="center"/>
    </xf>
    <xf numFmtId="12" fontId="4" fillId="0" borderId="1" xfId="0" applyNumberFormat="1" applyFont="1" applyBorder="1" applyAlignment="1">
      <alignment horizontal="center"/>
    </xf>
    <xf numFmtId="0" fontId="0" fillId="0" borderId="1" xfId="0" applyBorder="1"/>
  </cellXfs>
  <cellStyles count="4">
    <cellStyle name="20% — акцент1" xfId="1" builtinId="30"/>
    <cellStyle name="20% — акцент2" xfId="2" builtinId="34"/>
    <cellStyle name="20% — акцент6" xfId="3" builtinId="50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776B6-32C8-4256-BB3D-C896650A774F}">
  <dimension ref="B3:AC74"/>
  <sheetViews>
    <sheetView tabSelected="1" topLeftCell="M1" zoomScale="85" zoomScaleNormal="85" workbookViewId="0">
      <selection activeCell="AB43" sqref="AB43"/>
    </sheetView>
  </sheetViews>
  <sheetFormatPr defaultRowHeight="14.4" x14ac:dyDescent="0.3"/>
  <cols>
    <col min="12" max="12" width="16.77734375" customWidth="1"/>
  </cols>
  <sheetData>
    <row r="3" spans="2:29" x14ac:dyDescent="0.3">
      <c r="B3" s="3" t="s">
        <v>69</v>
      </c>
      <c r="C3" s="1"/>
      <c r="D3" s="1"/>
      <c r="E3" s="1"/>
      <c r="F3" s="1"/>
      <c r="G3" s="1"/>
      <c r="H3" s="1"/>
      <c r="I3" s="1"/>
      <c r="J3" s="1"/>
      <c r="L3" s="7" t="s">
        <v>24</v>
      </c>
      <c r="M3" s="4"/>
      <c r="N3" s="4"/>
      <c r="O3" s="4"/>
      <c r="P3" s="4"/>
      <c r="Q3" s="4"/>
      <c r="R3" s="4"/>
      <c r="T3" s="11" t="s">
        <v>49</v>
      </c>
      <c r="U3" s="8"/>
      <c r="V3" s="8"/>
      <c r="W3" s="8"/>
      <c r="X3" s="8"/>
      <c r="Y3" s="8"/>
      <c r="Z3" s="8"/>
      <c r="AA3" s="8"/>
      <c r="AB3" s="8"/>
      <c r="AC3" s="8"/>
    </row>
    <row r="4" spans="2:29" x14ac:dyDescent="0.3">
      <c r="B4" s="1"/>
      <c r="C4" s="1"/>
      <c r="D4" s="1"/>
      <c r="E4" s="1"/>
      <c r="F4" s="1"/>
      <c r="G4" s="1"/>
      <c r="H4" s="1"/>
      <c r="I4" s="1"/>
      <c r="J4" s="1"/>
      <c r="L4" s="4"/>
      <c r="M4" s="4"/>
      <c r="N4" s="4"/>
      <c r="O4" s="4"/>
      <c r="P4" s="4"/>
      <c r="Q4" s="4"/>
      <c r="R4" s="4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2:29" ht="17.399999999999999" customHeight="1" x14ac:dyDescent="0.3">
      <c r="B5" s="1"/>
      <c r="C5" s="1" t="s">
        <v>71</v>
      </c>
      <c r="D5" s="1"/>
      <c r="E5" s="1"/>
      <c r="F5" s="1"/>
      <c r="G5" s="1"/>
      <c r="H5" s="1" t="s">
        <v>0</v>
      </c>
      <c r="I5" s="1"/>
      <c r="J5" s="1"/>
      <c r="L5" s="4" t="s">
        <v>71</v>
      </c>
      <c r="M5" s="4"/>
      <c r="N5" s="4" t="s">
        <v>0</v>
      </c>
      <c r="O5" s="4"/>
      <c r="P5" s="4"/>
      <c r="Q5" s="5"/>
      <c r="R5" s="4"/>
      <c r="T5" s="8" t="s">
        <v>71</v>
      </c>
      <c r="U5" s="8"/>
      <c r="V5" s="8"/>
      <c r="W5" s="8" t="s">
        <v>0</v>
      </c>
      <c r="X5" s="8"/>
      <c r="Y5" s="8"/>
      <c r="Z5" s="8"/>
      <c r="AA5" s="8"/>
      <c r="AB5" s="8"/>
      <c r="AC5" s="8"/>
    </row>
    <row r="6" spans="2:29" x14ac:dyDescent="0.3">
      <c r="B6" s="1"/>
      <c r="C6" s="1" t="s">
        <v>72</v>
      </c>
      <c r="D6" s="1"/>
      <c r="E6" s="1"/>
      <c r="F6" s="1"/>
      <c r="G6" s="1"/>
      <c r="H6" s="1" t="s">
        <v>1</v>
      </c>
      <c r="I6" s="1"/>
      <c r="J6" s="1"/>
      <c r="L6" s="4" t="s">
        <v>72</v>
      </c>
      <c r="M6" s="4"/>
      <c r="N6" s="4" t="s">
        <v>1</v>
      </c>
      <c r="O6" s="4"/>
      <c r="P6" s="4"/>
      <c r="Q6" s="6"/>
      <c r="R6" s="4"/>
      <c r="T6" s="8" t="s">
        <v>72</v>
      </c>
      <c r="U6" s="8"/>
      <c r="V6" s="8"/>
      <c r="W6" s="8" t="s">
        <v>1</v>
      </c>
      <c r="X6" s="8"/>
      <c r="Y6" s="8"/>
      <c r="Z6" s="8"/>
      <c r="AA6" s="8"/>
      <c r="AB6" s="8"/>
      <c r="AC6" s="8"/>
    </row>
    <row r="7" spans="2:29" x14ac:dyDescent="0.3">
      <c r="B7" s="1"/>
      <c r="C7" s="1" t="s">
        <v>73</v>
      </c>
      <c r="D7" s="1"/>
      <c r="E7" s="1"/>
      <c r="F7" s="1"/>
      <c r="G7" s="1"/>
      <c r="H7" s="1" t="s">
        <v>2</v>
      </c>
      <c r="I7" s="1"/>
      <c r="J7" s="1"/>
      <c r="L7" s="4" t="s">
        <v>73</v>
      </c>
      <c r="M7" s="4"/>
      <c r="N7" s="4" t="s">
        <v>2</v>
      </c>
      <c r="O7" s="4"/>
      <c r="P7" s="4"/>
      <c r="Q7" s="6"/>
      <c r="R7" s="4"/>
      <c r="T7" s="8" t="s">
        <v>73</v>
      </c>
      <c r="U7" s="8"/>
      <c r="V7" s="8"/>
      <c r="W7" s="8" t="s">
        <v>2</v>
      </c>
      <c r="X7" s="8"/>
      <c r="Y7" s="8"/>
      <c r="Z7" s="8"/>
      <c r="AA7" s="8"/>
      <c r="AB7" s="8"/>
      <c r="AC7" s="8"/>
    </row>
    <row r="8" spans="2:29" x14ac:dyDescent="0.3">
      <c r="B8" s="1"/>
      <c r="C8" s="1" t="s">
        <v>74</v>
      </c>
      <c r="D8" s="1"/>
      <c r="E8" s="1"/>
      <c r="F8" s="1"/>
      <c r="G8" s="1"/>
      <c r="H8" s="1" t="s">
        <v>3</v>
      </c>
      <c r="I8" s="1"/>
      <c r="J8" s="1"/>
      <c r="L8" s="4" t="s">
        <v>74</v>
      </c>
      <c r="M8" s="4"/>
      <c r="N8" s="4" t="s">
        <v>3</v>
      </c>
      <c r="O8" s="4"/>
      <c r="P8" s="4"/>
      <c r="Q8" s="6"/>
      <c r="R8" s="4"/>
      <c r="T8" s="8" t="s">
        <v>74</v>
      </c>
      <c r="U8" s="8"/>
      <c r="V8" s="8"/>
      <c r="W8" s="8" t="s">
        <v>3</v>
      </c>
      <c r="X8" s="8"/>
      <c r="Y8" s="8"/>
      <c r="Z8" s="8"/>
      <c r="AA8" s="8"/>
      <c r="AB8" s="8"/>
      <c r="AC8" s="8"/>
    </row>
    <row r="9" spans="2:29" x14ac:dyDescent="0.3">
      <c r="B9" s="1"/>
      <c r="C9" s="1"/>
      <c r="D9" s="1"/>
      <c r="E9" s="1"/>
      <c r="F9" s="1"/>
      <c r="G9" s="1"/>
      <c r="H9" s="1"/>
      <c r="I9" s="1"/>
      <c r="J9" s="1"/>
      <c r="L9" s="4"/>
      <c r="M9" s="4"/>
      <c r="N9" s="4"/>
      <c r="O9" s="4"/>
      <c r="P9" s="4"/>
      <c r="Q9" s="6"/>
      <c r="R9" s="4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2:29" x14ac:dyDescent="0.3">
      <c r="B10" s="1"/>
      <c r="C10" s="12"/>
      <c r="D10" s="12" t="str">
        <f>H5</f>
        <v>A1</v>
      </c>
      <c r="E10" s="12" t="str">
        <f>H6</f>
        <v>A2</v>
      </c>
      <c r="F10" s="12" t="str">
        <f>H7</f>
        <v>A3</v>
      </c>
      <c r="G10" s="12" t="str">
        <f>H8</f>
        <v>A4</v>
      </c>
      <c r="H10" s="1"/>
      <c r="I10" s="1"/>
      <c r="J10" s="1"/>
      <c r="L10" s="4" t="s">
        <v>27</v>
      </c>
      <c r="M10" s="4"/>
      <c r="N10" s="4">
        <v>3</v>
      </c>
      <c r="O10" s="4"/>
      <c r="P10" s="4"/>
      <c r="Q10" s="6"/>
      <c r="R10" s="4"/>
      <c r="T10" s="8" t="s">
        <v>27</v>
      </c>
      <c r="U10" s="8"/>
      <c r="V10" s="8"/>
      <c r="W10" s="8">
        <v>3</v>
      </c>
      <c r="X10" s="8"/>
      <c r="Y10" s="8"/>
      <c r="Z10" s="8"/>
      <c r="AA10" s="8"/>
      <c r="AB10" s="8"/>
      <c r="AC10" s="8"/>
    </row>
    <row r="11" spans="2:29" x14ac:dyDescent="0.3">
      <c r="B11" s="1"/>
      <c r="C11" s="12" t="str">
        <f>H5</f>
        <v>A1</v>
      </c>
      <c r="D11" s="13">
        <v>1</v>
      </c>
      <c r="E11" s="13">
        <v>3</v>
      </c>
      <c r="F11" s="13">
        <v>0.33333333333333331</v>
      </c>
      <c r="G11" s="13">
        <v>5</v>
      </c>
      <c r="H11" s="1"/>
      <c r="I11" s="1"/>
      <c r="J11" s="1"/>
      <c r="L11" s="4" t="s">
        <v>28</v>
      </c>
      <c r="M11" s="4"/>
      <c r="N11" s="4">
        <v>4</v>
      </c>
      <c r="O11" s="4"/>
      <c r="P11" s="4"/>
      <c r="Q11" s="4"/>
      <c r="R11" s="4"/>
      <c r="T11" s="8" t="s">
        <v>28</v>
      </c>
      <c r="U11" s="8"/>
      <c r="V11" s="8"/>
      <c r="W11" s="8">
        <v>4</v>
      </c>
      <c r="X11" s="8"/>
      <c r="Y11" s="8"/>
      <c r="Z11" s="8"/>
      <c r="AA11" s="8"/>
      <c r="AB11" s="8"/>
      <c r="AC11" s="8"/>
    </row>
    <row r="12" spans="2:29" x14ac:dyDescent="0.3">
      <c r="B12" s="1"/>
      <c r="C12" s="12" t="str">
        <f>H6</f>
        <v>A2</v>
      </c>
      <c r="D12" s="13">
        <v>0.33333333333333331</v>
      </c>
      <c r="E12" s="13">
        <v>1</v>
      </c>
      <c r="F12" s="13">
        <v>0.2</v>
      </c>
      <c r="G12" s="13">
        <v>3</v>
      </c>
      <c r="H12" s="1"/>
      <c r="I12" s="1"/>
      <c r="J12" s="1"/>
      <c r="L12" s="4"/>
      <c r="M12" s="4"/>
      <c r="N12" s="4"/>
      <c r="O12" s="4"/>
      <c r="P12" s="4"/>
      <c r="Q12" s="4"/>
      <c r="R12" s="4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2:29" x14ac:dyDescent="0.3">
      <c r="B13" s="1"/>
      <c r="C13" s="12" t="str">
        <f>H7</f>
        <v>A3</v>
      </c>
      <c r="D13" s="13">
        <v>3</v>
      </c>
      <c r="E13" s="13">
        <v>5</v>
      </c>
      <c r="F13" s="13">
        <v>1</v>
      </c>
      <c r="G13" s="13">
        <v>7</v>
      </c>
      <c r="H13" s="1"/>
      <c r="I13" s="1"/>
      <c r="J13" s="1"/>
      <c r="L13" s="4"/>
      <c r="M13" s="4"/>
      <c r="N13" s="4"/>
      <c r="O13" s="4"/>
      <c r="P13" s="4"/>
      <c r="Q13" s="4"/>
      <c r="R13" s="4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2:29" x14ac:dyDescent="0.3">
      <c r="B14" s="1"/>
      <c r="C14" s="12" t="str">
        <f>H8</f>
        <v>A4</v>
      </c>
      <c r="D14" s="13">
        <v>0.2</v>
      </c>
      <c r="E14" s="13">
        <v>0.33333333333333331</v>
      </c>
      <c r="F14" s="14">
        <v>0.14285714285714285</v>
      </c>
      <c r="G14" s="13">
        <v>1</v>
      </c>
      <c r="H14" s="1"/>
      <c r="I14" s="1"/>
      <c r="J14" s="1"/>
      <c r="L14" s="15" t="s">
        <v>25</v>
      </c>
      <c r="M14" s="15" t="s">
        <v>26</v>
      </c>
      <c r="N14" s="15"/>
      <c r="O14" s="15"/>
      <c r="P14" s="15"/>
      <c r="Q14" s="4"/>
      <c r="R14" s="4"/>
      <c r="T14" s="15" t="s">
        <v>25</v>
      </c>
      <c r="U14" s="15" t="s">
        <v>26</v>
      </c>
      <c r="V14" s="15"/>
      <c r="W14" s="15"/>
      <c r="X14" s="15"/>
      <c r="Y14" s="9"/>
      <c r="Z14" s="8"/>
      <c r="AA14" s="8"/>
      <c r="AB14" s="8"/>
      <c r="AC14" s="8"/>
    </row>
    <row r="15" spans="2:29" x14ac:dyDescent="0.3">
      <c r="B15" s="1"/>
      <c r="C15" s="1"/>
      <c r="D15" s="1"/>
      <c r="E15" s="1"/>
      <c r="F15" s="1"/>
      <c r="G15" s="1"/>
      <c r="H15" s="1"/>
      <c r="I15" s="1"/>
      <c r="J15" s="1"/>
      <c r="L15" s="15"/>
      <c r="M15" s="12" t="str">
        <f>N5</f>
        <v>A1</v>
      </c>
      <c r="N15" s="12" t="str">
        <f>N6</f>
        <v>A2</v>
      </c>
      <c r="O15" s="12" t="str">
        <f>N7</f>
        <v>A3</v>
      </c>
      <c r="P15" s="12" t="str">
        <f>N8</f>
        <v>A4</v>
      </c>
      <c r="Q15" s="4"/>
      <c r="R15" s="4"/>
      <c r="T15" s="15"/>
      <c r="U15" s="12" t="str">
        <f>W5</f>
        <v>A1</v>
      </c>
      <c r="V15" s="12" t="str">
        <f>W6</f>
        <v>A2</v>
      </c>
      <c r="W15" s="12" t="str">
        <f>W7</f>
        <v>A3</v>
      </c>
      <c r="X15" s="12" t="str">
        <f>W8</f>
        <v>A4</v>
      </c>
      <c r="Y15" s="8"/>
      <c r="Z15" s="8"/>
      <c r="AA15" s="8"/>
      <c r="AB15" s="8"/>
      <c r="AC15" s="8"/>
    </row>
    <row r="16" spans="2:29" x14ac:dyDescent="0.3">
      <c r="B16" s="1"/>
      <c r="C16" s="1" t="s">
        <v>4</v>
      </c>
      <c r="D16" s="1">
        <f>PRODUCT(D11:G11)</f>
        <v>5</v>
      </c>
      <c r="E16" s="1">
        <f t="shared" ref="E16:F19" si="0">SQRT(D16)</f>
        <v>2.2360679774997898</v>
      </c>
      <c r="F16" s="1">
        <f t="shared" si="0"/>
        <v>1.4953487812212205</v>
      </c>
      <c r="G16" s="1"/>
      <c r="H16" s="1"/>
      <c r="I16" s="1"/>
      <c r="J16" s="1"/>
      <c r="L16" s="12">
        <v>1</v>
      </c>
      <c r="M16" s="12">
        <v>2</v>
      </c>
      <c r="N16" s="12">
        <v>3</v>
      </c>
      <c r="O16" s="12">
        <v>1</v>
      </c>
      <c r="P16" s="12">
        <v>4</v>
      </c>
      <c r="Q16" s="4"/>
      <c r="R16" s="4"/>
      <c r="T16" s="12">
        <v>1</v>
      </c>
      <c r="U16" s="12">
        <v>8</v>
      </c>
      <c r="V16" s="12">
        <v>6</v>
      </c>
      <c r="W16" s="12">
        <v>10</v>
      </c>
      <c r="X16" s="12">
        <v>3</v>
      </c>
      <c r="Y16" s="8"/>
      <c r="Z16" s="8"/>
      <c r="AA16" s="8"/>
      <c r="AB16" s="8"/>
      <c r="AC16" s="8"/>
    </row>
    <row r="17" spans="2:29" x14ac:dyDescent="0.3">
      <c r="B17" s="1"/>
      <c r="C17" s="1" t="s">
        <v>5</v>
      </c>
      <c r="D17" s="1">
        <f>PRODUCT(D12:G12)</f>
        <v>0.2</v>
      </c>
      <c r="E17" s="1">
        <f t="shared" si="0"/>
        <v>0.44721359549995793</v>
      </c>
      <c r="F17" s="1">
        <f t="shared" si="0"/>
        <v>0.66874030497642201</v>
      </c>
      <c r="G17" s="1"/>
      <c r="H17" s="1"/>
      <c r="I17" s="1"/>
      <c r="J17" s="1"/>
      <c r="L17" s="12">
        <v>2</v>
      </c>
      <c r="M17" s="12">
        <v>1</v>
      </c>
      <c r="N17" s="12">
        <v>2</v>
      </c>
      <c r="O17" s="12">
        <v>3</v>
      </c>
      <c r="P17" s="12">
        <v>4</v>
      </c>
      <c r="Q17" s="4"/>
      <c r="R17" s="4"/>
      <c r="T17" s="12">
        <v>2</v>
      </c>
      <c r="U17" s="12">
        <v>10</v>
      </c>
      <c r="V17" s="12">
        <v>9</v>
      </c>
      <c r="W17" s="12">
        <v>8</v>
      </c>
      <c r="X17" s="12">
        <v>5</v>
      </c>
      <c r="Y17" s="8"/>
      <c r="Z17" s="8"/>
      <c r="AA17" s="8"/>
      <c r="AB17" s="8"/>
      <c r="AC17" s="8"/>
    </row>
    <row r="18" spans="2:29" x14ac:dyDescent="0.3">
      <c r="B18" s="1"/>
      <c r="C18" s="1" t="s">
        <v>6</v>
      </c>
      <c r="D18" s="1">
        <f>PRODUCT(D13:G13)</f>
        <v>105</v>
      </c>
      <c r="E18" s="1">
        <f t="shared" si="0"/>
        <v>10.246950765959598</v>
      </c>
      <c r="F18" s="1">
        <f t="shared" si="0"/>
        <v>3.2010858729436795</v>
      </c>
      <c r="G18" s="1"/>
      <c r="H18" s="1"/>
      <c r="I18" s="1"/>
      <c r="J18" s="1"/>
      <c r="L18" s="12">
        <v>3</v>
      </c>
      <c r="M18" s="12">
        <v>2</v>
      </c>
      <c r="N18" s="12">
        <v>4</v>
      </c>
      <c r="O18" s="12">
        <v>1</v>
      </c>
      <c r="P18" s="12">
        <v>3</v>
      </c>
      <c r="Q18" s="4"/>
      <c r="R18" s="4"/>
      <c r="T18" s="12">
        <v>3</v>
      </c>
      <c r="U18" s="12">
        <v>8</v>
      </c>
      <c r="V18" s="12">
        <v>3</v>
      </c>
      <c r="W18" s="12">
        <v>10</v>
      </c>
      <c r="X18" s="12">
        <v>5</v>
      </c>
      <c r="Y18" s="8"/>
      <c r="Z18" s="8"/>
      <c r="AA18" s="8"/>
      <c r="AB18" s="8"/>
      <c r="AC18" s="8"/>
    </row>
    <row r="19" spans="2:29" x14ac:dyDescent="0.3">
      <c r="B19" s="1"/>
      <c r="C19" s="1" t="s">
        <v>7</v>
      </c>
      <c r="D19" s="1">
        <f>PRODUCT(D14:G14)</f>
        <v>9.5238095238095229E-3</v>
      </c>
      <c r="E19" s="1">
        <f t="shared" si="0"/>
        <v>9.7590007294853315E-2</v>
      </c>
      <c r="F19" s="1">
        <f t="shared" si="0"/>
        <v>0.31239399369202558</v>
      </c>
      <c r="G19" s="1"/>
      <c r="H19" s="1"/>
      <c r="I19" s="1"/>
      <c r="J19" s="1"/>
      <c r="L19" s="4"/>
      <c r="M19" s="4"/>
      <c r="N19" s="4"/>
      <c r="O19" s="4"/>
      <c r="P19" s="4"/>
      <c r="Q19" s="4"/>
      <c r="R19" s="4"/>
      <c r="T19" s="10"/>
      <c r="U19" s="10"/>
      <c r="V19" s="10"/>
      <c r="W19" s="10"/>
      <c r="X19" s="10"/>
      <c r="Y19" s="10"/>
      <c r="Z19" s="8"/>
      <c r="AA19" s="8"/>
      <c r="AB19" s="8"/>
      <c r="AC19" s="8"/>
    </row>
    <row r="20" spans="2:29" x14ac:dyDescent="0.3">
      <c r="B20" s="1"/>
      <c r="C20" s="1"/>
      <c r="D20" s="1"/>
      <c r="E20" s="1"/>
      <c r="F20" s="1"/>
      <c r="G20" s="1"/>
      <c r="H20" s="1"/>
      <c r="I20" s="1"/>
      <c r="J20" s="1"/>
      <c r="L20" s="4"/>
      <c r="M20" s="4"/>
      <c r="N20" s="4"/>
      <c r="O20" s="4"/>
      <c r="P20" s="4"/>
      <c r="Q20" s="4"/>
      <c r="R20" s="4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2:29" ht="14.4" customHeight="1" x14ac:dyDescent="0.3">
      <c r="B21" s="1"/>
      <c r="C21" s="1" t="s">
        <v>8</v>
      </c>
      <c r="D21" s="1"/>
      <c r="E21" s="1"/>
      <c r="F21" s="1">
        <f>SUM(F16:F19)</f>
        <v>5.6775689528333482</v>
      </c>
      <c r="G21" s="1"/>
      <c r="H21" s="1"/>
      <c r="I21" s="1"/>
      <c r="J21" s="1"/>
      <c r="L21" s="4" t="s">
        <v>29</v>
      </c>
      <c r="M21" s="4"/>
      <c r="N21" s="4"/>
      <c r="O21" s="4"/>
      <c r="P21" s="4"/>
      <c r="Q21" s="4"/>
      <c r="R21" s="4"/>
      <c r="T21" s="8" t="s">
        <v>50</v>
      </c>
      <c r="U21" s="8">
        <f>SUM(U16:U18)</f>
        <v>26</v>
      </c>
      <c r="V21" s="8"/>
      <c r="W21" s="8"/>
      <c r="X21" s="8"/>
      <c r="Y21" s="8"/>
      <c r="Z21" s="8"/>
      <c r="AA21" s="8"/>
      <c r="AB21" s="8"/>
      <c r="AC21" s="8"/>
    </row>
    <row r="22" spans="2:29" ht="15" customHeight="1" x14ac:dyDescent="0.3">
      <c r="B22" s="1"/>
      <c r="C22" s="1"/>
      <c r="D22" s="1"/>
      <c r="E22" s="1"/>
      <c r="F22" s="1"/>
      <c r="G22" s="1"/>
      <c r="H22" s="1"/>
      <c r="I22" s="1"/>
      <c r="J22" s="1"/>
      <c r="L22" s="4"/>
      <c r="M22" s="4"/>
      <c r="N22" s="4"/>
      <c r="O22" s="4"/>
      <c r="P22" s="4"/>
      <c r="Q22" s="4"/>
      <c r="R22" s="4"/>
      <c r="T22" s="8" t="s">
        <v>51</v>
      </c>
      <c r="U22" s="8">
        <f>SUM(V16:V18)</f>
        <v>18</v>
      </c>
      <c r="V22" s="8"/>
      <c r="W22" s="8"/>
      <c r="X22" s="8"/>
      <c r="Y22" s="8"/>
      <c r="Z22" s="8"/>
      <c r="AA22" s="8"/>
      <c r="AB22" s="8"/>
      <c r="AC22" s="8"/>
    </row>
    <row r="23" spans="2:29" x14ac:dyDescent="0.3">
      <c r="B23" s="1"/>
      <c r="C23" s="1" t="s">
        <v>9</v>
      </c>
      <c r="D23" s="1">
        <f>F16/F21</f>
        <v>0.26337835676570304</v>
      </c>
      <c r="E23" s="1"/>
      <c r="F23" s="1"/>
      <c r="G23" s="1"/>
      <c r="H23" s="1"/>
      <c r="I23" s="1"/>
      <c r="J23" s="1"/>
      <c r="L23" s="15" t="s">
        <v>25</v>
      </c>
      <c r="M23" s="15" t="s">
        <v>26</v>
      </c>
      <c r="N23" s="15"/>
      <c r="O23" s="15"/>
      <c r="P23" s="15"/>
      <c r="Q23" s="4"/>
      <c r="R23" s="4"/>
      <c r="T23" s="8" t="s">
        <v>30</v>
      </c>
      <c r="U23" s="8">
        <f>SUM(W16:W18)</f>
        <v>28</v>
      </c>
      <c r="V23" s="8"/>
      <c r="W23" s="8"/>
      <c r="X23" s="8"/>
      <c r="Y23" s="8"/>
      <c r="Z23" s="8"/>
      <c r="AA23" s="8"/>
      <c r="AB23" s="8"/>
      <c r="AC23" s="8"/>
    </row>
    <row r="24" spans="2:29" x14ac:dyDescent="0.3">
      <c r="B24" s="1"/>
      <c r="C24" s="1" t="s">
        <v>10</v>
      </c>
      <c r="D24" s="1">
        <f>F17/F21</f>
        <v>0.11778638190606072</v>
      </c>
      <c r="E24" s="1"/>
      <c r="F24" s="1"/>
      <c r="G24" s="1"/>
      <c r="H24" s="1"/>
      <c r="I24" s="1"/>
      <c r="J24" s="1"/>
      <c r="L24" s="15"/>
      <c r="M24" s="12" t="str">
        <f>N5</f>
        <v>A1</v>
      </c>
      <c r="N24" s="12" t="str">
        <f>N6</f>
        <v>A2</v>
      </c>
      <c r="O24" s="12" t="str">
        <f>N7</f>
        <v>A3</v>
      </c>
      <c r="P24" s="12" t="str">
        <f>N8</f>
        <v>A4</v>
      </c>
      <c r="Q24" s="4"/>
      <c r="R24" s="4"/>
      <c r="T24" s="8" t="s">
        <v>31</v>
      </c>
      <c r="U24" s="8">
        <f>SUM(X16:X18)</f>
        <v>13</v>
      </c>
      <c r="V24" s="8"/>
      <c r="W24" s="8"/>
      <c r="X24" s="8"/>
      <c r="Y24" s="8"/>
      <c r="Z24" s="8"/>
      <c r="AA24" s="8"/>
      <c r="AB24" s="8"/>
      <c r="AC24" s="8"/>
    </row>
    <row r="25" spans="2:29" x14ac:dyDescent="0.3">
      <c r="B25" s="1"/>
      <c r="C25" s="1" t="s">
        <v>11</v>
      </c>
      <c r="D25" s="1">
        <f>F18/F21</f>
        <v>0.56381276908071754</v>
      </c>
      <c r="E25" s="1"/>
      <c r="F25" s="1"/>
      <c r="G25" s="1"/>
      <c r="H25" s="1"/>
      <c r="I25" s="1"/>
      <c r="J25" s="1"/>
      <c r="L25" s="12">
        <v>1</v>
      </c>
      <c r="M25" s="12">
        <f>N11-M16</f>
        <v>2</v>
      </c>
      <c r="N25" s="12">
        <f>N11-N16</f>
        <v>1</v>
      </c>
      <c r="O25" s="12">
        <f>N11-O16</f>
        <v>3</v>
      </c>
      <c r="P25" s="12">
        <f>N11-P16</f>
        <v>0</v>
      </c>
      <c r="Q25" s="4"/>
      <c r="R25" s="4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2:29" x14ac:dyDescent="0.3">
      <c r="B26" s="1"/>
      <c r="C26" s="1" t="s">
        <v>12</v>
      </c>
      <c r="D26" s="1">
        <f>F19/F21</f>
        <v>5.5022492247518671E-2</v>
      </c>
      <c r="E26" s="1"/>
      <c r="F26" s="1"/>
      <c r="G26" s="1"/>
      <c r="H26" s="1"/>
      <c r="I26" s="1"/>
      <c r="J26" s="1"/>
      <c r="L26" s="12">
        <v>2</v>
      </c>
      <c r="M26" s="12">
        <f>N11-M17</f>
        <v>3</v>
      </c>
      <c r="N26" s="12">
        <f>N11-N17</f>
        <v>2</v>
      </c>
      <c r="O26" s="12">
        <f>N11-O17</f>
        <v>1</v>
      </c>
      <c r="P26" s="12">
        <f>N11-P17</f>
        <v>0</v>
      </c>
      <c r="Q26" s="4"/>
      <c r="R26" s="4"/>
      <c r="T26" s="8" t="s">
        <v>8</v>
      </c>
      <c r="U26" s="8">
        <f>SUM(U21:U24)</f>
        <v>85</v>
      </c>
      <c r="V26" s="8"/>
      <c r="W26" s="8"/>
      <c r="X26" s="8"/>
      <c r="Y26" s="8"/>
      <c r="Z26" s="8"/>
      <c r="AA26" s="8"/>
      <c r="AB26" s="8"/>
      <c r="AC26" s="8"/>
    </row>
    <row r="27" spans="2:29" x14ac:dyDescent="0.3">
      <c r="B27" s="1"/>
      <c r="C27" s="1"/>
      <c r="D27" s="1"/>
      <c r="E27" s="1"/>
      <c r="F27" s="1"/>
      <c r="G27" s="1"/>
      <c r="H27" s="1"/>
      <c r="I27" s="1"/>
      <c r="J27" s="1"/>
      <c r="L27" s="12">
        <v>3</v>
      </c>
      <c r="M27" s="12">
        <f>N11-M18</f>
        <v>2</v>
      </c>
      <c r="N27" s="12">
        <f>N11-N18</f>
        <v>0</v>
      </c>
      <c r="O27" s="12">
        <f>N11-O18</f>
        <v>3</v>
      </c>
      <c r="P27" s="12">
        <f>N11-P18</f>
        <v>1</v>
      </c>
      <c r="Q27" s="4"/>
      <c r="R27" s="4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2:29" x14ac:dyDescent="0.3">
      <c r="B28" s="1"/>
      <c r="C28" s="1" t="s">
        <v>13</v>
      </c>
      <c r="D28" s="1"/>
      <c r="E28" s="1"/>
      <c r="F28" s="1"/>
      <c r="G28" s="1"/>
      <c r="H28" s="1"/>
      <c r="I28" s="1"/>
      <c r="J28" s="1"/>
      <c r="L28" s="4"/>
      <c r="M28" s="4"/>
      <c r="N28" s="4"/>
      <c r="O28" s="4"/>
      <c r="P28" s="4"/>
      <c r="Q28" s="4"/>
      <c r="R28" s="4"/>
      <c r="T28" s="8" t="s">
        <v>33</v>
      </c>
      <c r="U28" s="8">
        <f>U21/U26</f>
        <v>0.30588235294117649</v>
      </c>
      <c r="V28" s="8"/>
      <c r="W28" s="8"/>
      <c r="X28" s="8"/>
      <c r="Y28" s="8"/>
      <c r="Z28" s="8"/>
      <c r="AA28" s="8"/>
      <c r="AB28" s="8"/>
      <c r="AC28" s="8"/>
    </row>
    <row r="29" spans="2:29" x14ac:dyDescent="0.3">
      <c r="B29" s="1"/>
      <c r="C29" s="1"/>
      <c r="D29" s="1"/>
      <c r="E29" s="1"/>
      <c r="F29" s="1"/>
      <c r="G29" s="1"/>
      <c r="H29" s="1"/>
      <c r="I29" s="1"/>
      <c r="J29" s="1"/>
      <c r="L29" s="4" t="s">
        <v>4</v>
      </c>
      <c r="M29" s="4">
        <f>SUM(M25:M27)</f>
        <v>7</v>
      </c>
      <c r="N29" s="4"/>
      <c r="O29" s="4"/>
      <c r="P29" s="4"/>
      <c r="Q29" s="4"/>
      <c r="R29" s="4"/>
      <c r="T29" s="8" t="s">
        <v>34</v>
      </c>
      <c r="U29" s="8">
        <f>U22/U26</f>
        <v>0.21176470588235294</v>
      </c>
      <c r="V29" s="8"/>
      <c r="W29" s="8"/>
      <c r="X29" s="8"/>
      <c r="Y29" s="8"/>
      <c r="Z29" s="8"/>
      <c r="AA29" s="8"/>
      <c r="AB29" s="8"/>
      <c r="AC29" s="8"/>
    </row>
    <row r="30" spans="2:29" x14ac:dyDescent="0.3">
      <c r="B30" s="1"/>
      <c r="C30" s="1"/>
      <c r="D30" s="1"/>
      <c r="E30" s="1"/>
      <c r="F30" s="1"/>
      <c r="G30" s="1"/>
      <c r="H30" s="1"/>
      <c r="I30" s="1"/>
      <c r="J30" s="1"/>
      <c r="L30" s="4" t="s">
        <v>5</v>
      </c>
      <c r="M30" s="4">
        <f>SUM(N25:N27)</f>
        <v>3</v>
      </c>
      <c r="N30" s="4"/>
      <c r="O30" s="4"/>
      <c r="P30" s="4"/>
      <c r="Q30" s="4"/>
      <c r="R30" s="4"/>
      <c r="T30" s="8" t="s">
        <v>35</v>
      </c>
      <c r="U30" s="8">
        <f>U23/U26</f>
        <v>0.32941176470588235</v>
      </c>
      <c r="V30" s="8"/>
      <c r="W30" s="8"/>
      <c r="X30" s="8"/>
      <c r="Y30" s="8"/>
      <c r="Z30" s="8"/>
      <c r="AA30" s="8"/>
      <c r="AB30" s="8"/>
      <c r="AC30" s="8"/>
    </row>
    <row r="31" spans="2:29" x14ac:dyDescent="0.3">
      <c r="B31" s="1"/>
      <c r="C31" s="1" t="s">
        <v>14</v>
      </c>
      <c r="D31" s="2">
        <f>SUM(D11:D14)</f>
        <v>4.5333333333333332</v>
      </c>
      <c r="E31" s="1"/>
      <c r="F31" s="1"/>
      <c r="G31" s="1"/>
      <c r="H31" s="1"/>
      <c r="I31" s="1"/>
      <c r="J31" s="1"/>
      <c r="L31" s="4" t="s">
        <v>30</v>
      </c>
      <c r="M31" s="4">
        <f>SUM(O25:O27)</f>
        <v>7</v>
      </c>
      <c r="N31" s="4"/>
      <c r="O31" s="4"/>
      <c r="P31" s="4"/>
      <c r="Q31" s="4"/>
      <c r="R31" s="4"/>
      <c r="T31" s="8" t="s">
        <v>36</v>
      </c>
      <c r="U31" s="8">
        <f>U24/U26</f>
        <v>0.15294117647058825</v>
      </c>
      <c r="V31" s="8"/>
      <c r="W31" s="8"/>
      <c r="X31" s="8"/>
      <c r="Y31" s="8"/>
      <c r="Z31" s="8"/>
      <c r="AA31" s="8"/>
      <c r="AB31" s="8"/>
      <c r="AC31" s="8"/>
    </row>
    <row r="32" spans="2:29" x14ac:dyDescent="0.3">
      <c r="B32" s="1"/>
      <c r="C32" s="1" t="s">
        <v>15</v>
      </c>
      <c r="D32" s="2">
        <f>SUM(E11:E14)</f>
        <v>9.3333333333333339</v>
      </c>
      <c r="E32" s="1"/>
      <c r="F32" s="1"/>
      <c r="G32" s="1"/>
      <c r="H32" s="1"/>
      <c r="I32" s="1"/>
      <c r="J32" s="1"/>
      <c r="L32" s="4" t="s">
        <v>31</v>
      </c>
      <c r="M32" s="4">
        <f>SUM(P25:P27)</f>
        <v>1</v>
      </c>
      <c r="N32" s="4"/>
      <c r="O32" s="4"/>
      <c r="P32" s="4"/>
      <c r="Q32" s="4"/>
      <c r="R32" s="4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2:29" x14ac:dyDescent="0.3">
      <c r="B33" s="1"/>
      <c r="C33" s="1" t="s">
        <v>16</v>
      </c>
      <c r="D33" s="2">
        <f>SUM(F11:F14)</f>
        <v>1.676190476190476</v>
      </c>
      <c r="E33" s="1"/>
      <c r="F33" s="1"/>
      <c r="G33" s="1"/>
      <c r="H33" s="1"/>
      <c r="I33" s="1"/>
      <c r="J33" s="1"/>
      <c r="L33" s="4"/>
      <c r="M33" s="4"/>
      <c r="N33" s="4"/>
      <c r="O33" s="4"/>
      <c r="P33" s="4"/>
      <c r="Q33" s="4"/>
      <c r="R33" s="4"/>
      <c r="T33" s="8"/>
      <c r="U33" s="8"/>
      <c r="V33" s="8"/>
      <c r="W33" s="8"/>
      <c r="X33" s="8" t="s">
        <v>56</v>
      </c>
      <c r="Y33" s="8">
        <f>1/(W11-1)</f>
        <v>0.33333333333333331</v>
      </c>
      <c r="Z33" s="8"/>
      <c r="AA33" s="8" t="s">
        <v>67</v>
      </c>
      <c r="AB33" s="8">
        <f>1/(W10-1)</f>
        <v>0.5</v>
      </c>
      <c r="AC33" s="8"/>
    </row>
    <row r="34" spans="2:29" x14ac:dyDescent="0.3">
      <c r="B34" s="1"/>
      <c r="C34" s="1" t="s">
        <v>17</v>
      </c>
      <c r="D34" s="2">
        <f>SUM(G11:G14)</f>
        <v>16</v>
      </c>
      <c r="E34" s="1"/>
      <c r="F34" s="1"/>
      <c r="G34" s="1"/>
      <c r="H34" s="1"/>
      <c r="I34" s="1"/>
      <c r="J34" s="1"/>
      <c r="L34" s="4" t="s">
        <v>8</v>
      </c>
      <c r="M34" s="4">
        <f>SUM(M29:M32)</f>
        <v>18</v>
      </c>
      <c r="N34" s="4"/>
      <c r="O34" s="4"/>
      <c r="P34" s="4"/>
      <c r="Q34" s="4"/>
      <c r="R34" s="4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2:29" x14ac:dyDescent="0.3">
      <c r="B35" s="1"/>
      <c r="C35" s="1"/>
      <c r="D35" s="1"/>
      <c r="E35" s="1"/>
      <c r="F35" s="1"/>
      <c r="G35" s="1"/>
      <c r="H35" s="1"/>
      <c r="I35" s="1"/>
      <c r="J35" s="1"/>
      <c r="L35" s="4"/>
      <c r="M35" s="4"/>
      <c r="N35" s="4"/>
      <c r="O35" s="4"/>
      <c r="P35" s="4"/>
      <c r="Q35" s="4"/>
      <c r="R35" s="4"/>
      <c r="T35" s="8" t="s">
        <v>52</v>
      </c>
      <c r="U35" s="8">
        <f>U21/W10</f>
        <v>8.6666666666666661</v>
      </c>
      <c r="V35" s="8"/>
      <c r="W35" s="8" t="s">
        <v>57</v>
      </c>
      <c r="X35" s="8"/>
      <c r="Y35" s="8">
        <f>POWER(U16-U35,2)</f>
        <v>0.44444444444444364</v>
      </c>
      <c r="Z35" s="8">
        <f>POWER(V16-U36,2)</f>
        <v>0</v>
      </c>
      <c r="AA35" s="8">
        <f>POWER(W16-U37,2)</f>
        <v>0.44444444444444364</v>
      </c>
      <c r="AB35" s="8">
        <f>POWER(X16-U38,2)</f>
        <v>1.777777777777777</v>
      </c>
      <c r="AC35" s="8"/>
    </row>
    <row r="36" spans="2:29" x14ac:dyDescent="0.3">
      <c r="B36" s="1"/>
      <c r="C36" s="1" t="s">
        <v>18</v>
      </c>
      <c r="D36" s="1">
        <f>SUMPRODUCT(D23:D26,D31:D34)</f>
        <v>4.1187389183090648</v>
      </c>
      <c r="E36" s="1"/>
      <c r="F36" s="1"/>
      <c r="G36" s="1"/>
      <c r="H36" s="1"/>
      <c r="I36" s="1"/>
      <c r="J36" s="1"/>
      <c r="L36" s="4" t="s">
        <v>32</v>
      </c>
      <c r="M36" s="4"/>
      <c r="N36" s="4"/>
      <c r="O36" s="4"/>
      <c r="P36" s="4"/>
      <c r="Q36" s="4"/>
      <c r="R36" s="4"/>
      <c r="T36" s="8" t="s">
        <v>53</v>
      </c>
      <c r="U36" s="8">
        <f>U22/W10</f>
        <v>6</v>
      </c>
      <c r="V36" s="8"/>
      <c r="W36" s="8" t="s">
        <v>58</v>
      </c>
      <c r="X36" s="8"/>
      <c r="Y36" s="8">
        <f>POWER(U17-U35,2)</f>
        <v>1.7777777777777795</v>
      </c>
      <c r="Z36" s="8">
        <f>POWER(V17-U36,2)</f>
        <v>9</v>
      </c>
      <c r="AA36" s="8">
        <f>POWER(W17-U37,2)</f>
        <v>1.7777777777777795</v>
      </c>
      <c r="AB36" s="8">
        <f>POWER(X17-U38,2)</f>
        <v>0.44444444444444486</v>
      </c>
      <c r="AC36" s="8"/>
    </row>
    <row r="37" spans="2:29" x14ac:dyDescent="0.3">
      <c r="B37" s="1"/>
      <c r="C37" s="1" t="s">
        <v>20</v>
      </c>
      <c r="D37" s="1">
        <v>4</v>
      </c>
      <c r="E37" s="1"/>
      <c r="F37" s="1"/>
      <c r="G37" s="1"/>
      <c r="H37" s="1"/>
      <c r="I37" s="1"/>
      <c r="J37" s="1"/>
      <c r="L37" s="4"/>
      <c r="M37" s="4"/>
      <c r="N37" s="4"/>
      <c r="O37" s="4"/>
      <c r="P37" s="4"/>
      <c r="Q37" s="4"/>
      <c r="R37" s="4"/>
      <c r="T37" s="8" t="s">
        <v>54</v>
      </c>
      <c r="U37" s="8">
        <f>U23/W10</f>
        <v>9.3333333333333339</v>
      </c>
      <c r="V37" s="8"/>
      <c r="W37" s="8" t="s">
        <v>59</v>
      </c>
      <c r="X37" s="8"/>
      <c r="Y37" s="8">
        <f>POWER(U18-U35,2)</f>
        <v>0.44444444444444364</v>
      </c>
      <c r="Z37" s="8">
        <f>POWER(V18-U36,2)</f>
        <v>9</v>
      </c>
      <c r="AA37" s="8">
        <f>POWER(W18-U37,2)</f>
        <v>0.44444444444444364</v>
      </c>
      <c r="AB37" s="8">
        <f>POWER(X18-U38,2)</f>
        <v>0.44444444444444486</v>
      </c>
      <c r="AC37" s="8"/>
    </row>
    <row r="38" spans="2:29" x14ac:dyDescent="0.3">
      <c r="B38" s="1"/>
      <c r="C38" s="1" t="s">
        <v>19</v>
      </c>
      <c r="D38" s="1">
        <f>(D36-D37)/(D37-1)</f>
        <v>3.9579639436354931E-2</v>
      </c>
      <c r="E38" s="1"/>
      <c r="F38" s="1"/>
      <c r="G38" s="1"/>
      <c r="H38" s="1"/>
      <c r="I38" s="1"/>
      <c r="J38" s="1"/>
      <c r="L38" s="4" t="s">
        <v>33</v>
      </c>
      <c r="M38" s="4">
        <f>M29/M34</f>
        <v>0.3888888888888889</v>
      </c>
      <c r="N38" s="4"/>
      <c r="O38" s="4"/>
      <c r="P38" s="4"/>
      <c r="Q38" s="4"/>
      <c r="R38" s="4"/>
      <c r="T38" s="8" t="s">
        <v>55</v>
      </c>
      <c r="U38" s="8">
        <f>U24/W10</f>
        <v>4.333333333333333</v>
      </c>
      <c r="V38" s="8"/>
      <c r="W38" s="8"/>
      <c r="X38" s="8"/>
      <c r="Y38" s="8"/>
      <c r="Z38" s="8"/>
      <c r="AA38" s="8"/>
      <c r="AB38" s="8"/>
      <c r="AC38" s="8"/>
    </row>
    <row r="39" spans="2:29" x14ac:dyDescent="0.3">
      <c r="B39" s="1"/>
      <c r="C39" s="1"/>
      <c r="D39" s="1"/>
      <c r="E39" s="1"/>
      <c r="F39" s="1"/>
      <c r="G39" s="1"/>
      <c r="H39" s="1"/>
      <c r="I39" s="1"/>
      <c r="J39" s="1"/>
      <c r="L39" s="4" t="s">
        <v>34</v>
      </c>
      <c r="M39" s="4">
        <f>M30/M34</f>
        <v>0.16666666666666666</v>
      </c>
      <c r="N39" s="4"/>
      <c r="O39" s="4"/>
      <c r="P39" s="4"/>
      <c r="Q39" s="4"/>
      <c r="R39" s="4"/>
      <c r="T39" s="8"/>
      <c r="U39" s="8"/>
      <c r="V39" s="8"/>
      <c r="W39" s="8" t="s">
        <v>60</v>
      </c>
      <c r="X39" s="8"/>
      <c r="Y39" s="8">
        <f>SUM(Y35:AB35)*Y33</f>
        <v>0.88888888888888806</v>
      </c>
      <c r="Z39" s="8"/>
      <c r="AA39" s="8"/>
      <c r="AB39" s="8"/>
      <c r="AC39" s="8"/>
    </row>
    <row r="40" spans="2:29" x14ac:dyDescent="0.3">
      <c r="B40" s="1" t="s">
        <v>21</v>
      </c>
      <c r="C40" s="1"/>
      <c r="D40" s="1">
        <v>0.9</v>
      </c>
      <c r="E40" s="1"/>
      <c r="F40" s="1"/>
      <c r="G40" s="1"/>
      <c r="H40" s="1"/>
      <c r="I40" s="1"/>
      <c r="J40" s="1"/>
      <c r="L40" s="4" t="s">
        <v>35</v>
      </c>
      <c r="M40" s="4">
        <f>M31/M34</f>
        <v>0.3888888888888889</v>
      </c>
      <c r="N40" s="4"/>
      <c r="O40" s="4"/>
      <c r="P40" s="4"/>
      <c r="Q40" s="4"/>
      <c r="R40" s="4"/>
      <c r="T40" s="8"/>
      <c r="U40" s="8"/>
      <c r="V40" s="8"/>
      <c r="W40" s="8" t="s">
        <v>61</v>
      </c>
      <c r="X40" s="8"/>
      <c r="Y40" s="8">
        <f>SUM(Y36:AB36)*Y33</f>
        <v>4.3333333333333339</v>
      </c>
      <c r="Z40" s="8"/>
      <c r="AA40" s="8"/>
      <c r="AB40" s="8"/>
      <c r="AC40" s="8"/>
    </row>
    <row r="41" spans="2:29" x14ac:dyDescent="0.3">
      <c r="B41" s="1"/>
      <c r="C41" s="1"/>
      <c r="D41" s="1"/>
      <c r="E41" s="1"/>
      <c r="F41" s="1"/>
      <c r="G41" s="1"/>
      <c r="H41" s="1"/>
      <c r="I41" s="1"/>
      <c r="J41" s="1"/>
      <c r="L41" s="4" t="s">
        <v>36</v>
      </c>
      <c r="M41" s="4">
        <f>M32/M34</f>
        <v>5.5555555555555552E-2</v>
      </c>
      <c r="N41" s="4"/>
      <c r="O41" s="4"/>
      <c r="P41" s="4"/>
      <c r="Q41" s="4"/>
      <c r="R41" s="4"/>
      <c r="T41" s="8"/>
      <c r="U41" s="8"/>
      <c r="V41" s="8"/>
      <c r="W41" s="8" t="s">
        <v>62</v>
      </c>
      <c r="X41" s="8"/>
      <c r="Y41" s="8">
        <f>SUM(Y37:AB37)*Y33</f>
        <v>3.4444444444444433</v>
      </c>
      <c r="Z41" s="8"/>
      <c r="AA41" s="8"/>
      <c r="AB41" s="8"/>
      <c r="AC41" s="8"/>
    </row>
    <row r="42" spans="2:29" x14ac:dyDescent="0.3">
      <c r="B42" s="1"/>
      <c r="C42" s="1" t="s">
        <v>22</v>
      </c>
      <c r="D42" s="1">
        <f>D38/D40</f>
        <v>4.397737715150548E-2</v>
      </c>
      <c r="E42" s="1"/>
      <c r="F42" s="1" t="s">
        <v>23</v>
      </c>
      <c r="G42" s="1"/>
      <c r="H42" s="1"/>
      <c r="I42" s="1"/>
      <c r="J42" s="1"/>
      <c r="L42" s="4"/>
      <c r="M42" s="4"/>
      <c r="N42" s="4"/>
      <c r="O42" s="4"/>
      <c r="P42" s="4"/>
      <c r="Q42" s="4"/>
      <c r="R42" s="4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2:29" x14ac:dyDescent="0.3">
      <c r="B43" s="1"/>
      <c r="C43" s="1"/>
      <c r="D43" s="1"/>
      <c r="E43" s="1"/>
      <c r="F43" s="1"/>
      <c r="G43" s="1"/>
      <c r="H43" s="1"/>
      <c r="I43" s="1"/>
      <c r="J43" s="1"/>
      <c r="L43" s="4" t="s">
        <v>37</v>
      </c>
      <c r="M43" s="4"/>
      <c r="N43" s="4"/>
      <c r="O43" s="4"/>
      <c r="P43" s="4"/>
      <c r="Q43" s="4"/>
      <c r="R43" s="4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2:29" x14ac:dyDescent="0.3">
      <c r="L44" s="4"/>
      <c r="M44" s="4"/>
      <c r="N44" s="4"/>
      <c r="O44" s="4"/>
      <c r="P44" s="4"/>
      <c r="Q44" s="4"/>
      <c r="R44" s="4"/>
      <c r="T44" s="8"/>
      <c r="U44" s="8"/>
      <c r="V44" s="8"/>
      <c r="W44" s="8" t="s">
        <v>63</v>
      </c>
      <c r="X44" s="8"/>
      <c r="Y44" s="8">
        <f>SUM(Y35:Y37)*AB33</f>
        <v>1.3333333333333335</v>
      </c>
      <c r="Z44" s="8"/>
      <c r="AA44" s="8"/>
      <c r="AB44" s="8"/>
      <c r="AC44" s="8"/>
    </row>
    <row r="45" spans="2:29" x14ac:dyDescent="0.3">
      <c r="L45" s="4" t="s">
        <v>39</v>
      </c>
      <c r="M45" s="4">
        <f>SUM(M16:M18)</f>
        <v>5</v>
      </c>
      <c r="N45" s="4"/>
      <c r="O45" s="4" t="s">
        <v>44</v>
      </c>
      <c r="P45" s="4">
        <f>POWER(M45-M50,2)</f>
        <v>6.25</v>
      </c>
      <c r="Q45" s="4"/>
      <c r="R45" s="4"/>
      <c r="T45" s="8"/>
      <c r="U45" s="8"/>
      <c r="V45" s="8"/>
      <c r="W45" s="8" t="s">
        <v>64</v>
      </c>
      <c r="X45" s="8"/>
      <c r="Y45" s="8">
        <f>SUM(Z35:Z37)*AB33</f>
        <v>9</v>
      </c>
      <c r="Z45" s="8"/>
      <c r="AA45" s="8"/>
      <c r="AB45" s="8"/>
      <c r="AC45" s="8"/>
    </row>
    <row r="46" spans="2:29" x14ac:dyDescent="0.3">
      <c r="L46" s="4" t="s">
        <v>40</v>
      </c>
      <c r="M46" s="4">
        <f>SUM(N16:N18)</f>
        <v>9</v>
      </c>
      <c r="N46" s="4"/>
      <c r="O46" s="4" t="s">
        <v>45</v>
      </c>
      <c r="P46" s="4">
        <f>POWER(M46-M50,2)</f>
        <v>2.25</v>
      </c>
      <c r="Q46" s="4"/>
      <c r="R46" s="4"/>
      <c r="T46" s="8"/>
      <c r="U46" s="8"/>
      <c r="V46" s="8"/>
      <c r="W46" s="8" t="s">
        <v>65</v>
      </c>
      <c r="X46" s="8"/>
      <c r="Y46" s="8">
        <f>SUM(AA35:AA37)*AB33</f>
        <v>1.3333333333333335</v>
      </c>
      <c r="Z46" s="8"/>
      <c r="AA46" s="8"/>
      <c r="AB46" s="8"/>
      <c r="AC46" s="8"/>
    </row>
    <row r="47" spans="2:29" x14ac:dyDescent="0.3">
      <c r="L47" s="4" t="s">
        <v>41</v>
      </c>
      <c r="M47" s="4">
        <f>SUM(O16:O18)</f>
        <v>5</v>
      </c>
      <c r="N47" s="4"/>
      <c r="O47" s="4" t="s">
        <v>46</v>
      </c>
      <c r="P47" s="4">
        <f>POWER(M47-M50,2)</f>
        <v>6.25</v>
      </c>
      <c r="Q47" s="4"/>
      <c r="R47" s="4"/>
      <c r="T47" s="8"/>
      <c r="U47" s="8"/>
      <c r="V47" s="8"/>
      <c r="W47" s="8" t="s">
        <v>66</v>
      </c>
      <c r="X47" s="8"/>
      <c r="Y47" s="8">
        <f>SUM(AB35:AB37)*AB33</f>
        <v>1.3333333333333335</v>
      </c>
      <c r="Z47" s="8"/>
      <c r="AA47" s="8"/>
      <c r="AB47" s="8"/>
      <c r="AC47" s="8"/>
    </row>
    <row r="48" spans="2:29" x14ac:dyDescent="0.3">
      <c r="L48" s="4" t="s">
        <v>42</v>
      </c>
      <c r="M48" s="4">
        <f>SUM(P16:P18)</f>
        <v>11</v>
      </c>
      <c r="N48" s="4"/>
      <c r="O48" s="4" t="s">
        <v>47</v>
      </c>
      <c r="P48" s="4">
        <f>POWER(M48-M50,2)</f>
        <v>12.25</v>
      </c>
      <c r="Q48" s="4"/>
      <c r="R48" s="4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2:29" x14ac:dyDescent="0.3">
      <c r="L49" s="4"/>
      <c r="M49" s="4"/>
      <c r="N49" s="4"/>
      <c r="O49" s="4"/>
      <c r="P49" s="4"/>
      <c r="Q49" s="4"/>
      <c r="R49" s="4"/>
      <c r="T49" s="8" t="s">
        <v>70</v>
      </c>
      <c r="U49" s="8"/>
      <c r="V49" s="8"/>
      <c r="W49" s="8"/>
      <c r="X49" s="8"/>
      <c r="Y49" s="8"/>
      <c r="Z49" s="8"/>
      <c r="AA49" s="8"/>
      <c r="AB49" s="8"/>
      <c r="AC49" s="8"/>
    </row>
    <row r="50" spans="12:29" x14ac:dyDescent="0.3">
      <c r="L50" s="4" t="s">
        <v>43</v>
      </c>
      <c r="M50" s="4">
        <f>N10*(N11+1)/2</f>
        <v>7.5</v>
      </c>
      <c r="N50" s="4"/>
      <c r="O50" s="4"/>
      <c r="P50" s="4"/>
      <c r="Q50" s="4"/>
      <c r="R50" s="4"/>
    </row>
    <row r="51" spans="12:29" x14ac:dyDescent="0.3">
      <c r="L51" s="4"/>
      <c r="M51" s="4"/>
      <c r="N51" s="4"/>
      <c r="O51" s="4"/>
      <c r="P51" s="4"/>
      <c r="Q51" s="4"/>
      <c r="R51" s="4"/>
    </row>
    <row r="52" spans="12:29" x14ac:dyDescent="0.3">
      <c r="L52" s="4" t="s">
        <v>38</v>
      </c>
      <c r="M52" s="4">
        <f>SUM(P45:P48)</f>
        <v>27</v>
      </c>
      <c r="N52" s="4"/>
      <c r="O52" s="4"/>
      <c r="P52" s="4"/>
      <c r="Q52" s="4"/>
      <c r="R52" s="4"/>
    </row>
    <row r="53" spans="12:29" x14ac:dyDescent="0.3">
      <c r="L53" s="4"/>
      <c r="M53" s="4"/>
      <c r="N53" s="4"/>
      <c r="O53" s="4"/>
      <c r="P53" s="4"/>
      <c r="Q53" s="4"/>
      <c r="R53" s="4"/>
    </row>
    <row r="54" spans="12:29" x14ac:dyDescent="0.3">
      <c r="L54" s="4" t="s">
        <v>48</v>
      </c>
      <c r="M54" s="4">
        <f>(12*M52)/(POWER(N10,2)*N11*(POWER(N11,2)-1))</f>
        <v>0.6</v>
      </c>
      <c r="N54" s="4"/>
      <c r="O54" s="4"/>
      <c r="P54" s="4"/>
      <c r="Q54" s="4"/>
      <c r="R54" s="4"/>
    </row>
    <row r="55" spans="12:29" x14ac:dyDescent="0.3">
      <c r="L55" s="4"/>
      <c r="M55" s="4"/>
      <c r="N55" s="4"/>
      <c r="O55" s="4"/>
      <c r="P55" s="4"/>
      <c r="Q55" s="4"/>
      <c r="R55" s="4"/>
    </row>
    <row r="56" spans="12:29" x14ac:dyDescent="0.3">
      <c r="L56" s="4" t="s">
        <v>68</v>
      </c>
      <c r="M56" s="4"/>
      <c r="N56" s="4"/>
      <c r="O56" s="4"/>
      <c r="P56" s="4"/>
      <c r="Q56" s="4"/>
      <c r="R56" s="4"/>
    </row>
    <row r="74" ht="18.600000000000001" customHeight="1" x14ac:dyDescent="0.3"/>
  </sheetData>
  <mergeCells count="6">
    <mergeCell ref="T14:T15"/>
    <mergeCell ref="U14:X14"/>
    <mergeCell ref="L14:L15"/>
    <mergeCell ref="M14:P14"/>
    <mergeCell ref="L23:L24"/>
    <mergeCell ref="M23:P2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CyberFlex</cp:lastModifiedBy>
  <dcterms:created xsi:type="dcterms:W3CDTF">2023-02-01T16:17:08Z</dcterms:created>
  <dcterms:modified xsi:type="dcterms:W3CDTF">2024-02-04T09:51:55Z</dcterms:modified>
</cp:coreProperties>
</file>