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9900"/>
  </bookViews>
  <sheets>
    <sheet name="S01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2" i="2" l="1"/>
  <c r="H130" i="2"/>
  <c r="H131" i="2" s="1"/>
  <c r="F130" i="2"/>
  <c r="F131" i="2" s="1"/>
  <c r="E130" i="2"/>
  <c r="E131" i="2" s="1"/>
  <c r="D130" i="2"/>
  <c r="D132" i="2" s="1"/>
  <c r="J129" i="2"/>
  <c r="J130" i="2" s="1"/>
  <c r="I129" i="2"/>
  <c r="I130" i="2" s="1"/>
  <c r="I131" i="2" s="1"/>
  <c r="G129" i="2"/>
  <c r="G130" i="2" s="1"/>
  <c r="G131" i="2" s="1"/>
  <c r="E129" i="2"/>
  <c r="K129" i="2" s="1"/>
  <c r="K130" i="2" s="1"/>
  <c r="J127" i="2"/>
  <c r="I127" i="2"/>
  <c r="G127" i="2"/>
  <c r="E127" i="2"/>
  <c r="K127" i="2" s="1"/>
  <c r="D118" i="2"/>
  <c r="D120" i="2" s="1"/>
  <c r="F117" i="2"/>
  <c r="F118" i="2" s="1"/>
  <c r="E117" i="2"/>
  <c r="G117" i="2" s="1"/>
  <c r="G118" i="2" s="1"/>
  <c r="F115" i="2"/>
  <c r="E115" i="2"/>
  <c r="G115" i="2" s="1"/>
  <c r="D106" i="2"/>
  <c r="D108" i="2" s="1"/>
  <c r="F105" i="2"/>
  <c r="F106" i="2" s="1"/>
  <c r="E105" i="2"/>
  <c r="G105" i="2" s="1"/>
  <c r="G106" i="2" s="1"/>
  <c r="F103" i="2"/>
  <c r="E103" i="2"/>
  <c r="G103" i="2" s="1"/>
  <c r="D94" i="2"/>
  <c r="D96" i="2" s="1"/>
  <c r="F93" i="2"/>
  <c r="F94" i="2" s="1"/>
  <c r="E93" i="2"/>
  <c r="G93" i="2" s="1"/>
  <c r="G94" i="2" s="1"/>
  <c r="G95" i="2" s="1"/>
  <c r="F91" i="2"/>
  <c r="E91" i="2"/>
  <c r="G91" i="2" s="1"/>
  <c r="D82" i="2"/>
  <c r="D84" i="2" s="1"/>
  <c r="F81" i="2"/>
  <c r="F82" i="2" s="1"/>
  <c r="E81" i="2"/>
  <c r="G81" i="2" s="1"/>
  <c r="G82" i="2" s="1"/>
  <c r="G83" i="2" s="1"/>
  <c r="F79" i="2"/>
  <c r="E79" i="2"/>
  <c r="G79" i="2" s="1"/>
  <c r="H70" i="2"/>
  <c r="H71" i="2" s="1"/>
  <c r="F70" i="2"/>
  <c r="F72" i="2" s="1"/>
  <c r="D70" i="2"/>
  <c r="D72" i="2" s="1"/>
  <c r="J69" i="2"/>
  <c r="J70" i="2" s="1"/>
  <c r="I69" i="2"/>
  <c r="I70" i="2" s="1"/>
  <c r="I71" i="2" s="1"/>
  <c r="G69" i="2"/>
  <c r="G70" i="2" s="1"/>
  <c r="G71" i="2" s="1"/>
  <c r="E69" i="2"/>
  <c r="E70" i="2" s="1"/>
  <c r="E71" i="2" s="1"/>
  <c r="J67" i="2"/>
  <c r="I67" i="2"/>
  <c r="G67" i="2"/>
  <c r="E67" i="2"/>
  <c r="K67" i="2" s="1"/>
  <c r="F60" i="2"/>
  <c r="F59" i="2"/>
  <c r="H58" i="2"/>
  <c r="H60" i="2" s="1"/>
  <c r="F58" i="2"/>
  <c r="D58" i="2"/>
  <c r="D59" i="2" s="1"/>
  <c r="H57" i="2"/>
  <c r="G57" i="2"/>
  <c r="G58" i="2" s="1"/>
  <c r="G59" i="2" s="1"/>
  <c r="E57" i="2"/>
  <c r="E58" i="2" s="1"/>
  <c r="E59" i="2" s="1"/>
  <c r="H55" i="2"/>
  <c r="G55" i="2"/>
  <c r="E55" i="2"/>
  <c r="I55" i="2" s="1"/>
  <c r="F47" i="2"/>
  <c r="H46" i="2"/>
  <c r="H48" i="2" s="1"/>
  <c r="G46" i="2"/>
  <c r="G47" i="2" s="1"/>
  <c r="F46" i="2"/>
  <c r="F48" i="2" s="1"/>
  <c r="D46" i="2"/>
  <c r="D48" i="2" s="1"/>
  <c r="H45" i="2"/>
  <c r="G45" i="2"/>
  <c r="E45" i="2"/>
  <c r="E46" i="2" s="1"/>
  <c r="E47" i="2" s="1"/>
  <c r="H43" i="2"/>
  <c r="G43" i="2"/>
  <c r="E43" i="2"/>
  <c r="I43" i="2" s="1"/>
  <c r="D35" i="2"/>
  <c r="G34" i="2"/>
  <c r="G35" i="2" s="1"/>
  <c r="F34" i="2"/>
  <c r="F35" i="2" s="1"/>
  <c r="D34" i="2"/>
  <c r="D36" i="2" s="1"/>
  <c r="I33" i="2"/>
  <c r="I34" i="2" s="1"/>
  <c r="I35" i="2" s="1"/>
  <c r="H33" i="2"/>
  <c r="H34" i="2" s="1"/>
  <c r="G33" i="2"/>
  <c r="E33" i="2"/>
  <c r="E34" i="2" s="1"/>
  <c r="E35" i="2" s="1"/>
  <c r="I31" i="2"/>
  <c r="H31" i="2"/>
  <c r="G31" i="2"/>
  <c r="E31" i="2"/>
  <c r="J24" i="2"/>
  <c r="J23" i="2"/>
  <c r="F23" i="2"/>
  <c r="L22" i="2"/>
  <c r="L24" i="2" s="1"/>
  <c r="K22" i="2"/>
  <c r="K23" i="2" s="1"/>
  <c r="J22" i="2"/>
  <c r="H22" i="2"/>
  <c r="H24" i="2" s="1"/>
  <c r="F22" i="2"/>
  <c r="F24" i="2" s="1"/>
  <c r="D22" i="2"/>
  <c r="D23" i="2" s="1"/>
  <c r="L21" i="2"/>
  <c r="K21" i="2"/>
  <c r="I21" i="2"/>
  <c r="I22" i="2" s="1"/>
  <c r="I23" i="2" s="1"/>
  <c r="G21" i="2"/>
  <c r="G22" i="2" s="1"/>
  <c r="G23" i="2" s="1"/>
  <c r="E21" i="2"/>
  <c r="E22" i="2" s="1"/>
  <c r="E23" i="2" s="1"/>
  <c r="L19" i="2"/>
  <c r="K19" i="2"/>
  <c r="I19" i="2"/>
  <c r="G19" i="2"/>
  <c r="E19" i="2"/>
  <c r="M19" i="2" s="1"/>
  <c r="H10" i="2"/>
  <c r="H11" i="2" s="1"/>
  <c r="G10" i="2"/>
  <c r="G11" i="2" s="1"/>
  <c r="F10" i="2"/>
  <c r="F12" i="2" s="1"/>
  <c r="D10" i="2"/>
  <c r="D12" i="2" s="1"/>
  <c r="J9" i="2"/>
  <c r="J10" i="2" s="1"/>
  <c r="I9" i="2"/>
  <c r="I10" i="2" s="1"/>
  <c r="I11" i="2" s="1"/>
  <c r="G9" i="2"/>
  <c r="E9" i="2"/>
  <c r="E10" i="2" s="1"/>
  <c r="E11" i="2" s="1"/>
  <c r="J7" i="2"/>
  <c r="I7" i="2"/>
  <c r="G7" i="2"/>
  <c r="E7" i="2"/>
  <c r="K7" i="2" s="1"/>
  <c r="F119" i="2" l="1"/>
  <c r="F120" i="2"/>
  <c r="J72" i="2"/>
  <c r="J71" i="2"/>
  <c r="H36" i="2"/>
  <c r="H35" i="2"/>
  <c r="F107" i="2"/>
  <c r="F108" i="2"/>
  <c r="G119" i="2"/>
  <c r="J12" i="2"/>
  <c r="J11" i="2"/>
  <c r="F83" i="2"/>
  <c r="F84" i="2"/>
  <c r="J132" i="2"/>
  <c r="J131" i="2"/>
  <c r="F95" i="2"/>
  <c r="F96" i="2"/>
  <c r="G107" i="2"/>
  <c r="K131" i="2"/>
  <c r="D11" i="2"/>
  <c r="D24" i="2"/>
  <c r="F11" i="2"/>
  <c r="H12" i="2"/>
  <c r="H23" i="2"/>
  <c r="L23" i="2"/>
  <c r="F36" i="2"/>
  <c r="D47" i="2"/>
  <c r="H47" i="2"/>
  <c r="I57" i="2"/>
  <c r="I58" i="2" s="1"/>
  <c r="I59" i="2" s="1"/>
  <c r="F71" i="2"/>
  <c r="H72" i="2"/>
  <c r="D83" i="2"/>
  <c r="D95" i="2"/>
  <c r="D107" i="2"/>
  <c r="D119" i="2"/>
  <c r="D131" i="2"/>
  <c r="K9" i="2"/>
  <c r="K10" i="2" s="1"/>
  <c r="K11" i="2" s="1"/>
  <c r="M21" i="2"/>
  <c r="M22" i="2" s="1"/>
  <c r="M23" i="2" s="1"/>
  <c r="I45" i="2"/>
  <c r="I46" i="2" s="1"/>
  <c r="I47" i="2" s="1"/>
  <c r="D60" i="2"/>
  <c r="K69" i="2"/>
  <c r="K70" i="2" s="1"/>
  <c r="K71" i="2" s="1"/>
  <c r="E82" i="2"/>
  <c r="E83" i="2" s="1"/>
  <c r="E94" i="2"/>
  <c r="E95" i="2" s="1"/>
  <c r="E106" i="2"/>
  <c r="E107" i="2" s="1"/>
  <c r="E118" i="2"/>
  <c r="E119" i="2" s="1"/>
  <c r="F132" i="2"/>
  <c r="D71" i="2"/>
  <c r="H59" i="2"/>
</calcChain>
</file>

<file path=xl/sharedStrings.xml><?xml version="1.0" encoding="utf-8"?>
<sst xmlns="http://schemas.openxmlformats.org/spreadsheetml/2006/main" count="313" uniqueCount="51">
  <si>
    <t>BODY</t>
  </si>
  <si>
    <t>Fabric Info.</t>
  </si>
  <si>
    <t>60/40 CTTN/POLY JERSEY 32S/1 SOLID #13399 WHITE PL</t>
  </si>
  <si>
    <t>Condition</t>
  </si>
  <si>
    <t>68″ 190g/yd 해(사) (단위 : YDS) KAM HING PIECE WORKS LIMITED</t>
  </si>
  <si>
    <t>Remark</t>
  </si>
  <si>
    <t>Shipment</t>
  </si>
  <si>
    <t>1ST B.WHITE(SLOTH US) -PL</t>
  </si>
  <si>
    <t>2ND B.WHITE(PALM BEACH) -PL</t>
  </si>
  <si>
    <t>2ND B.WHITE(PANDA) -PL</t>
  </si>
  <si>
    <t>TTL</t>
  </si>
  <si>
    <t>Needed</t>
  </si>
  <si>
    <t>Sewing</t>
  </si>
  <si>
    <t>Container</t>
  </si>
  <si>
    <t>E.T.D</t>
  </si>
  <si>
    <t>E.T.A</t>
  </si>
  <si>
    <t>Balance</t>
  </si>
  <si>
    <t>progress(%)</t>
  </si>
  <si>
    <t>60/40 CTTN/POLY JERSEY 32S/1 SOLID #13399 WHITE R</t>
  </si>
  <si>
    <t>68″ 221g/yd 해(사) (단위 : YDS) KAM HING PIECE WORKS LIMITED</t>
  </si>
  <si>
    <t>1ST B.WHITE(SLOTH CA) -R</t>
  </si>
  <si>
    <t>1ST B.WHITE(SLOTH US) -R</t>
  </si>
  <si>
    <t>2ND B.WHITE(PALM BEACH) -R</t>
  </si>
  <si>
    <t>2ND B.WHITE(PANDA) -R</t>
  </si>
  <si>
    <t>60/40 CTTN/POLY JERSEY 40/1 PRINT #1674 PRINT PL</t>
  </si>
  <si>
    <t>1ST CANDY PRINT1.(US) -PL</t>
  </si>
  <si>
    <t>1ST CANDY PRINT2.(CA) -PL</t>
  </si>
  <si>
    <t>60/40 CTTN/POLY JERSEY 40/1 PRINT #1674 PRINT R</t>
  </si>
  <si>
    <t>1ST CANDY PRINT1.(US) -R</t>
  </si>
  <si>
    <t>1ST CANDY PRINT2.(CA) -R</t>
  </si>
  <si>
    <t>60/40 CTTN/POLY JERSEY 40/1 YD #1674 PEARL HTR PL</t>
  </si>
  <si>
    <t>1ST PEARL HTR -PL</t>
  </si>
  <si>
    <t>2ND PEARL HTR(ALOHA) -PL</t>
  </si>
  <si>
    <t>60/40 CTTN/POLY JERSEY 40/1 YD #1674 PEARL HTR R</t>
  </si>
  <si>
    <t>1ST PEARL HTR -R</t>
  </si>
  <si>
    <t>1ST PEARL HTR -R(2)</t>
  </si>
  <si>
    <t>2ND PEARL HTR(ALOHA) -R</t>
  </si>
  <si>
    <t>60/40 CTTN/POLY JERSEY 40S/1 SOLID #1674 SOLID</t>
  </si>
  <si>
    <t>2ND BLACK DD(FLAMINGO)-R/PL</t>
  </si>
  <si>
    <t>60/40 CTTN/POLY JERSEY 40S/1 SOLID #1674 SOLID T/T INVENTORY PL</t>
  </si>
  <si>
    <t>68″ 190g/yd 국(사) (단위 : YDS) 태평양물산㈜</t>
  </si>
  <si>
    <t>2ND COOL PEACH(HAPPINESS) -PL</t>
  </si>
  <si>
    <t>60/40 CTTN/POLY JERSEY 40S/1 SOLID #1674 SOLID T/T INVENTORY R</t>
  </si>
  <si>
    <t>2ND COOL PEACH(HAPPINESS) -R</t>
  </si>
  <si>
    <t>TRIM</t>
  </si>
  <si>
    <t>60/40 CTTN/POLY JERSEY 32S/1 SOLID #13399 WHITE R/PL</t>
  </si>
  <si>
    <t>2ND B.WHITE(PEACH HAPPINESS)</t>
  </si>
  <si>
    <t>60/40 CTTN/POLY JERSEY 40S/1 SOLID #1674 SOLID TRIM(R,PL)</t>
  </si>
  <si>
    <t>1ST CANDY APPLE SOLID -R/PL</t>
  </si>
  <si>
    <t>2ND BLACK DD(WHITE PANDA)</t>
  </si>
  <si>
    <t>2ND CARMINE DD(BLACK FLAMINGO)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</si>
</sst>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00"/>
  </numFmts>
  <fonts count="10" x14ac:knownFonts="1">
    <font>
      <sz val="11"/>
      <color theme="1"/>
      <name val="맑은 고딕"/>
      <family val="2"/>
      <charset val="129"/>
      <scheme val="minor"/>
    </font>
    <font>
      <sz val="9"/>
      <name val="Arial"/>
    </font>
    <font>
      <b/>
      <sz val="14"/>
      <name val="굴림체"/>
    </font>
    <font>
      <sz val="8"/>
      <name val="맑은 고딕"/>
      <family val="2"/>
      <charset val="129"/>
      <scheme val="minor"/>
    </font>
    <font>
      <sz val="8"/>
      <name val="굴림"/>
    </font>
    <font>
      <b/>
      <sz val="9"/>
      <name val="굴림체"/>
    </font>
    <font>
      <sz val="9"/>
      <name val="굴림체"/>
    </font>
    <font>
      <b/>
      <sz val="10"/>
      <name val="굴림체"/>
    </font>
    <font>
      <b/>
      <sz val="8"/>
      <name val="굴림"/>
    </font>
    <font>
      <b/>
      <sz val="8"/>
      <color indexed="10"/>
      <name val="굴림"/>
    </font>
  </fonts>
  <fills count="4">
    <fill>
      <patternFill patternType="none"/>
    </fill>
    <fill>
      <patternFill patternType="gray125"/>
    </fill>
    <fill>
      <patternFill patternType="solid">
        <fgColor indexed="54"/>
      </patternFill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1" fillId="0" borderId="0" applyAlignment="0">
      <alignment vertical="top" wrapText="1"/>
      <protection locked="0"/>
    </xf>
  </cellStyleXfs>
  <cellXfs count="30">
    <xf numFmtId="0" fontId="0" fillId="0" borderId="0" xfId="0">
      <alignment vertical="center"/>
    </xf>
    <xf numFmtId="0" fontId="2" fillId="2" borderId="1" xfId="1" applyFont="1" applyFill="1" applyBorder="1" applyAlignment="1" applyProtection="1">
      <alignment horizontal="center" vertical="center"/>
    </xf>
    <xf numFmtId="0" fontId="4" fillId="0" borderId="1" xfId="1" applyFont="1" applyBorder="1" applyAlignment="1" applyProtection="1">
      <alignment horizontal="center" vertical="center"/>
    </xf>
    <xf numFmtId="0" fontId="1" fillId="0" borderId="1" xfId="1" applyBorder="1" applyAlignment="1" applyProtection="1">
      <alignment horizontal="left" vertical="top"/>
    </xf>
    <xf numFmtId="0" fontId="4" fillId="0" borderId="1" xfId="1" applyFont="1" applyBorder="1" applyAlignment="1" applyProtection="1">
      <alignment horizontal="left" vertical="center"/>
    </xf>
    <xf numFmtId="0" fontId="1" fillId="0" borderId="0" xfId="1" applyBorder="1" applyAlignment="1" applyProtection="1">
      <alignment horizontal="left" vertical="top"/>
    </xf>
    <xf numFmtId="0" fontId="2" fillId="0" borderId="1" xfId="1" applyFont="1" applyBorder="1" applyAlignment="1" applyProtection="1">
      <alignment horizontal="center" vertical="center"/>
    </xf>
    <xf numFmtId="0" fontId="5" fillId="0" borderId="1" xfId="1" applyFont="1" applyBorder="1" applyAlignment="1" applyProtection="1">
      <alignment horizontal="center" vertical="center"/>
    </xf>
    <xf numFmtId="0" fontId="6" fillId="0" borderId="1" xfId="1" applyFont="1" applyBorder="1" applyAlignment="1" applyProtection="1">
      <alignment horizontal="left" vertical="center"/>
    </xf>
    <xf numFmtId="0" fontId="4" fillId="3" borderId="1" xfId="1" applyFont="1" applyFill="1" applyBorder="1" applyAlignment="1" applyProtection="1">
      <alignment horizontal="center" vertical="center"/>
    </xf>
    <xf numFmtId="0" fontId="4" fillId="0" borderId="1" xfId="1" applyFont="1" applyBorder="1" applyAlignment="1" applyProtection="1">
      <alignment horizontal="center" vertical="center"/>
    </xf>
    <xf numFmtId="176" fontId="4" fillId="0" borderId="1" xfId="1" applyNumberFormat="1" applyFont="1" applyBorder="1" applyAlignment="1" applyProtection="1">
      <alignment horizontal="center" vertical="center"/>
    </xf>
    <xf numFmtId="176" fontId="4" fillId="0" borderId="1" xfId="1" applyNumberFormat="1" applyFont="1" applyBorder="1" applyAlignment="1" applyProtection="1">
      <alignment horizontal="center" vertical="center"/>
    </xf>
    <xf numFmtId="0" fontId="7" fillId="0" borderId="1" xfId="1" applyFont="1" applyBorder="1" applyAlignment="1" applyProtection="1">
      <alignment horizontal="left" vertical="center"/>
    </xf>
    <xf numFmtId="0" fontId="8" fillId="0" borderId="1" xfId="1" applyFont="1" applyBorder="1" applyAlignment="1" applyProtection="1">
      <alignment horizontal="center" vertical="center"/>
    </xf>
    <xf numFmtId="0" fontId="7" fillId="0" borderId="1" xfId="1" applyFont="1" applyBorder="1" applyAlignment="1" applyProtection="1">
      <alignment horizontal="center" vertical="center" wrapText="1"/>
    </xf>
    <xf numFmtId="0" fontId="7" fillId="3" borderId="1" xfId="1" applyFont="1" applyFill="1" applyBorder="1" applyAlignment="1" applyProtection="1">
      <alignment horizontal="center" vertical="center" wrapText="1"/>
    </xf>
    <xf numFmtId="0" fontId="7" fillId="0" borderId="1" xfId="1" applyFont="1" applyBorder="1" applyAlignment="1" applyProtection="1">
      <alignment horizontal="center" vertical="center"/>
    </xf>
    <xf numFmtId="3" fontId="8" fillId="0" borderId="1" xfId="1" applyNumberFormat="1" applyFont="1" applyBorder="1" applyAlignment="1" applyProtection="1">
      <alignment horizontal="right" vertical="center"/>
    </xf>
    <xf numFmtId="3" fontId="8" fillId="3" borderId="1" xfId="1" applyNumberFormat="1" applyFont="1" applyFill="1" applyBorder="1" applyAlignment="1" applyProtection="1">
      <alignment horizontal="right" vertical="center"/>
    </xf>
    <xf numFmtId="0" fontId="7" fillId="3" borderId="1" xfId="1" applyFont="1" applyFill="1" applyBorder="1" applyAlignment="1" applyProtection="1">
      <alignment horizontal="center" vertical="center"/>
    </xf>
    <xf numFmtId="0" fontId="4" fillId="0" borderId="1" xfId="1" applyFont="1" applyBorder="1" applyAlignment="1" applyProtection="1">
      <alignment horizontal="left" vertical="center"/>
    </xf>
    <xf numFmtId="3" fontId="4" fillId="0" borderId="1" xfId="1" applyNumberFormat="1" applyFont="1" applyBorder="1" applyAlignment="1" applyProtection="1">
      <alignment horizontal="right" vertical="center"/>
    </xf>
    <xf numFmtId="3" fontId="4" fillId="3" borderId="1" xfId="1" applyNumberFormat="1" applyFont="1" applyFill="1" applyBorder="1" applyAlignment="1" applyProtection="1">
      <alignment horizontal="right" vertical="center"/>
    </xf>
    <xf numFmtId="0" fontId="7" fillId="3" borderId="1" xfId="1" applyFont="1" applyFill="1" applyBorder="1" applyAlignment="1" applyProtection="1">
      <alignment horizontal="center" vertical="center"/>
    </xf>
    <xf numFmtId="3" fontId="9" fillId="3" borderId="1" xfId="1" applyNumberFormat="1" applyFont="1" applyFill="1" applyBorder="1" applyAlignment="1" applyProtection="1">
      <alignment horizontal="right" vertical="center"/>
    </xf>
    <xf numFmtId="3" fontId="9" fillId="3" borderId="1" xfId="1" applyNumberFormat="1" applyFont="1" applyFill="1" applyBorder="1" applyAlignment="1" applyProtection="1">
      <alignment horizontal="center" vertical="center"/>
    </xf>
    <xf numFmtId="3" fontId="8" fillId="0" borderId="1" xfId="1" applyNumberFormat="1" applyFont="1" applyBorder="1" applyAlignment="1" applyProtection="1">
      <alignment horizontal="right" vertical="center"/>
    </xf>
    <xf numFmtId="3" fontId="8" fillId="3" borderId="1" xfId="1" applyNumberFormat="1" applyFont="1" applyFill="1" applyBorder="1" applyAlignment="1" applyProtection="1">
      <alignment horizontal="center" vertical="center"/>
    </xf>
    <xf numFmtId="0" fontId="1" fillId="0" borderId="0" xfId="1" applyFont="1" applyBorder="1" applyAlignment="1" applyProtection="1">
      <alignment horizontal="left" vertical="top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2"/>
  <sheetViews>
    <sheetView tabSelected="1" topLeftCell="A4" workbookViewId="0">
      <pane xSplit="3" topLeftCell="D1" activePane="topRight" state="frozenSplit"/>
      <selection pane="topRight" activeCell="H16" sqref="H16:I16"/>
    </sheetView>
  </sheetViews>
  <sheetFormatPr defaultRowHeight="13.5" customHeight="1" x14ac:dyDescent="0.3"/>
  <cols>
    <col min="1" max="1" width="11" style="5" customWidth="1"/>
    <col min="2" max="3" width="7" style="5" customWidth="1"/>
    <col min="4" max="4" width="6.875" style="5" customWidth="1"/>
    <col min="5" max="5" width="21.375" style="5" customWidth="1"/>
    <col min="6" max="6" width="6.875" style="5" customWidth="1"/>
    <col min="7" max="7" width="16.875" style="5" customWidth="1"/>
    <col min="8" max="8" width="6.875" style="5" customWidth="1"/>
    <col min="9" max="9" width="15.75" style="5" customWidth="1"/>
    <col min="10" max="10" width="6.875" style="5" customWidth="1"/>
    <col min="11" max="11" width="11.25" style="5" customWidth="1"/>
    <col min="12" max="17" width="6.875" style="5" customWidth="1"/>
    <col min="18" max="256" width="9" style="29"/>
    <col min="257" max="257" width="11" style="29" customWidth="1"/>
    <col min="258" max="259" width="7" style="29" customWidth="1"/>
    <col min="260" max="273" width="6.875" style="29" customWidth="1"/>
    <col min="274" max="512" width="9" style="29"/>
    <col min="513" max="513" width="11" style="29" customWidth="1"/>
    <col min="514" max="515" width="7" style="29" customWidth="1"/>
    <col min="516" max="529" width="6.875" style="29" customWidth="1"/>
    <col min="530" max="768" width="9" style="29"/>
    <col min="769" max="769" width="11" style="29" customWidth="1"/>
    <col min="770" max="771" width="7" style="29" customWidth="1"/>
    <col min="772" max="785" width="6.875" style="29" customWidth="1"/>
    <col min="786" max="1024" width="9" style="29"/>
    <col min="1025" max="1025" width="11" style="29" customWidth="1"/>
    <col min="1026" max="1027" width="7" style="29" customWidth="1"/>
    <col min="1028" max="1041" width="6.875" style="29" customWidth="1"/>
    <col min="1042" max="1280" width="9" style="29"/>
    <col min="1281" max="1281" width="11" style="29" customWidth="1"/>
    <col min="1282" max="1283" width="7" style="29" customWidth="1"/>
    <col min="1284" max="1297" width="6.875" style="29" customWidth="1"/>
    <col min="1298" max="1536" width="9" style="29"/>
    <col min="1537" max="1537" width="11" style="29" customWidth="1"/>
    <col min="1538" max="1539" width="7" style="29" customWidth="1"/>
    <col min="1540" max="1553" width="6.875" style="29" customWidth="1"/>
    <col min="1554" max="1792" width="9" style="29"/>
    <col min="1793" max="1793" width="11" style="29" customWidth="1"/>
    <col min="1794" max="1795" width="7" style="29" customWidth="1"/>
    <col min="1796" max="1809" width="6.875" style="29" customWidth="1"/>
    <col min="1810" max="2048" width="9" style="29"/>
    <col min="2049" max="2049" width="11" style="29" customWidth="1"/>
    <col min="2050" max="2051" width="7" style="29" customWidth="1"/>
    <col min="2052" max="2065" width="6.875" style="29" customWidth="1"/>
    <col min="2066" max="2304" width="9" style="29"/>
    <col min="2305" max="2305" width="11" style="29" customWidth="1"/>
    <col min="2306" max="2307" width="7" style="29" customWidth="1"/>
    <col min="2308" max="2321" width="6.875" style="29" customWidth="1"/>
    <col min="2322" max="2560" width="9" style="29"/>
    <col min="2561" max="2561" width="11" style="29" customWidth="1"/>
    <col min="2562" max="2563" width="7" style="29" customWidth="1"/>
    <col min="2564" max="2577" width="6.875" style="29" customWidth="1"/>
    <col min="2578" max="2816" width="9" style="29"/>
    <col min="2817" max="2817" width="11" style="29" customWidth="1"/>
    <col min="2818" max="2819" width="7" style="29" customWidth="1"/>
    <col min="2820" max="2833" width="6.875" style="29" customWidth="1"/>
    <col min="2834" max="3072" width="9" style="29"/>
    <col min="3073" max="3073" width="11" style="29" customWidth="1"/>
    <col min="3074" max="3075" width="7" style="29" customWidth="1"/>
    <col min="3076" max="3089" width="6.875" style="29" customWidth="1"/>
    <col min="3090" max="3328" width="9" style="29"/>
    <col min="3329" max="3329" width="11" style="29" customWidth="1"/>
    <col min="3330" max="3331" width="7" style="29" customWidth="1"/>
    <col min="3332" max="3345" width="6.875" style="29" customWidth="1"/>
    <col min="3346" max="3584" width="9" style="29"/>
    <col min="3585" max="3585" width="11" style="29" customWidth="1"/>
    <col min="3586" max="3587" width="7" style="29" customWidth="1"/>
    <col min="3588" max="3601" width="6.875" style="29" customWidth="1"/>
    <col min="3602" max="3840" width="9" style="29"/>
    <col min="3841" max="3841" width="11" style="29" customWidth="1"/>
    <col min="3842" max="3843" width="7" style="29" customWidth="1"/>
    <col min="3844" max="3857" width="6.875" style="29" customWidth="1"/>
    <col min="3858" max="4096" width="9" style="29"/>
    <col min="4097" max="4097" width="11" style="29" customWidth="1"/>
    <col min="4098" max="4099" width="7" style="29" customWidth="1"/>
    <col min="4100" max="4113" width="6.875" style="29" customWidth="1"/>
    <col min="4114" max="4352" width="9" style="29"/>
    <col min="4353" max="4353" width="11" style="29" customWidth="1"/>
    <col min="4354" max="4355" width="7" style="29" customWidth="1"/>
    <col min="4356" max="4369" width="6.875" style="29" customWidth="1"/>
    <col min="4370" max="4608" width="9" style="29"/>
    <col min="4609" max="4609" width="11" style="29" customWidth="1"/>
    <col min="4610" max="4611" width="7" style="29" customWidth="1"/>
    <col min="4612" max="4625" width="6.875" style="29" customWidth="1"/>
    <col min="4626" max="4864" width="9" style="29"/>
    <col min="4865" max="4865" width="11" style="29" customWidth="1"/>
    <col min="4866" max="4867" width="7" style="29" customWidth="1"/>
    <col min="4868" max="4881" width="6.875" style="29" customWidth="1"/>
    <col min="4882" max="5120" width="9" style="29"/>
    <col min="5121" max="5121" width="11" style="29" customWidth="1"/>
    <col min="5122" max="5123" width="7" style="29" customWidth="1"/>
    <col min="5124" max="5137" width="6.875" style="29" customWidth="1"/>
    <col min="5138" max="5376" width="9" style="29"/>
    <col min="5377" max="5377" width="11" style="29" customWidth="1"/>
    <col min="5378" max="5379" width="7" style="29" customWidth="1"/>
    <col min="5380" max="5393" width="6.875" style="29" customWidth="1"/>
    <col min="5394" max="5632" width="9" style="29"/>
    <col min="5633" max="5633" width="11" style="29" customWidth="1"/>
    <col min="5634" max="5635" width="7" style="29" customWidth="1"/>
    <col min="5636" max="5649" width="6.875" style="29" customWidth="1"/>
    <col min="5650" max="5888" width="9" style="29"/>
    <col min="5889" max="5889" width="11" style="29" customWidth="1"/>
    <col min="5890" max="5891" width="7" style="29" customWidth="1"/>
    <col min="5892" max="5905" width="6.875" style="29" customWidth="1"/>
    <col min="5906" max="6144" width="9" style="29"/>
    <col min="6145" max="6145" width="11" style="29" customWidth="1"/>
    <col min="6146" max="6147" width="7" style="29" customWidth="1"/>
    <col min="6148" max="6161" width="6.875" style="29" customWidth="1"/>
    <col min="6162" max="6400" width="9" style="29"/>
    <col min="6401" max="6401" width="11" style="29" customWidth="1"/>
    <col min="6402" max="6403" width="7" style="29" customWidth="1"/>
    <col min="6404" max="6417" width="6.875" style="29" customWidth="1"/>
    <col min="6418" max="6656" width="9" style="29"/>
    <col min="6657" max="6657" width="11" style="29" customWidth="1"/>
    <col min="6658" max="6659" width="7" style="29" customWidth="1"/>
    <col min="6660" max="6673" width="6.875" style="29" customWidth="1"/>
    <col min="6674" max="6912" width="9" style="29"/>
    <col min="6913" max="6913" width="11" style="29" customWidth="1"/>
    <col min="6914" max="6915" width="7" style="29" customWidth="1"/>
    <col min="6916" max="6929" width="6.875" style="29" customWidth="1"/>
    <col min="6930" max="7168" width="9" style="29"/>
    <col min="7169" max="7169" width="11" style="29" customWidth="1"/>
    <col min="7170" max="7171" width="7" style="29" customWidth="1"/>
    <col min="7172" max="7185" width="6.875" style="29" customWidth="1"/>
    <col min="7186" max="7424" width="9" style="29"/>
    <col min="7425" max="7425" width="11" style="29" customWidth="1"/>
    <col min="7426" max="7427" width="7" style="29" customWidth="1"/>
    <col min="7428" max="7441" width="6.875" style="29" customWidth="1"/>
    <col min="7442" max="7680" width="9" style="29"/>
    <col min="7681" max="7681" width="11" style="29" customWidth="1"/>
    <col min="7682" max="7683" width="7" style="29" customWidth="1"/>
    <col min="7684" max="7697" width="6.875" style="29" customWidth="1"/>
    <col min="7698" max="7936" width="9" style="29"/>
    <col min="7937" max="7937" width="11" style="29" customWidth="1"/>
    <col min="7938" max="7939" width="7" style="29" customWidth="1"/>
    <col min="7940" max="7953" width="6.875" style="29" customWidth="1"/>
    <col min="7954" max="8192" width="9" style="29"/>
    <col min="8193" max="8193" width="11" style="29" customWidth="1"/>
    <col min="8194" max="8195" width="7" style="29" customWidth="1"/>
    <col min="8196" max="8209" width="6.875" style="29" customWidth="1"/>
    <col min="8210" max="8448" width="9" style="29"/>
    <col min="8449" max="8449" width="11" style="29" customWidth="1"/>
    <col min="8450" max="8451" width="7" style="29" customWidth="1"/>
    <col min="8452" max="8465" width="6.875" style="29" customWidth="1"/>
    <col min="8466" max="8704" width="9" style="29"/>
    <col min="8705" max="8705" width="11" style="29" customWidth="1"/>
    <col min="8706" max="8707" width="7" style="29" customWidth="1"/>
    <col min="8708" max="8721" width="6.875" style="29" customWidth="1"/>
    <col min="8722" max="8960" width="9" style="29"/>
    <col min="8961" max="8961" width="11" style="29" customWidth="1"/>
    <col min="8962" max="8963" width="7" style="29" customWidth="1"/>
    <col min="8964" max="8977" width="6.875" style="29" customWidth="1"/>
    <col min="8978" max="9216" width="9" style="29"/>
    <col min="9217" max="9217" width="11" style="29" customWidth="1"/>
    <col min="9218" max="9219" width="7" style="29" customWidth="1"/>
    <col min="9220" max="9233" width="6.875" style="29" customWidth="1"/>
    <col min="9234" max="9472" width="9" style="29"/>
    <col min="9473" max="9473" width="11" style="29" customWidth="1"/>
    <col min="9474" max="9475" width="7" style="29" customWidth="1"/>
    <col min="9476" max="9489" width="6.875" style="29" customWidth="1"/>
    <col min="9490" max="9728" width="9" style="29"/>
    <col min="9729" max="9729" width="11" style="29" customWidth="1"/>
    <col min="9730" max="9731" width="7" style="29" customWidth="1"/>
    <col min="9732" max="9745" width="6.875" style="29" customWidth="1"/>
    <col min="9746" max="9984" width="9" style="29"/>
    <col min="9985" max="9985" width="11" style="29" customWidth="1"/>
    <col min="9986" max="9987" width="7" style="29" customWidth="1"/>
    <col min="9988" max="10001" width="6.875" style="29" customWidth="1"/>
    <col min="10002" max="10240" width="9" style="29"/>
    <col min="10241" max="10241" width="11" style="29" customWidth="1"/>
    <col min="10242" max="10243" width="7" style="29" customWidth="1"/>
    <col min="10244" max="10257" width="6.875" style="29" customWidth="1"/>
    <col min="10258" max="10496" width="9" style="29"/>
    <col min="10497" max="10497" width="11" style="29" customWidth="1"/>
    <col min="10498" max="10499" width="7" style="29" customWidth="1"/>
    <col min="10500" max="10513" width="6.875" style="29" customWidth="1"/>
    <col min="10514" max="10752" width="9" style="29"/>
    <col min="10753" max="10753" width="11" style="29" customWidth="1"/>
    <col min="10754" max="10755" width="7" style="29" customWidth="1"/>
    <col min="10756" max="10769" width="6.875" style="29" customWidth="1"/>
    <col min="10770" max="11008" width="9" style="29"/>
    <col min="11009" max="11009" width="11" style="29" customWidth="1"/>
    <col min="11010" max="11011" width="7" style="29" customWidth="1"/>
    <col min="11012" max="11025" width="6.875" style="29" customWidth="1"/>
    <col min="11026" max="11264" width="9" style="29"/>
    <col min="11265" max="11265" width="11" style="29" customWidth="1"/>
    <col min="11266" max="11267" width="7" style="29" customWidth="1"/>
    <col min="11268" max="11281" width="6.875" style="29" customWidth="1"/>
    <col min="11282" max="11520" width="9" style="29"/>
    <col min="11521" max="11521" width="11" style="29" customWidth="1"/>
    <col min="11522" max="11523" width="7" style="29" customWidth="1"/>
    <col min="11524" max="11537" width="6.875" style="29" customWidth="1"/>
    <col min="11538" max="11776" width="9" style="29"/>
    <col min="11777" max="11777" width="11" style="29" customWidth="1"/>
    <col min="11778" max="11779" width="7" style="29" customWidth="1"/>
    <col min="11780" max="11793" width="6.875" style="29" customWidth="1"/>
    <col min="11794" max="12032" width="9" style="29"/>
    <col min="12033" max="12033" width="11" style="29" customWidth="1"/>
    <col min="12034" max="12035" width="7" style="29" customWidth="1"/>
    <col min="12036" max="12049" width="6.875" style="29" customWidth="1"/>
    <col min="12050" max="12288" width="9" style="29"/>
    <col min="12289" max="12289" width="11" style="29" customWidth="1"/>
    <col min="12290" max="12291" width="7" style="29" customWidth="1"/>
    <col min="12292" max="12305" width="6.875" style="29" customWidth="1"/>
    <col min="12306" max="12544" width="9" style="29"/>
    <col min="12545" max="12545" width="11" style="29" customWidth="1"/>
    <col min="12546" max="12547" width="7" style="29" customWidth="1"/>
    <col min="12548" max="12561" width="6.875" style="29" customWidth="1"/>
    <col min="12562" max="12800" width="9" style="29"/>
    <col min="12801" max="12801" width="11" style="29" customWidth="1"/>
    <col min="12802" max="12803" width="7" style="29" customWidth="1"/>
    <col min="12804" max="12817" width="6.875" style="29" customWidth="1"/>
    <col min="12818" max="13056" width="9" style="29"/>
    <col min="13057" max="13057" width="11" style="29" customWidth="1"/>
    <col min="13058" max="13059" width="7" style="29" customWidth="1"/>
    <col min="13060" max="13073" width="6.875" style="29" customWidth="1"/>
    <col min="13074" max="13312" width="9" style="29"/>
    <col min="13313" max="13313" width="11" style="29" customWidth="1"/>
    <col min="13314" max="13315" width="7" style="29" customWidth="1"/>
    <col min="13316" max="13329" width="6.875" style="29" customWidth="1"/>
    <col min="13330" max="13568" width="9" style="29"/>
    <col min="13569" max="13569" width="11" style="29" customWidth="1"/>
    <col min="13570" max="13571" width="7" style="29" customWidth="1"/>
    <col min="13572" max="13585" width="6.875" style="29" customWidth="1"/>
    <col min="13586" max="13824" width="9" style="29"/>
    <col min="13825" max="13825" width="11" style="29" customWidth="1"/>
    <col min="13826" max="13827" width="7" style="29" customWidth="1"/>
    <col min="13828" max="13841" width="6.875" style="29" customWidth="1"/>
    <col min="13842" max="14080" width="9" style="29"/>
    <col min="14081" max="14081" width="11" style="29" customWidth="1"/>
    <col min="14082" max="14083" width="7" style="29" customWidth="1"/>
    <col min="14084" max="14097" width="6.875" style="29" customWidth="1"/>
    <col min="14098" max="14336" width="9" style="29"/>
    <col min="14337" max="14337" width="11" style="29" customWidth="1"/>
    <col min="14338" max="14339" width="7" style="29" customWidth="1"/>
    <col min="14340" max="14353" width="6.875" style="29" customWidth="1"/>
    <col min="14354" max="14592" width="9" style="29"/>
    <col min="14593" max="14593" width="11" style="29" customWidth="1"/>
    <col min="14594" max="14595" width="7" style="29" customWidth="1"/>
    <col min="14596" max="14609" width="6.875" style="29" customWidth="1"/>
    <col min="14610" max="14848" width="9" style="29"/>
    <col min="14849" max="14849" width="11" style="29" customWidth="1"/>
    <col min="14850" max="14851" width="7" style="29" customWidth="1"/>
    <col min="14852" max="14865" width="6.875" style="29" customWidth="1"/>
    <col min="14866" max="15104" width="9" style="29"/>
    <col min="15105" max="15105" width="11" style="29" customWidth="1"/>
    <col min="15106" max="15107" width="7" style="29" customWidth="1"/>
    <col min="15108" max="15121" width="6.875" style="29" customWidth="1"/>
    <col min="15122" max="15360" width="9" style="29"/>
    <col min="15361" max="15361" width="11" style="29" customWidth="1"/>
    <col min="15362" max="15363" width="7" style="29" customWidth="1"/>
    <col min="15364" max="15377" width="6.875" style="29" customWidth="1"/>
    <col min="15378" max="15616" width="9" style="29"/>
    <col min="15617" max="15617" width="11" style="29" customWidth="1"/>
    <col min="15618" max="15619" width="7" style="29" customWidth="1"/>
    <col min="15620" max="15633" width="6.875" style="29" customWidth="1"/>
    <col min="15634" max="15872" width="9" style="29"/>
    <col min="15873" max="15873" width="11" style="29" customWidth="1"/>
    <col min="15874" max="15875" width="7" style="29" customWidth="1"/>
    <col min="15876" max="15889" width="6.875" style="29" customWidth="1"/>
    <col min="15890" max="16128" width="9" style="29"/>
    <col min="16129" max="16129" width="11" style="29" customWidth="1"/>
    <col min="16130" max="16131" width="7" style="29" customWidth="1"/>
    <col min="16132" max="16145" width="6.875" style="29" customWidth="1"/>
    <col min="16146" max="16384" width="9" style="29"/>
  </cols>
  <sheetData>
    <row r="1" spans="1:17" s="5" customFormat="1" ht="16.5" customHeight="1" x14ac:dyDescent="0.3">
      <c r="A1" s="1" t="s">
        <v>0</v>
      </c>
      <c r="B1" s="2" t="s">
        <v>1</v>
      </c>
      <c r="C1" s="3"/>
      <c r="D1" s="4" t="s">
        <v>2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s="5" customFormat="1" ht="16.5" customHeight="1" x14ac:dyDescent="0.3">
      <c r="A2" s="6"/>
      <c r="B2" s="2" t="s">
        <v>3</v>
      </c>
      <c r="C2" s="3"/>
      <c r="D2" s="4" t="s">
        <v>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s="5" customFormat="1" ht="16.5" customHeight="1" x14ac:dyDescent="0.3">
      <c r="A3" s="6"/>
      <c r="B3" s="7" t="s">
        <v>5</v>
      </c>
      <c r="C3" s="3"/>
      <c r="D3" s="8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s="5" customFormat="1" ht="16.5" customHeight="1" x14ac:dyDescent="0.3">
      <c r="A4" s="6" t="s">
        <v>6</v>
      </c>
      <c r="B4" s="3"/>
      <c r="C4" s="3"/>
      <c r="D4" s="2" t="s">
        <v>7</v>
      </c>
      <c r="E4" s="2"/>
      <c r="F4" s="2" t="s">
        <v>8</v>
      </c>
      <c r="G4" s="2"/>
      <c r="H4" s="2" t="s">
        <v>9</v>
      </c>
      <c r="I4" s="2"/>
      <c r="J4" s="9" t="s">
        <v>10</v>
      </c>
      <c r="K4" s="2"/>
      <c r="L4" s="10"/>
      <c r="M4" s="10"/>
      <c r="N4" s="10"/>
      <c r="O4" s="10"/>
      <c r="P4" s="10"/>
      <c r="Q4" s="10"/>
    </row>
    <row r="5" spans="1:17" s="5" customFormat="1" ht="16.5" customHeight="1" x14ac:dyDescent="0.3">
      <c r="A5" s="3"/>
      <c r="B5" s="3"/>
      <c r="C5" s="3"/>
      <c r="D5" s="11">
        <v>0.499</v>
      </c>
      <c r="E5" s="11"/>
      <c r="F5" s="11">
        <v>0.48599999999999999</v>
      </c>
      <c r="G5" s="11"/>
      <c r="H5" s="11">
        <v>0.48599999999999999</v>
      </c>
      <c r="I5" s="11"/>
      <c r="J5" s="11"/>
      <c r="K5" s="11"/>
      <c r="L5" s="12"/>
      <c r="M5" s="12"/>
      <c r="N5" s="12"/>
      <c r="O5" s="12"/>
      <c r="P5" s="12"/>
      <c r="Q5" s="12"/>
    </row>
    <row r="6" spans="1:17" s="5" customFormat="1" ht="15.75" customHeight="1" x14ac:dyDescent="0.3">
      <c r="A6" s="13"/>
      <c r="B6" s="14"/>
      <c r="C6" s="14"/>
      <c r="D6" s="15" t="s">
        <v>11</v>
      </c>
      <c r="E6" s="15" t="s">
        <v>12</v>
      </c>
      <c r="F6" s="15" t="s">
        <v>11</v>
      </c>
      <c r="G6" s="15" t="s">
        <v>12</v>
      </c>
      <c r="H6" s="15" t="s">
        <v>11</v>
      </c>
      <c r="I6" s="15" t="s">
        <v>12</v>
      </c>
      <c r="J6" s="16" t="s">
        <v>11</v>
      </c>
      <c r="K6" s="16" t="s">
        <v>12</v>
      </c>
      <c r="L6" s="15"/>
      <c r="M6" s="15"/>
      <c r="N6" s="15"/>
      <c r="O6" s="15"/>
      <c r="P6" s="15"/>
      <c r="Q6" s="15"/>
    </row>
    <row r="7" spans="1:17" s="5" customFormat="1" ht="16.5" customHeight="1" x14ac:dyDescent="0.3">
      <c r="A7" s="17"/>
      <c r="B7" s="14"/>
      <c r="C7" s="14"/>
      <c r="D7" s="18">
        <v>218</v>
      </c>
      <c r="E7" s="18">
        <f>$D$7/$D$5</f>
        <v>436.87374749498997</v>
      </c>
      <c r="F7" s="18">
        <v>2267</v>
      </c>
      <c r="G7" s="18">
        <f>$F$7/$F$5</f>
        <v>4664.6090534979421</v>
      </c>
      <c r="H7" s="18">
        <v>3000</v>
      </c>
      <c r="I7" s="18">
        <f>$H$7/$H$5</f>
        <v>6172.8395061728397</v>
      </c>
      <c r="J7" s="19">
        <f>$D$7+$F$7+$H$7</f>
        <v>5485</v>
      </c>
      <c r="K7" s="19">
        <f>$E$7+$G$7+$I$7</f>
        <v>11274.322307165772</v>
      </c>
      <c r="L7" s="18"/>
      <c r="M7" s="18"/>
      <c r="N7" s="18"/>
      <c r="O7" s="18"/>
      <c r="P7" s="18"/>
      <c r="Q7" s="18"/>
    </row>
    <row r="8" spans="1:17" s="5" customFormat="1" ht="15.75" customHeight="1" x14ac:dyDescent="0.3">
      <c r="A8" s="20" t="s">
        <v>13</v>
      </c>
      <c r="B8" s="20" t="s">
        <v>14</v>
      </c>
      <c r="C8" s="20" t="s">
        <v>15</v>
      </c>
      <c r="D8" s="20" t="s">
        <v>11</v>
      </c>
      <c r="E8" s="20" t="s">
        <v>12</v>
      </c>
      <c r="F8" s="20" t="s">
        <v>11</v>
      </c>
      <c r="G8" s="20" t="s">
        <v>12</v>
      </c>
      <c r="H8" s="20" t="s">
        <v>11</v>
      </c>
      <c r="I8" s="20" t="s">
        <v>12</v>
      </c>
      <c r="J8" s="20" t="s">
        <v>11</v>
      </c>
      <c r="K8" s="20" t="s">
        <v>12</v>
      </c>
      <c r="L8" s="20"/>
      <c r="M8" s="20"/>
      <c r="N8" s="20"/>
      <c r="O8" s="20"/>
      <c r="P8" s="20"/>
      <c r="Q8" s="20"/>
    </row>
    <row r="9" spans="1:17" s="5" customFormat="1" ht="16.5" customHeight="1" x14ac:dyDescent="0.3">
      <c r="A9" s="21"/>
      <c r="B9" s="10"/>
      <c r="C9" s="10"/>
      <c r="D9" s="22"/>
      <c r="E9" s="22">
        <f>$D$9/$D$5</f>
        <v>0</v>
      </c>
      <c r="F9" s="22"/>
      <c r="G9" s="22">
        <f>$F$9/$F$5</f>
        <v>0</v>
      </c>
      <c r="H9" s="22"/>
      <c r="I9" s="22">
        <f>$H$9/$H$5</f>
        <v>0</v>
      </c>
      <c r="J9" s="23">
        <f>$D$9+$F$9+$H$9</f>
        <v>0</v>
      </c>
      <c r="K9" s="23">
        <f>$E$9+$G$9+$I$9</f>
        <v>0</v>
      </c>
      <c r="L9" s="22"/>
      <c r="M9" s="22"/>
      <c r="N9" s="22"/>
      <c r="O9" s="22"/>
      <c r="P9" s="22"/>
      <c r="Q9" s="22"/>
    </row>
    <row r="10" spans="1:17" s="5" customFormat="1" ht="16.5" customHeight="1" x14ac:dyDescent="0.3">
      <c r="A10" s="24" t="s">
        <v>10</v>
      </c>
      <c r="B10" s="24"/>
      <c r="C10" s="24"/>
      <c r="D10" s="19">
        <f>SUM($D$9:$D$9)</f>
        <v>0</v>
      </c>
      <c r="E10" s="19">
        <f>SUM($E$9:$E$9)</f>
        <v>0</v>
      </c>
      <c r="F10" s="19">
        <f>SUM($F$9:$F$9)</f>
        <v>0</v>
      </c>
      <c r="G10" s="19">
        <f>SUM($G$9:$G$9)</f>
        <v>0</v>
      </c>
      <c r="H10" s="19">
        <f>SUM($H$9:$H$9)</f>
        <v>0</v>
      </c>
      <c r="I10" s="19">
        <f>SUM($I$9:$I$9)</f>
        <v>0</v>
      </c>
      <c r="J10" s="19">
        <f>SUM($J$9:$J$9)</f>
        <v>0</v>
      </c>
      <c r="K10" s="19">
        <f>SUM($K$9:$K$9)</f>
        <v>0</v>
      </c>
      <c r="L10" s="18"/>
      <c r="M10" s="18"/>
      <c r="N10" s="18"/>
      <c r="O10" s="18"/>
      <c r="P10" s="18"/>
      <c r="Q10" s="18"/>
    </row>
    <row r="11" spans="1:17" s="5" customFormat="1" ht="16.5" customHeight="1" x14ac:dyDescent="0.3">
      <c r="A11" s="24" t="s">
        <v>16</v>
      </c>
      <c r="B11" s="24"/>
      <c r="C11" s="24"/>
      <c r="D11" s="25">
        <f>$D$10-$D$7</f>
        <v>-218</v>
      </c>
      <c r="E11" s="25">
        <f>$E$10-$E$7</f>
        <v>-436.87374749498997</v>
      </c>
      <c r="F11" s="25">
        <f>$F$10-$F$7</f>
        <v>-2267</v>
      </c>
      <c r="G11" s="25">
        <f>$G$10-$G$7</f>
        <v>-4664.6090534979421</v>
      </c>
      <c r="H11" s="25">
        <f>$H$10-$H$7</f>
        <v>-3000</v>
      </c>
      <c r="I11" s="25">
        <f>$I$10-$I$7</f>
        <v>-6172.8395061728397</v>
      </c>
      <c r="J11" s="19">
        <f>$J$10-$J$7</f>
        <v>-5485</v>
      </c>
      <c r="K11" s="19">
        <f>$K$10-$K$7</f>
        <v>-11274.322307165772</v>
      </c>
      <c r="L11" s="18"/>
      <c r="M11" s="18"/>
      <c r="N11" s="18"/>
      <c r="O11" s="18"/>
      <c r="P11" s="18"/>
      <c r="Q11" s="18"/>
    </row>
    <row r="12" spans="1:17" s="5" customFormat="1" ht="16.5" customHeight="1" x14ac:dyDescent="0.3">
      <c r="A12" s="24" t="s">
        <v>17</v>
      </c>
      <c r="B12" s="24"/>
      <c r="C12" s="24"/>
      <c r="D12" s="26">
        <f>$D$10/$D$7*100</f>
        <v>0</v>
      </c>
      <c r="E12" s="27"/>
      <c r="F12" s="26">
        <f>$F$10/$F$7*100</f>
        <v>0</v>
      </c>
      <c r="G12" s="27"/>
      <c r="H12" s="26">
        <f>$H$10/$H$7*100</f>
        <v>0</v>
      </c>
      <c r="I12" s="27"/>
      <c r="J12" s="28">
        <f>$J$10/$J$7*100</f>
        <v>0</v>
      </c>
      <c r="K12" s="27"/>
      <c r="L12" s="18"/>
      <c r="M12" s="18"/>
      <c r="N12" s="18"/>
      <c r="O12" s="18"/>
      <c r="P12" s="18"/>
      <c r="Q12" s="18"/>
    </row>
    <row r="13" spans="1:17" s="5" customFormat="1" ht="16.5" customHeight="1" x14ac:dyDescent="0.3">
      <c r="A13" s="1" t="s">
        <v>0</v>
      </c>
      <c r="B13" s="2" t="s">
        <v>1</v>
      </c>
      <c r="C13" s="3"/>
      <c r="D13" s="4" t="s">
        <v>18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7" s="5" customFormat="1" ht="16.5" customHeight="1" x14ac:dyDescent="0.3">
      <c r="A14" s="6"/>
      <c r="B14" s="2" t="s">
        <v>3</v>
      </c>
      <c r="C14" s="3"/>
      <c r="D14" s="4" t="s">
        <v>19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7" s="5" customFormat="1" ht="16.5" customHeight="1" x14ac:dyDescent="0.3">
      <c r="A15" s="6"/>
      <c r="B15" s="7" t="s">
        <v>5</v>
      </c>
      <c r="C15" s="3"/>
      <c r="D15" s="8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17" s="5" customFormat="1" ht="16.5" customHeight="1" x14ac:dyDescent="0.3">
      <c r="A16" s="6" t="s">
        <v>6</v>
      </c>
      <c r="B16" s="3"/>
      <c r="C16" s="3"/>
      <c r="D16" s="2" t="s">
        <v>20</v>
      </c>
      <c r="E16" s="2"/>
      <c r="F16" s="2" t="s">
        <v>21</v>
      </c>
      <c r="G16" s="2"/>
      <c r="H16" s="2" t="s">
        <v>22</v>
      </c>
      <c r="I16" s="2"/>
      <c r="J16" s="2" t="s">
        <v>23</v>
      </c>
      <c r="K16" s="2"/>
      <c r="L16" s="9" t="s">
        <v>10</v>
      </c>
      <c r="M16" s="2"/>
      <c r="N16" s="10"/>
      <c r="O16" s="10"/>
      <c r="P16" s="10"/>
      <c r="Q16" s="10"/>
    </row>
    <row r="17" spans="1:17" s="5" customFormat="1" ht="16.5" customHeight="1" x14ac:dyDescent="0.3">
      <c r="A17" s="3"/>
      <c r="B17" s="3"/>
      <c r="C17" s="3"/>
      <c r="D17" s="11">
        <v>0.36499999999999999</v>
      </c>
      <c r="E17" s="11"/>
      <c r="F17" s="11">
        <v>0.36499999999999999</v>
      </c>
      <c r="G17" s="11"/>
      <c r="H17" s="11">
        <v>0.372</v>
      </c>
      <c r="I17" s="11"/>
      <c r="J17" s="11">
        <v>0.36899999999999999</v>
      </c>
      <c r="K17" s="11"/>
      <c r="L17" s="11"/>
      <c r="M17" s="11"/>
      <c r="N17" s="12"/>
      <c r="O17" s="12"/>
      <c r="P17" s="12"/>
      <c r="Q17" s="12"/>
    </row>
    <row r="18" spans="1:17" s="5" customFormat="1" ht="15.75" customHeight="1" x14ac:dyDescent="0.3">
      <c r="A18" s="13"/>
      <c r="B18" s="14"/>
      <c r="C18" s="14"/>
      <c r="D18" s="15" t="s">
        <v>11</v>
      </c>
      <c r="E18" s="15" t="s">
        <v>12</v>
      </c>
      <c r="F18" s="15" t="s">
        <v>11</v>
      </c>
      <c r="G18" s="15" t="s">
        <v>12</v>
      </c>
      <c r="H18" s="15" t="s">
        <v>11</v>
      </c>
      <c r="I18" s="15" t="s">
        <v>12</v>
      </c>
      <c r="J18" s="15" t="s">
        <v>11</v>
      </c>
      <c r="K18" s="15" t="s">
        <v>12</v>
      </c>
      <c r="L18" s="16" t="s">
        <v>11</v>
      </c>
      <c r="M18" s="16" t="s">
        <v>12</v>
      </c>
      <c r="N18" s="15"/>
      <c r="O18" s="15"/>
      <c r="P18" s="15"/>
      <c r="Q18" s="15"/>
    </row>
    <row r="19" spans="1:17" s="5" customFormat="1" ht="16.5" customHeight="1" x14ac:dyDescent="0.3">
      <c r="A19" s="17"/>
      <c r="B19" s="14"/>
      <c r="C19" s="14"/>
      <c r="D19" s="18">
        <v>612</v>
      </c>
      <c r="E19" s="18">
        <f>$D$19/$D$17</f>
        <v>1676.7123287671234</v>
      </c>
      <c r="F19" s="18">
        <v>2126</v>
      </c>
      <c r="G19" s="18">
        <f>$F$19/$F$17</f>
        <v>5824.6575342465758</v>
      </c>
      <c r="H19" s="18">
        <v>5841</v>
      </c>
      <c r="I19" s="18">
        <f>$H$19/$H$17</f>
        <v>15701.612903225807</v>
      </c>
      <c r="J19" s="18">
        <v>13291</v>
      </c>
      <c r="K19" s="18">
        <f>$J$19/$J$17</f>
        <v>36018.970189701897</v>
      </c>
      <c r="L19" s="19">
        <f>$D$19+$F$19+$H$19+$J$19</f>
        <v>21870</v>
      </c>
      <c r="M19" s="19">
        <f>$E$19+$G$19+$I$19+$K$19</f>
        <v>59221.9529559414</v>
      </c>
      <c r="N19" s="18"/>
      <c r="O19" s="18"/>
      <c r="P19" s="18"/>
      <c r="Q19" s="18"/>
    </row>
    <row r="20" spans="1:17" s="5" customFormat="1" ht="15.75" customHeight="1" x14ac:dyDescent="0.3">
      <c r="A20" s="20" t="s">
        <v>13</v>
      </c>
      <c r="B20" s="20" t="s">
        <v>14</v>
      </c>
      <c r="C20" s="20" t="s">
        <v>15</v>
      </c>
      <c r="D20" s="20" t="s">
        <v>11</v>
      </c>
      <c r="E20" s="20" t="s">
        <v>12</v>
      </c>
      <c r="F20" s="20" t="s">
        <v>11</v>
      </c>
      <c r="G20" s="20" t="s">
        <v>12</v>
      </c>
      <c r="H20" s="20" t="s">
        <v>11</v>
      </c>
      <c r="I20" s="20" t="s">
        <v>12</v>
      </c>
      <c r="J20" s="20" t="s">
        <v>11</v>
      </c>
      <c r="K20" s="20" t="s">
        <v>12</v>
      </c>
      <c r="L20" s="20" t="s">
        <v>11</v>
      </c>
      <c r="M20" s="20" t="s">
        <v>12</v>
      </c>
      <c r="N20" s="20"/>
      <c r="O20" s="20"/>
      <c r="P20" s="20"/>
      <c r="Q20" s="20"/>
    </row>
    <row r="21" spans="1:17" s="5" customFormat="1" ht="16.5" customHeight="1" x14ac:dyDescent="0.3">
      <c r="A21" s="21"/>
      <c r="B21" s="10"/>
      <c r="C21" s="10"/>
      <c r="D21" s="22"/>
      <c r="E21" s="22">
        <f>$D$21/$D$17</f>
        <v>0</v>
      </c>
      <c r="F21" s="22"/>
      <c r="G21" s="22">
        <f>$F$21/$F$17</f>
        <v>0</v>
      </c>
      <c r="H21" s="22"/>
      <c r="I21" s="22">
        <f>$H$21/$H$17</f>
        <v>0</v>
      </c>
      <c r="J21" s="22"/>
      <c r="K21" s="22">
        <f>$J$21/$J$17</f>
        <v>0</v>
      </c>
      <c r="L21" s="23">
        <f>$D$21+$F$21+$H$21+$J$21</f>
        <v>0</v>
      </c>
      <c r="M21" s="23">
        <f>$E$21+$G$21+$I$21+$K$21</f>
        <v>0</v>
      </c>
      <c r="N21" s="22"/>
      <c r="O21" s="22"/>
      <c r="P21" s="22"/>
      <c r="Q21" s="22"/>
    </row>
    <row r="22" spans="1:17" s="5" customFormat="1" ht="16.5" customHeight="1" x14ac:dyDescent="0.3">
      <c r="A22" s="24" t="s">
        <v>10</v>
      </c>
      <c r="B22" s="24"/>
      <c r="C22" s="24"/>
      <c r="D22" s="19">
        <f>SUM($D$21:$D$21)</f>
        <v>0</v>
      </c>
      <c r="E22" s="19">
        <f>SUM($E$21:$E$21)</f>
        <v>0</v>
      </c>
      <c r="F22" s="19">
        <f>SUM($F$21:$F$21)</f>
        <v>0</v>
      </c>
      <c r="G22" s="19">
        <f>SUM($G$21:$G$21)</f>
        <v>0</v>
      </c>
      <c r="H22" s="19">
        <f>SUM($H$21:$H$21)</f>
        <v>0</v>
      </c>
      <c r="I22" s="19">
        <f>SUM($I$21:$I$21)</f>
        <v>0</v>
      </c>
      <c r="J22" s="19">
        <f>SUM($J$21:$J$21)</f>
        <v>0</v>
      </c>
      <c r="K22" s="19">
        <f>SUM($K$21:$K$21)</f>
        <v>0</v>
      </c>
      <c r="L22" s="19">
        <f>SUM($L$21:$L$21)</f>
        <v>0</v>
      </c>
      <c r="M22" s="19">
        <f>SUM($M$21:$M$21)</f>
        <v>0</v>
      </c>
      <c r="N22" s="18"/>
      <c r="O22" s="18"/>
      <c r="P22" s="18"/>
      <c r="Q22" s="18"/>
    </row>
    <row r="23" spans="1:17" s="5" customFormat="1" ht="16.5" customHeight="1" x14ac:dyDescent="0.3">
      <c r="A23" s="24" t="s">
        <v>16</v>
      </c>
      <c r="B23" s="24"/>
      <c r="C23" s="24"/>
      <c r="D23" s="25">
        <f>$D$22-$D$19</f>
        <v>-612</v>
      </c>
      <c r="E23" s="25">
        <f>$E$22-$E$19</f>
        <v>-1676.7123287671234</v>
      </c>
      <c r="F23" s="25">
        <f>$F$22-$F$19</f>
        <v>-2126</v>
      </c>
      <c r="G23" s="25">
        <f>$G$22-$G$19</f>
        <v>-5824.6575342465758</v>
      </c>
      <c r="H23" s="25">
        <f>$H$22-$H$19</f>
        <v>-5841</v>
      </c>
      <c r="I23" s="25">
        <f>$I$22-$I$19</f>
        <v>-15701.612903225807</v>
      </c>
      <c r="J23" s="25">
        <f>$J$22-$J$19</f>
        <v>-13291</v>
      </c>
      <c r="K23" s="25">
        <f>$K$22-$K$19</f>
        <v>-36018.970189701897</v>
      </c>
      <c r="L23" s="19">
        <f>$L$22-$L$19</f>
        <v>-21870</v>
      </c>
      <c r="M23" s="19">
        <f>$M$22-$M$19</f>
        <v>-59221.9529559414</v>
      </c>
      <c r="N23" s="18"/>
      <c r="O23" s="18"/>
      <c r="P23" s="18"/>
      <c r="Q23" s="18"/>
    </row>
    <row r="24" spans="1:17" s="5" customFormat="1" ht="16.5" customHeight="1" x14ac:dyDescent="0.3">
      <c r="A24" s="24" t="s">
        <v>17</v>
      </c>
      <c r="B24" s="24"/>
      <c r="C24" s="24"/>
      <c r="D24" s="26">
        <f>$D$22/$D$19*100</f>
        <v>0</v>
      </c>
      <c r="E24" s="27"/>
      <c r="F24" s="26">
        <f>$F$22/$F$19*100</f>
        <v>0</v>
      </c>
      <c r="G24" s="27"/>
      <c r="H24" s="26">
        <f>$H$22/$H$19*100</f>
        <v>0</v>
      </c>
      <c r="I24" s="27"/>
      <c r="J24" s="26">
        <f>$J$22/$J$19*100</f>
        <v>0</v>
      </c>
      <c r="K24" s="27"/>
      <c r="L24" s="28">
        <f>$L$22/$L$19*100</f>
        <v>0</v>
      </c>
      <c r="M24" s="27"/>
      <c r="N24" s="18"/>
      <c r="O24" s="18"/>
      <c r="P24" s="18"/>
      <c r="Q24" s="18"/>
    </row>
    <row r="25" spans="1:17" s="5" customFormat="1" ht="16.5" customHeight="1" x14ac:dyDescent="0.3">
      <c r="A25" s="1" t="s">
        <v>0</v>
      </c>
      <c r="B25" s="2" t="s">
        <v>1</v>
      </c>
      <c r="C25" s="3"/>
      <c r="D25" s="4" t="s">
        <v>24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17" s="5" customFormat="1" ht="16.5" customHeight="1" x14ac:dyDescent="0.3">
      <c r="A26" s="6"/>
      <c r="B26" s="2" t="s">
        <v>3</v>
      </c>
      <c r="C26" s="3"/>
      <c r="D26" s="4" t="s">
        <v>4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17" s="5" customFormat="1" ht="16.5" customHeight="1" x14ac:dyDescent="0.3">
      <c r="A27" s="6"/>
      <c r="B27" s="7" t="s">
        <v>5</v>
      </c>
      <c r="C27" s="3"/>
      <c r="D27" s="8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17" s="5" customFormat="1" ht="16.5" customHeight="1" x14ac:dyDescent="0.3">
      <c r="A28" s="6" t="s">
        <v>6</v>
      </c>
      <c r="B28" s="3"/>
      <c r="C28" s="3"/>
      <c r="D28" s="2" t="s">
        <v>25</v>
      </c>
      <c r="E28" s="2"/>
      <c r="F28" s="2" t="s">
        <v>26</v>
      </c>
      <c r="G28" s="2"/>
      <c r="H28" s="9" t="s">
        <v>10</v>
      </c>
      <c r="I28" s="2"/>
      <c r="J28" s="10"/>
      <c r="K28" s="10"/>
      <c r="L28" s="10"/>
      <c r="M28" s="10"/>
      <c r="N28" s="10"/>
      <c r="O28" s="10"/>
      <c r="P28" s="10"/>
      <c r="Q28" s="10"/>
    </row>
    <row r="29" spans="1:17" s="5" customFormat="1" ht="16.5" customHeight="1" x14ac:dyDescent="0.3">
      <c r="A29" s="3"/>
      <c r="B29" s="3"/>
      <c r="C29" s="3"/>
      <c r="D29" s="11">
        <v>0.53200000000000003</v>
      </c>
      <c r="E29" s="11"/>
      <c r="F29" s="11">
        <v>0.53200000000000003</v>
      </c>
      <c r="G29" s="11"/>
      <c r="H29" s="11"/>
      <c r="I29" s="11"/>
      <c r="J29" s="12"/>
      <c r="K29" s="12"/>
      <c r="L29" s="12"/>
      <c r="M29" s="12"/>
      <c r="N29" s="12"/>
      <c r="O29" s="12"/>
      <c r="P29" s="12"/>
      <c r="Q29" s="12"/>
    </row>
    <row r="30" spans="1:17" s="5" customFormat="1" ht="15.75" customHeight="1" x14ac:dyDescent="0.3">
      <c r="A30" s="13"/>
      <c r="B30" s="14"/>
      <c r="C30" s="14"/>
      <c r="D30" s="15" t="s">
        <v>11</v>
      </c>
      <c r="E30" s="15" t="s">
        <v>12</v>
      </c>
      <c r="F30" s="15" t="s">
        <v>11</v>
      </c>
      <c r="G30" s="15" t="s">
        <v>12</v>
      </c>
      <c r="H30" s="16" t="s">
        <v>11</v>
      </c>
      <c r="I30" s="16" t="s">
        <v>12</v>
      </c>
      <c r="J30" s="15"/>
      <c r="K30" s="15"/>
      <c r="L30" s="15"/>
      <c r="M30" s="15"/>
      <c r="N30" s="15"/>
      <c r="O30" s="15"/>
      <c r="P30" s="15"/>
      <c r="Q30" s="15"/>
    </row>
    <row r="31" spans="1:17" s="5" customFormat="1" ht="16.5" customHeight="1" x14ac:dyDescent="0.3">
      <c r="A31" s="17"/>
      <c r="B31" s="14"/>
      <c r="C31" s="14"/>
      <c r="D31" s="18">
        <v>2046</v>
      </c>
      <c r="E31" s="18">
        <f>$D$31/$D$29</f>
        <v>3845.864661654135</v>
      </c>
      <c r="F31" s="18">
        <v>78</v>
      </c>
      <c r="G31" s="18">
        <f>$F$31/$F$29</f>
        <v>146.61654135338344</v>
      </c>
      <c r="H31" s="19">
        <f>$D$31+$F$31</f>
        <v>2124</v>
      </c>
      <c r="I31" s="19">
        <f>$E$31+$G$31</f>
        <v>3992.4812030075186</v>
      </c>
      <c r="J31" s="18"/>
      <c r="K31" s="18"/>
      <c r="L31" s="18"/>
      <c r="M31" s="18"/>
      <c r="N31" s="18"/>
      <c r="O31" s="18"/>
      <c r="P31" s="18"/>
      <c r="Q31" s="18"/>
    </row>
    <row r="32" spans="1:17" s="5" customFormat="1" ht="15.75" customHeight="1" x14ac:dyDescent="0.3">
      <c r="A32" s="20" t="s">
        <v>13</v>
      </c>
      <c r="B32" s="20" t="s">
        <v>14</v>
      </c>
      <c r="C32" s="20" t="s">
        <v>15</v>
      </c>
      <c r="D32" s="20" t="s">
        <v>11</v>
      </c>
      <c r="E32" s="20" t="s">
        <v>12</v>
      </c>
      <c r="F32" s="20" t="s">
        <v>11</v>
      </c>
      <c r="G32" s="20" t="s">
        <v>12</v>
      </c>
      <c r="H32" s="20" t="s">
        <v>11</v>
      </c>
      <c r="I32" s="20" t="s">
        <v>12</v>
      </c>
      <c r="J32" s="20"/>
      <c r="K32" s="20"/>
      <c r="L32" s="20"/>
      <c r="M32" s="20"/>
      <c r="N32" s="20"/>
      <c r="O32" s="20"/>
      <c r="P32" s="20"/>
      <c r="Q32" s="20"/>
    </row>
    <row r="33" spans="1:17" s="5" customFormat="1" ht="16.5" customHeight="1" x14ac:dyDescent="0.3">
      <c r="A33" s="21"/>
      <c r="B33" s="10"/>
      <c r="C33" s="10"/>
      <c r="D33" s="22"/>
      <c r="E33" s="22">
        <f>$D$33/$D$29</f>
        <v>0</v>
      </c>
      <c r="F33" s="22"/>
      <c r="G33" s="22">
        <f>$F$33/$F$29</f>
        <v>0</v>
      </c>
      <c r="H33" s="23">
        <f>$D$33+$F$33</f>
        <v>0</v>
      </c>
      <c r="I33" s="23">
        <f>$E$33+$G$33</f>
        <v>0</v>
      </c>
      <c r="J33" s="22"/>
      <c r="K33" s="22"/>
      <c r="L33" s="22"/>
      <c r="M33" s="22"/>
      <c r="N33" s="22"/>
      <c r="O33" s="22"/>
      <c r="P33" s="22"/>
      <c r="Q33" s="22"/>
    </row>
    <row r="34" spans="1:17" s="5" customFormat="1" ht="16.5" customHeight="1" x14ac:dyDescent="0.3">
      <c r="A34" s="24" t="s">
        <v>10</v>
      </c>
      <c r="B34" s="24"/>
      <c r="C34" s="24"/>
      <c r="D34" s="19">
        <f>SUM($D$33:$D$33)</f>
        <v>0</v>
      </c>
      <c r="E34" s="19">
        <f>SUM($E$33:$E$33)</f>
        <v>0</v>
      </c>
      <c r="F34" s="19">
        <f>SUM($F$33:$F$33)</f>
        <v>0</v>
      </c>
      <c r="G34" s="19">
        <f>SUM($G$33:$G$33)</f>
        <v>0</v>
      </c>
      <c r="H34" s="19">
        <f>SUM($H$33:$H$33)</f>
        <v>0</v>
      </c>
      <c r="I34" s="19">
        <f>SUM($I$33:$I$33)</f>
        <v>0</v>
      </c>
      <c r="J34" s="18"/>
      <c r="K34" s="18"/>
      <c r="L34" s="18"/>
      <c r="M34" s="18"/>
      <c r="N34" s="18"/>
      <c r="O34" s="18"/>
      <c r="P34" s="18"/>
      <c r="Q34" s="18"/>
    </row>
    <row r="35" spans="1:17" s="5" customFormat="1" ht="16.5" customHeight="1" x14ac:dyDescent="0.3">
      <c r="A35" s="24" t="s">
        <v>16</v>
      </c>
      <c r="B35" s="24"/>
      <c r="C35" s="24"/>
      <c r="D35" s="25">
        <f>$D$34-$D$31</f>
        <v>-2046</v>
      </c>
      <c r="E35" s="25">
        <f>$E$34-$E$31</f>
        <v>-3845.864661654135</v>
      </c>
      <c r="F35" s="25">
        <f>$F$34-$F$31</f>
        <v>-78</v>
      </c>
      <c r="G35" s="25">
        <f>$G$34-$G$31</f>
        <v>-146.61654135338344</v>
      </c>
      <c r="H35" s="19">
        <f>$H$34-$H$31</f>
        <v>-2124</v>
      </c>
      <c r="I35" s="19">
        <f>$I$34-$I$31</f>
        <v>-3992.4812030075186</v>
      </c>
      <c r="J35" s="18"/>
      <c r="K35" s="18"/>
      <c r="L35" s="18"/>
      <c r="M35" s="18"/>
      <c r="N35" s="18"/>
      <c r="O35" s="18"/>
      <c r="P35" s="18"/>
      <c r="Q35" s="18"/>
    </row>
    <row r="36" spans="1:17" s="5" customFormat="1" ht="16.5" customHeight="1" x14ac:dyDescent="0.3">
      <c r="A36" s="24" t="s">
        <v>17</v>
      </c>
      <c r="B36" s="24"/>
      <c r="C36" s="24"/>
      <c r="D36" s="26">
        <f>$D$34/$D$31*100</f>
        <v>0</v>
      </c>
      <c r="E36" s="27"/>
      <c r="F36" s="26">
        <f>$F$34/$F$31*100</f>
        <v>0</v>
      </c>
      <c r="G36" s="27"/>
      <c r="H36" s="28">
        <f>$H$34/$H$31*100</f>
        <v>0</v>
      </c>
      <c r="I36" s="27"/>
      <c r="J36" s="18"/>
      <c r="K36" s="18"/>
      <c r="L36" s="18"/>
      <c r="M36" s="18"/>
      <c r="N36" s="18"/>
      <c r="O36" s="18"/>
      <c r="P36" s="18"/>
      <c r="Q36" s="18"/>
    </row>
    <row r="37" spans="1:17" s="5" customFormat="1" ht="16.5" customHeight="1" x14ac:dyDescent="0.3">
      <c r="A37" s="1" t="s">
        <v>0</v>
      </c>
      <c r="B37" s="2" t="s">
        <v>1</v>
      </c>
      <c r="C37" s="3"/>
      <c r="D37" s="4" t="s">
        <v>27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1:17" s="5" customFormat="1" ht="16.5" customHeight="1" x14ac:dyDescent="0.3">
      <c r="A38" s="6"/>
      <c r="B38" s="2" t="s">
        <v>3</v>
      </c>
      <c r="C38" s="3"/>
      <c r="D38" s="4" t="s">
        <v>4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</row>
    <row r="39" spans="1:17" s="5" customFormat="1" ht="16.5" customHeight="1" x14ac:dyDescent="0.3">
      <c r="A39" s="6"/>
      <c r="B39" s="7" t="s">
        <v>5</v>
      </c>
      <c r="C39" s="3"/>
      <c r="D39" s="8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</row>
    <row r="40" spans="1:17" s="5" customFormat="1" ht="16.5" customHeight="1" x14ac:dyDescent="0.3">
      <c r="A40" s="6" t="s">
        <v>6</v>
      </c>
      <c r="B40" s="3"/>
      <c r="C40" s="3"/>
      <c r="D40" s="2" t="s">
        <v>28</v>
      </c>
      <c r="E40" s="2"/>
      <c r="F40" s="2" t="s">
        <v>29</v>
      </c>
      <c r="G40" s="2"/>
      <c r="H40" s="9" t="s">
        <v>10</v>
      </c>
      <c r="I40" s="2"/>
      <c r="J40" s="10"/>
      <c r="K40" s="10"/>
      <c r="L40" s="10"/>
      <c r="M40" s="10"/>
      <c r="N40" s="10"/>
      <c r="O40" s="10"/>
      <c r="P40" s="10"/>
      <c r="Q40" s="10"/>
    </row>
    <row r="41" spans="1:17" s="5" customFormat="1" ht="16.5" customHeight="1" x14ac:dyDescent="0.3">
      <c r="A41" s="3"/>
      <c r="B41" s="3"/>
      <c r="C41" s="3"/>
      <c r="D41" s="11">
        <v>0.42399999999999999</v>
      </c>
      <c r="E41" s="11"/>
      <c r="F41" s="11">
        <v>0.42399999999999999</v>
      </c>
      <c r="G41" s="11"/>
      <c r="H41" s="11"/>
      <c r="I41" s="11"/>
      <c r="J41" s="12"/>
      <c r="K41" s="12"/>
      <c r="L41" s="12"/>
      <c r="M41" s="12"/>
      <c r="N41" s="12"/>
      <c r="O41" s="12"/>
      <c r="P41" s="12"/>
      <c r="Q41" s="12"/>
    </row>
    <row r="42" spans="1:17" s="5" customFormat="1" ht="15.75" customHeight="1" x14ac:dyDescent="0.3">
      <c r="A42" s="13"/>
      <c r="B42" s="14"/>
      <c r="C42" s="14"/>
      <c r="D42" s="15" t="s">
        <v>11</v>
      </c>
      <c r="E42" s="15" t="s">
        <v>12</v>
      </c>
      <c r="F42" s="15" t="s">
        <v>11</v>
      </c>
      <c r="G42" s="15" t="s">
        <v>12</v>
      </c>
      <c r="H42" s="16" t="s">
        <v>11</v>
      </c>
      <c r="I42" s="16" t="s">
        <v>12</v>
      </c>
      <c r="J42" s="15"/>
      <c r="K42" s="15"/>
      <c r="L42" s="15"/>
      <c r="M42" s="15"/>
      <c r="N42" s="15"/>
      <c r="O42" s="15"/>
      <c r="P42" s="15"/>
      <c r="Q42" s="15"/>
    </row>
    <row r="43" spans="1:17" s="5" customFormat="1" ht="16.5" customHeight="1" x14ac:dyDescent="0.3">
      <c r="A43" s="17"/>
      <c r="B43" s="14"/>
      <c r="C43" s="14"/>
      <c r="D43" s="18">
        <v>17529</v>
      </c>
      <c r="E43" s="18">
        <f>$D$43/$D$41</f>
        <v>41341.981132075474</v>
      </c>
      <c r="F43" s="18">
        <v>702</v>
      </c>
      <c r="G43" s="18">
        <f>$F$43/$F$41</f>
        <v>1655.6603773584907</v>
      </c>
      <c r="H43" s="19">
        <f>$D$43+$F$43</f>
        <v>18231</v>
      </c>
      <c r="I43" s="19">
        <f>$E$43+$G$43</f>
        <v>42997.641509433968</v>
      </c>
      <c r="J43" s="18"/>
      <c r="K43" s="18"/>
      <c r="L43" s="18"/>
      <c r="M43" s="18"/>
      <c r="N43" s="18"/>
      <c r="O43" s="18"/>
      <c r="P43" s="18"/>
      <c r="Q43" s="18"/>
    </row>
    <row r="44" spans="1:17" s="5" customFormat="1" ht="15.75" customHeight="1" x14ac:dyDescent="0.3">
      <c r="A44" s="20" t="s">
        <v>13</v>
      </c>
      <c r="B44" s="20" t="s">
        <v>14</v>
      </c>
      <c r="C44" s="20" t="s">
        <v>15</v>
      </c>
      <c r="D44" s="20" t="s">
        <v>11</v>
      </c>
      <c r="E44" s="20" t="s">
        <v>12</v>
      </c>
      <c r="F44" s="20" t="s">
        <v>11</v>
      </c>
      <c r="G44" s="20" t="s">
        <v>12</v>
      </c>
      <c r="H44" s="20" t="s">
        <v>11</v>
      </c>
      <c r="I44" s="20" t="s">
        <v>12</v>
      </c>
      <c r="J44" s="20"/>
      <c r="K44" s="20"/>
      <c r="L44" s="20"/>
      <c r="M44" s="20"/>
      <c r="N44" s="20"/>
      <c r="O44" s="20"/>
      <c r="P44" s="20"/>
      <c r="Q44" s="20"/>
    </row>
    <row r="45" spans="1:17" s="5" customFormat="1" ht="16.5" customHeight="1" x14ac:dyDescent="0.3">
      <c r="A45" s="21"/>
      <c r="B45" s="10"/>
      <c r="C45" s="10"/>
      <c r="D45" s="22"/>
      <c r="E45" s="22">
        <f>$D$45/$D$41</f>
        <v>0</v>
      </c>
      <c r="F45" s="22"/>
      <c r="G45" s="22">
        <f>$F$45/$F$41</f>
        <v>0</v>
      </c>
      <c r="H45" s="23">
        <f>$D$45+$F$45</f>
        <v>0</v>
      </c>
      <c r="I45" s="23">
        <f>$E$45+$G$45</f>
        <v>0</v>
      </c>
      <c r="J45" s="22"/>
      <c r="K45" s="22"/>
      <c r="L45" s="22"/>
      <c r="M45" s="22"/>
      <c r="N45" s="22"/>
      <c r="O45" s="22"/>
      <c r="P45" s="22"/>
      <c r="Q45" s="22"/>
    </row>
    <row r="46" spans="1:17" s="5" customFormat="1" ht="16.5" customHeight="1" x14ac:dyDescent="0.3">
      <c r="A46" s="24" t="s">
        <v>10</v>
      </c>
      <c r="B46" s="24"/>
      <c r="C46" s="24"/>
      <c r="D46" s="19">
        <f>SUM($D$45:$D$45)</f>
        <v>0</v>
      </c>
      <c r="E46" s="19">
        <f>SUM($E$45:$E$45)</f>
        <v>0</v>
      </c>
      <c r="F46" s="19">
        <f>SUM($F$45:$F$45)</f>
        <v>0</v>
      </c>
      <c r="G46" s="19">
        <f>SUM($G$45:$G$45)</f>
        <v>0</v>
      </c>
      <c r="H46" s="19">
        <f>SUM($H$45:$H$45)</f>
        <v>0</v>
      </c>
      <c r="I46" s="19">
        <f>SUM($I$45:$I$45)</f>
        <v>0</v>
      </c>
      <c r="J46" s="18"/>
      <c r="K46" s="18"/>
      <c r="L46" s="18"/>
      <c r="M46" s="18"/>
      <c r="N46" s="18"/>
      <c r="O46" s="18"/>
      <c r="P46" s="18"/>
      <c r="Q46" s="18"/>
    </row>
    <row r="47" spans="1:17" s="5" customFormat="1" ht="16.5" customHeight="1" x14ac:dyDescent="0.3">
      <c r="A47" s="24" t="s">
        <v>16</v>
      </c>
      <c r="B47" s="24"/>
      <c r="C47" s="24"/>
      <c r="D47" s="25">
        <f>$D$46-$D$43</f>
        <v>-17529</v>
      </c>
      <c r="E47" s="25">
        <f>$E$46-$E$43</f>
        <v>-41341.981132075474</v>
      </c>
      <c r="F47" s="25">
        <f>$F$46-$F$43</f>
        <v>-702</v>
      </c>
      <c r="G47" s="25">
        <f>$G$46-$G$43</f>
        <v>-1655.6603773584907</v>
      </c>
      <c r="H47" s="19">
        <f>$H$46-$H$43</f>
        <v>-18231</v>
      </c>
      <c r="I47" s="19">
        <f>$I$46-$I$43</f>
        <v>-42997.641509433968</v>
      </c>
      <c r="J47" s="18"/>
      <c r="K47" s="18"/>
      <c r="L47" s="18"/>
      <c r="M47" s="18"/>
      <c r="N47" s="18"/>
      <c r="O47" s="18"/>
      <c r="P47" s="18"/>
      <c r="Q47" s="18"/>
    </row>
    <row r="48" spans="1:17" s="5" customFormat="1" ht="16.5" customHeight="1" x14ac:dyDescent="0.3">
      <c r="A48" s="24" t="s">
        <v>17</v>
      </c>
      <c r="B48" s="24"/>
      <c r="C48" s="24"/>
      <c r="D48" s="26">
        <f>$D$46/$D$43*100</f>
        <v>0</v>
      </c>
      <c r="E48" s="27"/>
      <c r="F48" s="26">
        <f>$F$46/$F$43*100</f>
        <v>0</v>
      </c>
      <c r="G48" s="27"/>
      <c r="H48" s="28">
        <f>$H$46/$H$43*100</f>
        <v>0</v>
      </c>
      <c r="I48" s="27"/>
      <c r="J48" s="18"/>
      <c r="K48" s="18"/>
      <c r="L48" s="18"/>
      <c r="M48" s="18"/>
      <c r="N48" s="18"/>
      <c r="O48" s="18"/>
      <c r="P48" s="18"/>
      <c r="Q48" s="18"/>
    </row>
    <row r="49" spans="1:17" s="5" customFormat="1" ht="16.5" customHeight="1" x14ac:dyDescent="0.3">
      <c r="A49" s="1" t="s">
        <v>0</v>
      </c>
      <c r="B49" s="2" t="s">
        <v>1</v>
      </c>
      <c r="C49" s="3"/>
      <c r="D49" s="4" t="s">
        <v>30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</row>
    <row r="50" spans="1:17" s="5" customFormat="1" ht="16.5" customHeight="1" x14ac:dyDescent="0.3">
      <c r="A50" s="6"/>
      <c r="B50" s="2" t="s">
        <v>3</v>
      </c>
      <c r="C50" s="3"/>
      <c r="D50" s="4" t="s">
        <v>4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</row>
    <row r="51" spans="1:17" s="5" customFormat="1" ht="16.5" customHeight="1" x14ac:dyDescent="0.3">
      <c r="A51" s="6"/>
      <c r="B51" s="7" t="s">
        <v>5</v>
      </c>
      <c r="C51" s="3"/>
      <c r="D51" s="8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 spans="1:17" s="5" customFormat="1" ht="16.5" customHeight="1" x14ac:dyDescent="0.3">
      <c r="A52" s="6" t="s">
        <v>6</v>
      </c>
      <c r="B52" s="3"/>
      <c r="C52" s="3"/>
      <c r="D52" s="2" t="s">
        <v>31</v>
      </c>
      <c r="E52" s="2"/>
      <c r="F52" s="2" t="s">
        <v>32</v>
      </c>
      <c r="G52" s="2"/>
      <c r="H52" s="9" t="s">
        <v>10</v>
      </c>
      <c r="I52" s="2"/>
      <c r="J52" s="10"/>
      <c r="K52" s="10"/>
      <c r="L52" s="10"/>
      <c r="M52" s="10"/>
      <c r="N52" s="10"/>
      <c r="O52" s="10"/>
      <c r="P52" s="10"/>
      <c r="Q52" s="10"/>
    </row>
    <row r="53" spans="1:17" s="5" customFormat="1" ht="16.5" customHeight="1" x14ac:dyDescent="0.3">
      <c r="A53" s="3"/>
      <c r="B53" s="3"/>
      <c r="C53" s="3"/>
      <c r="D53" s="11">
        <v>0.54100000000000004</v>
      </c>
      <c r="E53" s="11"/>
      <c r="F53" s="11">
        <v>0.54100000000000004</v>
      </c>
      <c r="G53" s="11"/>
      <c r="H53" s="11"/>
      <c r="I53" s="11"/>
      <c r="J53" s="12"/>
      <c r="K53" s="12"/>
      <c r="L53" s="12"/>
      <c r="M53" s="12"/>
      <c r="N53" s="12"/>
      <c r="O53" s="12"/>
      <c r="P53" s="12"/>
      <c r="Q53" s="12"/>
    </row>
    <row r="54" spans="1:17" s="5" customFormat="1" ht="15.75" customHeight="1" x14ac:dyDescent="0.3">
      <c r="A54" s="13"/>
      <c r="B54" s="14"/>
      <c r="C54" s="14"/>
      <c r="D54" s="15" t="s">
        <v>11</v>
      </c>
      <c r="E54" s="15" t="s">
        <v>12</v>
      </c>
      <c r="F54" s="15" t="s">
        <v>11</v>
      </c>
      <c r="G54" s="15" t="s">
        <v>12</v>
      </c>
      <c r="H54" s="16" t="s">
        <v>11</v>
      </c>
      <c r="I54" s="16" t="s">
        <v>12</v>
      </c>
      <c r="J54" s="15"/>
      <c r="K54" s="15"/>
      <c r="L54" s="15"/>
      <c r="M54" s="15"/>
      <c r="N54" s="15"/>
      <c r="O54" s="15"/>
      <c r="P54" s="15"/>
      <c r="Q54" s="15"/>
    </row>
    <row r="55" spans="1:17" s="5" customFormat="1" ht="16.5" customHeight="1" x14ac:dyDescent="0.3">
      <c r="A55" s="17"/>
      <c r="B55" s="14"/>
      <c r="C55" s="14"/>
      <c r="D55" s="18">
        <v>1756</v>
      </c>
      <c r="E55" s="18">
        <f>$D$55/$D$53</f>
        <v>3245.8410351201478</v>
      </c>
      <c r="F55" s="18">
        <v>1829</v>
      </c>
      <c r="G55" s="18">
        <f>$F$55/$F$53</f>
        <v>3380.7763401109055</v>
      </c>
      <c r="H55" s="19">
        <f>$D$55+$F$55</f>
        <v>3585</v>
      </c>
      <c r="I55" s="19">
        <f>$E$55+$G$55</f>
        <v>6626.6173752310533</v>
      </c>
      <c r="J55" s="18"/>
      <c r="K55" s="18"/>
      <c r="L55" s="18"/>
      <c r="M55" s="18"/>
      <c r="N55" s="18"/>
      <c r="O55" s="18"/>
      <c r="P55" s="18"/>
      <c r="Q55" s="18"/>
    </row>
    <row r="56" spans="1:17" s="5" customFormat="1" ht="15.75" customHeight="1" x14ac:dyDescent="0.3">
      <c r="A56" s="20" t="s">
        <v>13</v>
      </c>
      <c r="B56" s="20" t="s">
        <v>14</v>
      </c>
      <c r="C56" s="20" t="s">
        <v>15</v>
      </c>
      <c r="D56" s="20" t="s">
        <v>11</v>
      </c>
      <c r="E56" s="20" t="s">
        <v>12</v>
      </c>
      <c r="F56" s="20" t="s">
        <v>11</v>
      </c>
      <c r="G56" s="20" t="s">
        <v>12</v>
      </c>
      <c r="H56" s="20" t="s">
        <v>11</v>
      </c>
      <c r="I56" s="20" t="s">
        <v>12</v>
      </c>
      <c r="J56" s="20"/>
      <c r="K56" s="20"/>
      <c r="L56" s="20"/>
      <c r="M56" s="20"/>
      <c r="N56" s="20"/>
      <c r="O56" s="20"/>
      <c r="P56" s="20"/>
      <c r="Q56" s="20"/>
    </row>
    <row r="57" spans="1:17" s="5" customFormat="1" ht="16.5" customHeight="1" x14ac:dyDescent="0.3">
      <c r="A57" s="21"/>
      <c r="B57" s="10"/>
      <c r="C57" s="10"/>
      <c r="D57" s="22"/>
      <c r="E57" s="22">
        <f>$D$57/$D$53</f>
        <v>0</v>
      </c>
      <c r="F57" s="22"/>
      <c r="G57" s="22">
        <f>$F$57/$F$53</f>
        <v>0</v>
      </c>
      <c r="H57" s="23">
        <f>$D$57+$F$57</f>
        <v>0</v>
      </c>
      <c r="I57" s="23">
        <f>$E$57+$G$57</f>
        <v>0</v>
      </c>
      <c r="J57" s="22"/>
      <c r="K57" s="22"/>
      <c r="L57" s="22"/>
      <c r="M57" s="22"/>
      <c r="N57" s="22"/>
      <c r="O57" s="22"/>
      <c r="P57" s="22"/>
      <c r="Q57" s="22"/>
    </row>
    <row r="58" spans="1:17" s="5" customFormat="1" ht="16.5" customHeight="1" x14ac:dyDescent="0.3">
      <c r="A58" s="24" t="s">
        <v>10</v>
      </c>
      <c r="B58" s="24"/>
      <c r="C58" s="24"/>
      <c r="D58" s="19">
        <f>SUM($D$57:$D$57)</f>
        <v>0</v>
      </c>
      <c r="E58" s="19">
        <f>SUM($E$57:$E$57)</f>
        <v>0</v>
      </c>
      <c r="F58" s="19">
        <f>SUM($F$57:$F$57)</f>
        <v>0</v>
      </c>
      <c r="G58" s="19">
        <f>SUM($G$57:$G$57)</f>
        <v>0</v>
      </c>
      <c r="H58" s="19">
        <f>SUM($H$57:$H$57)</f>
        <v>0</v>
      </c>
      <c r="I58" s="19">
        <f>SUM($I$57:$I$57)</f>
        <v>0</v>
      </c>
      <c r="J58" s="18"/>
      <c r="K58" s="18"/>
      <c r="L58" s="18"/>
      <c r="M58" s="18"/>
      <c r="N58" s="18"/>
      <c r="O58" s="18"/>
      <c r="P58" s="18"/>
      <c r="Q58" s="18"/>
    </row>
    <row r="59" spans="1:17" s="5" customFormat="1" ht="16.5" customHeight="1" x14ac:dyDescent="0.3">
      <c r="A59" s="24" t="s">
        <v>16</v>
      </c>
      <c r="B59" s="24"/>
      <c r="C59" s="24"/>
      <c r="D59" s="25">
        <f>$D$58-$D$55</f>
        <v>-1756</v>
      </c>
      <c r="E59" s="25">
        <f>$E$58-$E$55</f>
        <v>-3245.8410351201478</v>
      </c>
      <c r="F59" s="25">
        <f>$F$58-$F$55</f>
        <v>-1829</v>
      </c>
      <c r="G59" s="25">
        <f>$G$58-$G$55</f>
        <v>-3380.7763401109055</v>
      </c>
      <c r="H59" s="19">
        <f>$H$58-$H$55</f>
        <v>-3585</v>
      </c>
      <c r="I59" s="19">
        <f>$I$58-$I$55</f>
        <v>-6626.6173752310533</v>
      </c>
      <c r="J59" s="18"/>
      <c r="K59" s="18"/>
      <c r="L59" s="18"/>
      <c r="M59" s="18"/>
      <c r="N59" s="18"/>
      <c r="O59" s="18"/>
      <c r="P59" s="18"/>
      <c r="Q59" s="18"/>
    </row>
    <row r="60" spans="1:17" s="5" customFormat="1" ht="16.5" customHeight="1" x14ac:dyDescent="0.3">
      <c r="A60" s="24" t="s">
        <v>17</v>
      </c>
      <c r="B60" s="24"/>
      <c r="C60" s="24"/>
      <c r="D60" s="26">
        <f>$D$58/$D$55*100</f>
        <v>0</v>
      </c>
      <c r="E60" s="27"/>
      <c r="F60" s="26">
        <f>$F$58/$F$55*100</f>
        <v>0</v>
      </c>
      <c r="G60" s="27"/>
      <c r="H60" s="28">
        <f>$H$58/$H$55*100</f>
        <v>0</v>
      </c>
      <c r="I60" s="27"/>
      <c r="J60" s="18"/>
      <c r="K60" s="18"/>
      <c r="L60" s="18"/>
      <c r="M60" s="18"/>
      <c r="N60" s="18"/>
      <c r="O60" s="18"/>
      <c r="P60" s="18"/>
      <c r="Q60" s="18"/>
    </row>
    <row r="61" spans="1:17" s="5" customFormat="1" ht="16.5" customHeight="1" x14ac:dyDescent="0.3">
      <c r="A61" s="1" t="s">
        <v>0</v>
      </c>
      <c r="B61" s="2" t="s">
        <v>1</v>
      </c>
      <c r="C61" s="3"/>
      <c r="D61" s="4" t="s">
        <v>33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</row>
    <row r="62" spans="1:17" s="5" customFormat="1" ht="16.5" customHeight="1" x14ac:dyDescent="0.3">
      <c r="A62" s="6"/>
      <c r="B62" s="2" t="s">
        <v>3</v>
      </c>
      <c r="C62" s="3"/>
      <c r="D62" s="4" t="s">
        <v>4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</row>
    <row r="63" spans="1:17" s="5" customFormat="1" ht="16.5" customHeight="1" x14ac:dyDescent="0.3">
      <c r="A63" s="6"/>
      <c r="B63" s="7" t="s">
        <v>5</v>
      </c>
      <c r="C63" s="3"/>
      <c r="D63" s="8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</row>
    <row r="64" spans="1:17" s="5" customFormat="1" ht="16.5" customHeight="1" x14ac:dyDescent="0.3">
      <c r="A64" s="6" t="s">
        <v>6</v>
      </c>
      <c r="B64" s="3"/>
      <c r="C64" s="3"/>
      <c r="D64" s="2" t="s">
        <v>34</v>
      </c>
      <c r="E64" s="2"/>
      <c r="F64" s="2" t="s">
        <v>35</v>
      </c>
      <c r="G64" s="2"/>
      <c r="H64" s="2" t="s">
        <v>36</v>
      </c>
      <c r="I64" s="2"/>
      <c r="J64" s="9" t="s">
        <v>10</v>
      </c>
      <c r="K64" s="2"/>
      <c r="L64" s="10"/>
      <c r="M64" s="10"/>
      <c r="N64" s="10"/>
      <c r="O64" s="10"/>
      <c r="P64" s="10"/>
      <c r="Q64" s="10"/>
    </row>
    <row r="65" spans="1:17" s="5" customFormat="1" ht="16.5" customHeight="1" x14ac:dyDescent="0.3">
      <c r="A65" s="3"/>
      <c r="B65" s="3"/>
      <c r="C65" s="3"/>
      <c r="D65" s="11">
        <v>0.42699999999999999</v>
      </c>
      <c r="E65" s="11"/>
      <c r="F65" s="11">
        <v>0.42699999999999999</v>
      </c>
      <c r="G65" s="11"/>
      <c r="H65" s="11">
        <v>0.42699999999999999</v>
      </c>
      <c r="I65" s="11"/>
      <c r="J65" s="11"/>
      <c r="K65" s="11"/>
      <c r="L65" s="12"/>
      <c r="M65" s="12"/>
      <c r="N65" s="12"/>
      <c r="O65" s="12"/>
      <c r="P65" s="12"/>
      <c r="Q65" s="12"/>
    </row>
    <row r="66" spans="1:17" s="5" customFormat="1" ht="15.75" customHeight="1" x14ac:dyDescent="0.3">
      <c r="A66" s="13"/>
      <c r="B66" s="14"/>
      <c r="C66" s="14"/>
      <c r="D66" s="15" t="s">
        <v>11</v>
      </c>
      <c r="E66" s="15" t="s">
        <v>12</v>
      </c>
      <c r="F66" s="15" t="s">
        <v>11</v>
      </c>
      <c r="G66" s="15" t="s">
        <v>12</v>
      </c>
      <c r="H66" s="15" t="s">
        <v>11</v>
      </c>
      <c r="I66" s="15" t="s">
        <v>12</v>
      </c>
      <c r="J66" s="16" t="s">
        <v>11</v>
      </c>
      <c r="K66" s="16" t="s">
        <v>12</v>
      </c>
      <c r="L66" s="15"/>
      <c r="M66" s="15"/>
      <c r="N66" s="15"/>
      <c r="O66" s="15"/>
      <c r="P66" s="15"/>
      <c r="Q66" s="15"/>
    </row>
    <row r="67" spans="1:17" s="5" customFormat="1" ht="16.5" customHeight="1" x14ac:dyDescent="0.3">
      <c r="A67" s="17"/>
      <c r="B67" s="14"/>
      <c r="C67" s="14"/>
      <c r="D67" s="18">
        <v>6407</v>
      </c>
      <c r="E67" s="18">
        <f>$D$67/$D$65</f>
        <v>15004.683840749414</v>
      </c>
      <c r="F67" s="18">
        <v>286</v>
      </c>
      <c r="G67" s="18">
        <f>$F$67/$F$65</f>
        <v>669.78922716627631</v>
      </c>
      <c r="H67" s="18">
        <v>6934</v>
      </c>
      <c r="I67" s="18">
        <f>$H$67/$H$65</f>
        <v>16238.87587822014</v>
      </c>
      <c r="J67" s="19">
        <f>$D$67+$F$67+$H$67</f>
        <v>13627</v>
      </c>
      <c r="K67" s="19">
        <f>$E$67+$G$67+$I$67</f>
        <v>31913.348946135833</v>
      </c>
      <c r="L67" s="18"/>
      <c r="M67" s="18"/>
      <c r="N67" s="18"/>
      <c r="O67" s="18"/>
      <c r="P67" s="18"/>
      <c r="Q67" s="18"/>
    </row>
    <row r="68" spans="1:17" s="5" customFormat="1" ht="15.75" customHeight="1" x14ac:dyDescent="0.3">
      <c r="A68" s="20" t="s">
        <v>13</v>
      </c>
      <c r="B68" s="20" t="s">
        <v>14</v>
      </c>
      <c r="C68" s="20" t="s">
        <v>15</v>
      </c>
      <c r="D68" s="20" t="s">
        <v>11</v>
      </c>
      <c r="E68" s="20" t="s">
        <v>12</v>
      </c>
      <c r="F68" s="20" t="s">
        <v>11</v>
      </c>
      <c r="G68" s="20" t="s">
        <v>12</v>
      </c>
      <c r="H68" s="20" t="s">
        <v>11</v>
      </c>
      <c r="I68" s="20" t="s">
        <v>12</v>
      </c>
      <c r="J68" s="20" t="s">
        <v>11</v>
      </c>
      <c r="K68" s="20" t="s">
        <v>12</v>
      </c>
      <c r="L68" s="20"/>
      <c r="M68" s="20"/>
      <c r="N68" s="20"/>
      <c r="O68" s="20"/>
      <c r="P68" s="20"/>
      <c r="Q68" s="20"/>
    </row>
    <row r="69" spans="1:17" s="5" customFormat="1" ht="16.5" customHeight="1" x14ac:dyDescent="0.3">
      <c r="A69" s="21"/>
      <c r="B69" s="10"/>
      <c r="C69" s="10"/>
      <c r="D69" s="22"/>
      <c r="E69" s="22">
        <f>$D$69/$D$65</f>
        <v>0</v>
      </c>
      <c r="F69" s="22"/>
      <c r="G69" s="22">
        <f>$F$69/$F$65</f>
        <v>0</v>
      </c>
      <c r="H69" s="22"/>
      <c r="I69" s="22">
        <f>$H$69/$H$65</f>
        <v>0</v>
      </c>
      <c r="J69" s="23">
        <f>$D$69+$F$69+$H$69</f>
        <v>0</v>
      </c>
      <c r="K69" s="23">
        <f>$E$69+$G$69+$I$69</f>
        <v>0</v>
      </c>
      <c r="L69" s="22"/>
      <c r="M69" s="22"/>
      <c r="N69" s="22"/>
      <c r="O69" s="22"/>
      <c r="P69" s="22"/>
      <c r="Q69" s="22"/>
    </row>
    <row r="70" spans="1:17" s="5" customFormat="1" ht="16.5" customHeight="1" x14ac:dyDescent="0.3">
      <c r="A70" s="24" t="s">
        <v>10</v>
      </c>
      <c r="B70" s="24"/>
      <c r="C70" s="24"/>
      <c r="D70" s="19">
        <f>SUM($D$69:$D$69)</f>
        <v>0</v>
      </c>
      <c r="E70" s="19">
        <f>SUM($E$69:$E$69)</f>
        <v>0</v>
      </c>
      <c r="F70" s="19">
        <f>SUM($F$69:$F$69)</f>
        <v>0</v>
      </c>
      <c r="G70" s="19">
        <f>SUM($G$69:$G$69)</f>
        <v>0</v>
      </c>
      <c r="H70" s="19">
        <f>SUM($H$69:$H$69)</f>
        <v>0</v>
      </c>
      <c r="I70" s="19">
        <f>SUM($I$69:$I$69)</f>
        <v>0</v>
      </c>
      <c r="J70" s="19">
        <f>SUM($J$69:$J$69)</f>
        <v>0</v>
      </c>
      <c r="K70" s="19">
        <f>SUM($K$69:$K$69)</f>
        <v>0</v>
      </c>
      <c r="L70" s="18"/>
      <c r="M70" s="18"/>
      <c r="N70" s="18"/>
      <c r="O70" s="18"/>
      <c r="P70" s="18"/>
      <c r="Q70" s="18"/>
    </row>
    <row r="71" spans="1:17" s="5" customFormat="1" ht="16.5" customHeight="1" x14ac:dyDescent="0.3">
      <c r="A71" s="24" t="s">
        <v>16</v>
      </c>
      <c r="B71" s="24"/>
      <c r="C71" s="24"/>
      <c r="D71" s="25">
        <f>$D$70-$D$67</f>
        <v>-6407</v>
      </c>
      <c r="E71" s="25">
        <f>$E$70-$E$67</f>
        <v>-15004.683840749414</v>
      </c>
      <c r="F71" s="25">
        <f>$F$70-$F$67</f>
        <v>-286</v>
      </c>
      <c r="G71" s="25">
        <f>$G$70-$G$67</f>
        <v>-669.78922716627631</v>
      </c>
      <c r="H71" s="25">
        <f>$H$70-$H$67</f>
        <v>-6934</v>
      </c>
      <c r="I71" s="25">
        <f>$I$70-$I$67</f>
        <v>-16238.87587822014</v>
      </c>
      <c r="J71" s="19">
        <f>$J$70-$J$67</f>
        <v>-13627</v>
      </c>
      <c r="K71" s="19">
        <f>$K$70-$K$67</f>
        <v>-31913.348946135833</v>
      </c>
      <c r="L71" s="18"/>
      <c r="M71" s="18"/>
      <c r="N71" s="18"/>
      <c r="O71" s="18"/>
      <c r="P71" s="18"/>
      <c r="Q71" s="18"/>
    </row>
    <row r="72" spans="1:17" s="5" customFormat="1" ht="16.5" customHeight="1" x14ac:dyDescent="0.3">
      <c r="A72" s="24" t="s">
        <v>17</v>
      </c>
      <c r="B72" s="24"/>
      <c r="C72" s="24"/>
      <c r="D72" s="26">
        <f>$D$70/$D$67*100</f>
        <v>0</v>
      </c>
      <c r="E72" s="27"/>
      <c r="F72" s="26">
        <f>$F$70/$F$67*100</f>
        <v>0</v>
      </c>
      <c r="G72" s="27"/>
      <c r="H72" s="26">
        <f>$H$70/$H$67*100</f>
        <v>0</v>
      </c>
      <c r="I72" s="27"/>
      <c r="J72" s="28">
        <f>$J$70/$J$67*100</f>
        <v>0</v>
      </c>
      <c r="K72" s="27"/>
      <c r="L72" s="18"/>
      <c r="M72" s="18"/>
      <c r="N72" s="18"/>
      <c r="O72" s="18"/>
      <c r="P72" s="18"/>
      <c r="Q72" s="18"/>
    </row>
    <row r="73" spans="1:17" s="5" customFormat="1" ht="16.5" customHeight="1" x14ac:dyDescent="0.3">
      <c r="A73" s="1" t="s">
        <v>0</v>
      </c>
      <c r="B73" s="2" t="s">
        <v>1</v>
      </c>
      <c r="C73" s="3"/>
      <c r="D73" s="4" t="s">
        <v>37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</row>
    <row r="74" spans="1:17" s="5" customFormat="1" ht="16.5" customHeight="1" x14ac:dyDescent="0.3">
      <c r="A74" s="6"/>
      <c r="B74" s="2" t="s">
        <v>3</v>
      </c>
      <c r="C74" s="3"/>
      <c r="D74" s="4" t="s">
        <v>4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</row>
    <row r="75" spans="1:17" s="5" customFormat="1" ht="16.5" customHeight="1" x14ac:dyDescent="0.3">
      <c r="A75" s="6"/>
      <c r="B75" s="7" t="s">
        <v>5</v>
      </c>
      <c r="C75" s="3"/>
      <c r="D75" s="8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</row>
    <row r="76" spans="1:17" s="5" customFormat="1" ht="16.5" customHeight="1" x14ac:dyDescent="0.3">
      <c r="A76" s="6" t="s">
        <v>6</v>
      </c>
      <c r="B76" s="3"/>
      <c r="C76" s="3"/>
      <c r="D76" s="2" t="s">
        <v>38</v>
      </c>
      <c r="E76" s="2"/>
      <c r="F76" s="9" t="s">
        <v>10</v>
      </c>
      <c r="G76" s="2"/>
      <c r="H76" s="10"/>
      <c r="I76" s="10"/>
      <c r="J76" s="10"/>
      <c r="K76" s="10"/>
      <c r="L76" s="10"/>
      <c r="M76" s="10"/>
      <c r="N76" s="10"/>
      <c r="O76" s="10"/>
      <c r="P76" s="10"/>
      <c r="Q76" s="10"/>
    </row>
    <row r="77" spans="1:17" s="5" customFormat="1" ht="16.5" customHeight="1" x14ac:dyDescent="0.3">
      <c r="A77" s="3"/>
      <c r="B77" s="3"/>
      <c r="C77" s="3"/>
      <c r="D77" s="11">
        <v>0.374</v>
      </c>
      <c r="E77" s="11"/>
      <c r="F77" s="11"/>
      <c r="G77" s="11"/>
      <c r="H77" s="12"/>
      <c r="I77" s="12"/>
      <c r="J77" s="12"/>
      <c r="K77" s="12"/>
      <c r="L77" s="12"/>
      <c r="M77" s="12"/>
      <c r="N77" s="12"/>
      <c r="O77" s="12"/>
      <c r="P77" s="12"/>
      <c r="Q77" s="12"/>
    </row>
    <row r="78" spans="1:17" s="5" customFormat="1" ht="15.75" customHeight="1" x14ac:dyDescent="0.3">
      <c r="A78" s="13"/>
      <c r="B78" s="14"/>
      <c r="C78" s="14"/>
      <c r="D78" s="15" t="s">
        <v>11</v>
      </c>
      <c r="E78" s="15" t="s">
        <v>12</v>
      </c>
      <c r="F78" s="16" t="s">
        <v>11</v>
      </c>
      <c r="G78" s="16" t="s">
        <v>12</v>
      </c>
      <c r="H78" s="15"/>
      <c r="I78" s="15"/>
      <c r="J78" s="15"/>
      <c r="K78" s="15"/>
      <c r="L78" s="15"/>
      <c r="M78" s="15"/>
      <c r="N78" s="15"/>
      <c r="O78" s="15"/>
      <c r="P78" s="15"/>
      <c r="Q78" s="15"/>
    </row>
    <row r="79" spans="1:17" s="5" customFormat="1" ht="16.5" customHeight="1" x14ac:dyDescent="0.3">
      <c r="A79" s="17"/>
      <c r="B79" s="14"/>
      <c r="C79" s="14"/>
      <c r="D79" s="18">
        <v>2542</v>
      </c>
      <c r="E79" s="18">
        <f>$D$79/$D$77</f>
        <v>6796.7914438502676</v>
      </c>
      <c r="F79" s="19">
        <f>$D$79</f>
        <v>2542</v>
      </c>
      <c r="G79" s="19">
        <f>$E$79</f>
        <v>6796.7914438502676</v>
      </c>
      <c r="H79" s="18"/>
      <c r="I79" s="18"/>
      <c r="J79" s="18"/>
      <c r="K79" s="18"/>
      <c r="L79" s="18"/>
      <c r="M79" s="18"/>
      <c r="N79" s="18"/>
      <c r="O79" s="18"/>
      <c r="P79" s="18"/>
      <c r="Q79" s="18"/>
    </row>
    <row r="80" spans="1:17" s="5" customFormat="1" ht="15.75" customHeight="1" x14ac:dyDescent="0.3">
      <c r="A80" s="20" t="s">
        <v>13</v>
      </c>
      <c r="B80" s="20" t="s">
        <v>14</v>
      </c>
      <c r="C80" s="20" t="s">
        <v>15</v>
      </c>
      <c r="D80" s="20" t="s">
        <v>11</v>
      </c>
      <c r="E80" s="20" t="s">
        <v>12</v>
      </c>
      <c r="F80" s="20" t="s">
        <v>11</v>
      </c>
      <c r="G80" s="20" t="s">
        <v>12</v>
      </c>
      <c r="H80" s="20"/>
      <c r="I80" s="20"/>
      <c r="J80" s="20"/>
      <c r="K80" s="20"/>
      <c r="L80" s="20"/>
      <c r="M80" s="20"/>
      <c r="N80" s="20"/>
      <c r="O80" s="20"/>
      <c r="P80" s="20"/>
      <c r="Q80" s="20"/>
    </row>
    <row r="81" spans="1:17" s="5" customFormat="1" ht="16.5" customHeight="1" x14ac:dyDescent="0.3">
      <c r="A81" s="21"/>
      <c r="B81" s="10"/>
      <c r="C81" s="10"/>
      <c r="D81" s="22"/>
      <c r="E81" s="22">
        <f>$D$81/$D$77</f>
        <v>0</v>
      </c>
      <c r="F81" s="23">
        <f>$D$81</f>
        <v>0</v>
      </c>
      <c r="G81" s="23">
        <f>$E$81</f>
        <v>0</v>
      </c>
      <c r="H81" s="22"/>
      <c r="I81" s="22"/>
      <c r="J81" s="22"/>
      <c r="K81" s="22"/>
      <c r="L81" s="22"/>
      <c r="M81" s="22"/>
      <c r="N81" s="22"/>
      <c r="O81" s="22"/>
      <c r="P81" s="22"/>
      <c r="Q81" s="22"/>
    </row>
    <row r="82" spans="1:17" s="5" customFormat="1" ht="16.5" customHeight="1" x14ac:dyDescent="0.3">
      <c r="A82" s="24" t="s">
        <v>10</v>
      </c>
      <c r="B82" s="24"/>
      <c r="C82" s="24"/>
      <c r="D82" s="19">
        <f>SUM($D$81:$D$81)</f>
        <v>0</v>
      </c>
      <c r="E82" s="19">
        <f>SUM($E$81:$E$81)</f>
        <v>0</v>
      </c>
      <c r="F82" s="19">
        <f>SUM($F$81:$F$81)</f>
        <v>0</v>
      </c>
      <c r="G82" s="19">
        <f>SUM($G$81:$G$81)</f>
        <v>0</v>
      </c>
      <c r="H82" s="18"/>
      <c r="I82" s="18"/>
      <c r="J82" s="18"/>
      <c r="K82" s="18"/>
      <c r="L82" s="18"/>
      <c r="M82" s="18"/>
      <c r="N82" s="18"/>
      <c r="O82" s="18"/>
      <c r="P82" s="18"/>
      <c r="Q82" s="18"/>
    </row>
    <row r="83" spans="1:17" s="5" customFormat="1" ht="16.5" customHeight="1" x14ac:dyDescent="0.3">
      <c r="A83" s="24" t="s">
        <v>16</v>
      </c>
      <c r="B83" s="24"/>
      <c r="C83" s="24"/>
      <c r="D83" s="25">
        <f>$D$82-$D$79</f>
        <v>-2542</v>
      </c>
      <c r="E83" s="25">
        <f>$E$82-$E$79</f>
        <v>-6796.7914438502676</v>
      </c>
      <c r="F83" s="19">
        <f>$F$82-$F$79</f>
        <v>-2542</v>
      </c>
      <c r="G83" s="19">
        <f>$G$82-$G$79</f>
        <v>-6796.7914438502676</v>
      </c>
      <c r="H83" s="18"/>
      <c r="I83" s="18"/>
      <c r="J83" s="18"/>
      <c r="K83" s="18"/>
      <c r="L83" s="18"/>
      <c r="M83" s="18"/>
      <c r="N83" s="18"/>
      <c r="O83" s="18"/>
      <c r="P83" s="18"/>
      <c r="Q83" s="18"/>
    </row>
    <row r="84" spans="1:17" s="5" customFormat="1" ht="16.5" customHeight="1" x14ac:dyDescent="0.3">
      <c r="A84" s="24" t="s">
        <v>17</v>
      </c>
      <c r="B84" s="24"/>
      <c r="C84" s="24"/>
      <c r="D84" s="26">
        <f>$D$82/$D$79*100</f>
        <v>0</v>
      </c>
      <c r="E84" s="27"/>
      <c r="F84" s="28">
        <f>$F$82/$F$79*100</f>
        <v>0</v>
      </c>
      <c r="G84" s="27"/>
      <c r="H84" s="18"/>
      <c r="I84" s="18"/>
      <c r="J84" s="18"/>
      <c r="K84" s="18"/>
      <c r="L84" s="18"/>
      <c r="M84" s="18"/>
      <c r="N84" s="18"/>
      <c r="O84" s="18"/>
      <c r="P84" s="18"/>
      <c r="Q84" s="18"/>
    </row>
    <row r="85" spans="1:17" s="5" customFormat="1" ht="16.5" customHeight="1" x14ac:dyDescent="0.3">
      <c r="A85" s="1" t="s">
        <v>0</v>
      </c>
      <c r="B85" s="2" t="s">
        <v>1</v>
      </c>
      <c r="C85" s="3"/>
      <c r="D85" s="4" t="s">
        <v>39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 spans="1:17" s="5" customFormat="1" ht="16.5" customHeight="1" x14ac:dyDescent="0.3">
      <c r="A86" s="6"/>
      <c r="B86" s="2" t="s">
        <v>3</v>
      </c>
      <c r="C86" s="3"/>
      <c r="D86" s="4" t="s">
        <v>40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 spans="1:17" s="5" customFormat="1" ht="16.5" customHeight="1" x14ac:dyDescent="0.3">
      <c r="A87" s="6"/>
      <c r="B87" s="7" t="s">
        <v>5</v>
      </c>
      <c r="C87" s="3"/>
      <c r="D87" s="8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 spans="1:17" s="5" customFormat="1" ht="16.5" customHeight="1" x14ac:dyDescent="0.3">
      <c r="A88" s="6" t="s">
        <v>6</v>
      </c>
      <c r="B88" s="3"/>
      <c r="C88" s="3"/>
      <c r="D88" s="2" t="s">
        <v>41</v>
      </c>
      <c r="E88" s="2"/>
      <c r="F88" s="9" t="s">
        <v>10</v>
      </c>
      <c r="G88" s="2"/>
      <c r="H88" s="10"/>
      <c r="I88" s="10"/>
      <c r="J88" s="10"/>
      <c r="K88" s="10"/>
      <c r="L88" s="10"/>
      <c r="M88" s="10"/>
      <c r="N88" s="10"/>
      <c r="O88" s="10"/>
      <c r="P88" s="10"/>
      <c r="Q88" s="10"/>
    </row>
    <row r="89" spans="1:17" s="5" customFormat="1" ht="16.5" customHeight="1" x14ac:dyDescent="0.3">
      <c r="A89" s="3"/>
      <c r="B89" s="3"/>
      <c r="C89" s="3"/>
      <c r="D89" s="11">
        <v>0.47399999999999998</v>
      </c>
      <c r="E89" s="11"/>
      <c r="F89" s="11"/>
      <c r="G89" s="11"/>
      <c r="H89" s="12"/>
      <c r="I89" s="12"/>
      <c r="J89" s="12"/>
      <c r="K89" s="12"/>
      <c r="L89" s="12"/>
      <c r="M89" s="12"/>
      <c r="N89" s="12"/>
      <c r="O89" s="12"/>
      <c r="P89" s="12"/>
      <c r="Q89" s="12"/>
    </row>
    <row r="90" spans="1:17" s="5" customFormat="1" ht="15.75" customHeight="1" x14ac:dyDescent="0.3">
      <c r="A90" s="13"/>
      <c r="B90" s="14"/>
      <c r="C90" s="14"/>
      <c r="D90" s="15" t="s">
        <v>11</v>
      </c>
      <c r="E90" s="15" t="s">
        <v>12</v>
      </c>
      <c r="F90" s="16" t="s">
        <v>11</v>
      </c>
      <c r="G90" s="16" t="s">
        <v>12</v>
      </c>
      <c r="H90" s="15"/>
      <c r="I90" s="15"/>
      <c r="J90" s="15"/>
      <c r="K90" s="15"/>
      <c r="L90" s="15"/>
      <c r="M90" s="15"/>
      <c r="N90" s="15"/>
      <c r="O90" s="15"/>
      <c r="P90" s="15"/>
      <c r="Q90" s="15"/>
    </row>
    <row r="91" spans="1:17" s="5" customFormat="1" ht="16.5" customHeight="1" x14ac:dyDescent="0.3">
      <c r="A91" s="17"/>
      <c r="B91" s="14"/>
      <c r="C91" s="14"/>
      <c r="D91" s="18">
        <v>1235</v>
      </c>
      <c r="E91" s="18">
        <f>$D$91/$D$89</f>
        <v>2605.4852320675109</v>
      </c>
      <c r="F91" s="19">
        <f>$D$91</f>
        <v>1235</v>
      </c>
      <c r="G91" s="19">
        <f>$E$91</f>
        <v>2605.4852320675109</v>
      </c>
      <c r="H91" s="18"/>
      <c r="I91" s="18"/>
      <c r="J91" s="18"/>
      <c r="K91" s="18"/>
      <c r="L91" s="18"/>
      <c r="M91" s="18"/>
      <c r="N91" s="18"/>
      <c r="O91" s="18"/>
      <c r="P91" s="18"/>
      <c r="Q91" s="18"/>
    </row>
    <row r="92" spans="1:17" s="5" customFormat="1" ht="15.75" customHeight="1" x14ac:dyDescent="0.3">
      <c r="A92" s="20" t="s">
        <v>13</v>
      </c>
      <c r="B92" s="20" t="s">
        <v>14</v>
      </c>
      <c r="C92" s="20" t="s">
        <v>15</v>
      </c>
      <c r="D92" s="20" t="s">
        <v>11</v>
      </c>
      <c r="E92" s="20" t="s">
        <v>12</v>
      </c>
      <c r="F92" s="20" t="s">
        <v>11</v>
      </c>
      <c r="G92" s="20" t="s">
        <v>12</v>
      </c>
      <c r="H92" s="20"/>
      <c r="I92" s="20"/>
      <c r="J92" s="20"/>
      <c r="K92" s="20"/>
      <c r="L92" s="20"/>
      <c r="M92" s="20"/>
      <c r="N92" s="20"/>
      <c r="O92" s="20"/>
      <c r="P92" s="20"/>
      <c r="Q92" s="20"/>
    </row>
    <row r="93" spans="1:17" s="5" customFormat="1" ht="16.5" customHeight="1" x14ac:dyDescent="0.3">
      <c r="A93" s="21"/>
      <c r="B93" s="10"/>
      <c r="C93" s="10"/>
      <c r="D93" s="22"/>
      <c r="E93" s="22">
        <f>$D$93/$D$89</f>
        <v>0</v>
      </c>
      <c r="F93" s="23">
        <f>$D$93</f>
        <v>0</v>
      </c>
      <c r="G93" s="23">
        <f>$E$93</f>
        <v>0</v>
      </c>
      <c r="H93" s="22"/>
      <c r="I93" s="22"/>
      <c r="J93" s="22"/>
      <c r="K93" s="22"/>
      <c r="L93" s="22"/>
      <c r="M93" s="22"/>
      <c r="N93" s="22"/>
      <c r="O93" s="22"/>
      <c r="P93" s="22"/>
      <c r="Q93" s="22"/>
    </row>
    <row r="94" spans="1:17" s="5" customFormat="1" ht="16.5" customHeight="1" x14ac:dyDescent="0.3">
      <c r="A94" s="24" t="s">
        <v>10</v>
      </c>
      <c r="B94" s="24"/>
      <c r="C94" s="24"/>
      <c r="D94" s="19">
        <f>SUM($D$93:$D$93)</f>
        <v>0</v>
      </c>
      <c r="E94" s="19">
        <f>SUM($E$93:$E$93)</f>
        <v>0</v>
      </c>
      <c r="F94" s="19">
        <f>SUM($F$93:$F$93)</f>
        <v>0</v>
      </c>
      <c r="G94" s="19">
        <f>SUM($G$93:$G$93)</f>
        <v>0</v>
      </c>
      <c r="H94" s="18"/>
      <c r="I94" s="18"/>
      <c r="J94" s="18"/>
      <c r="K94" s="18"/>
      <c r="L94" s="18"/>
      <c r="M94" s="18"/>
      <c r="N94" s="18"/>
      <c r="O94" s="18"/>
      <c r="P94" s="18"/>
      <c r="Q94" s="18"/>
    </row>
    <row r="95" spans="1:17" s="5" customFormat="1" ht="16.5" customHeight="1" x14ac:dyDescent="0.3">
      <c r="A95" s="24" t="s">
        <v>16</v>
      </c>
      <c r="B95" s="24"/>
      <c r="C95" s="24"/>
      <c r="D95" s="25">
        <f>$D$94-$D$91</f>
        <v>-1235</v>
      </c>
      <c r="E95" s="25">
        <f>$E$94-$E$91</f>
        <v>-2605.4852320675109</v>
      </c>
      <c r="F95" s="19">
        <f>$F$94-$F$91</f>
        <v>-1235</v>
      </c>
      <c r="G95" s="19">
        <f>$G$94-$G$91</f>
        <v>-2605.4852320675109</v>
      </c>
      <c r="H95" s="18"/>
      <c r="I95" s="18"/>
      <c r="J95" s="18"/>
      <c r="K95" s="18"/>
      <c r="L95" s="18"/>
      <c r="M95" s="18"/>
      <c r="N95" s="18"/>
      <c r="O95" s="18"/>
      <c r="P95" s="18"/>
      <c r="Q95" s="18"/>
    </row>
    <row r="96" spans="1:17" s="5" customFormat="1" ht="16.5" customHeight="1" x14ac:dyDescent="0.3">
      <c r="A96" s="24" t="s">
        <v>17</v>
      </c>
      <c r="B96" s="24"/>
      <c r="C96" s="24"/>
      <c r="D96" s="26">
        <f>$D$94/$D$91*100</f>
        <v>0</v>
      </c>
      <c r="E96" s="27"/>
      <c r="F96" s="28">
        <f>$F$94/$F$91*100</f>
        <v>0</v>
      </c>
      <c r="G96" s="27"/>
      <c r="H96" s="18"/>
      <c r="I96" s="18"/>
      <c r="J96" s="18"/>
      <c r="K96" s="18"/>
      <c r="L96" s="18"/>
      <c r="M96" s="18"/>
      <c r="N96" s="18"/>
      <c r="O96" s="18"/>
      <c r="P96" s="18"/>
      <c r="Q96" s="18"/>
    </row>
    <row r="97" spans="1:17" s="5" customFormat="1" ht="16.5" customHeight="1" x14ac:dyDescent="0.3">
      <c r="A97" s="1" t="s">
        <v>0</v>
      </c>
      <c r="B97" s="2" t="s">
        <v>1</v>
      </c>
      <c r="C97" s="3"/>
      <c r="D97" s="4" t="s">
        <v>42</v>
      </c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</row>
    <row r="98" spans="1:17" s="5" customFormat="1" ht="16.5" customHeight="1" x14ac:dyDescent="0.3">
      <c r="A98" s="6"/>
      <c r="B98" s="2" t="s">
        <v>3</v>
      </c>
      <c r="C98" s="3"/>
      <c r="D98" s="4" t="s">
        <v>40</v>
      </c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</row>
    <row r="99" spans="1:17" s="5" customFormat="1" ht="16.5" customHeight="1" x14ac:dyDescent="0.3">
      <c r="A99" s="6"/>
      <c r="B99" s="7" t="s">
        <v>5</v>
      </c>
      <c r="C99" s="3"/>
      <c r="D99" s="8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</row>
    <row r="100" spans="1:17" s="5" customFormat="1" ht="16.5" customHeight="1" x14ac:dyDescent="0.3">
      <c r="A100" s="6" t="s">
        <v>6</v>
      </c>
      <c r="B100" s="3"/>
      <c r="C100" s="3"/>
      <c r="D100" s="2" t="s">
        <v>43</v>
      </c>
      <c r="E100" s="2"/>
      <c r="F100" s="9" t="s">
        <v>10</v>
      </c>
      <c r="G100" s="2"/>
      <c r="H100" s="10"/>
      <c r="I100" s="10"/>
      <c r="J100" s="10"/>
      <c r="K100" s="10"/>
      <c r="L100" s="10"/>
      <c r="M100" s="10"/>
      <c r="N100" s="10"/>
      <c r="O100" s="10"/>
      <c r="P100" s="10"/>
      <c r="Q100" s="10"/>
    </row>
    <row r="101" spans="1:17" s="5" customFormat="1" ht="16.5" customHeight="1" x14ac:dyDescent="0.3">
      <c r="A101" s="3"/>
      <c r="B101" s="3"/>
      <c r="C101" s="3"/>
      <c r="D101" s="11">
        <v>0.372</v>
      </c>
      <c r="E101" s="11"/>
      <c r="F101" s="11"/>
      <c r="G101" s="11"/>
      <c r="H101" s="12"/>
      <c r="I101" s="12"/>
      <c r="J101" s="12"/>
      <c r="K101" s="12"/>
      <c r="L101" s="12"/>
      <c r="M101" s="12"/>
      <c r="N101" s="12"/>
      <c r="O101" s="12"/>
      <c r="P101" s="12"/>
      <c r="Q101" s="12"/>
    </row>
    <row r="102" spans="1:17" s="5" customFormat="1" ht="15.75" customHeight="1" x14ac:dyDescent="0.3">
      <c r="A102" s="13"/>
      <c r="B102" s="14"/>
      <c r="C102" s="14"/>
      <c r="D102" s="15" t="s">
        <v>11</v>
      </c>
      <c r="E102" s="15" t="s">
        <v>12</v>
      </c>
      <c r="F102" s="16" t="s">
        <v>11</v>
      </c>
      <c r="G102" s="16" t="s">
        <v>12</v>
      </c>
      <c r="H102" s="15"/>
      <c r="I102" s="15"/>
      <c r="J102" s="15"/>
      <c r="K102" s="15"/>
      <c r="L102" s="15"/>
      <c r="M102" s="15"/>
      <c r="N102" s="15"/>
      <c r="O102" s="15"/>
      <c r="P102" s="15"/>
      <c r="Q102" s="15"/>
    </row>
    <row r="103" spans="1:17" s="5" customFormat="1" ht="16.5" customHeight="1" x14ac:dyDescent="0.3">
      <c r="A103" s="17"/>
      <c r="B103" s="14"/>
      <c r="C103" s="14"/>
      <c r="D103" s="18">
        <v>4525</v>
      </c>
      <c r="E103" s="18">
        <f>$D$103/$D$101</f>
        <v>12163.978494623656</v>
      </c>
      <c r="F103" s="19">
        <f>$D$103</f>
        <v>4525</v>
      </c>
      <c r="G103" s="19">
        <f>$E$103</f>
        <v>12163.978494623656</v>
      </c>
      <c r="H103" s="18"/>
      <c r="I103" s="18"/>
      <c r="J103" s="18"/>
      <c r="K103" s="18"/>
      <c r="L103" s="18"/>
      <c r="M103" s="18"/>
      <c r="N103" s="18"/>
      <c r="O103" s="18"/>
      <c r="P103" s="18"/>
      <c r="Q103" s="18"/>
    </row>
    <row r="104" spans="1:17" s="5" customFormat="1" ht="15.75" customHeight="1" x14ac:dyDescent="0.3">
      <c r="A104" s="20" t="s">
        <v>13</v>
      </c>
      <c r="B104" s="20" t="s">
        <v>14</v>
      </c>
      <c r="C104" s="20" t="s">
        <v>15</v>
      </c>
      <c r="D104" s="20" t="s">
        <v>11</v>
      </c>
      <c r="E104" s="20" t="s">
        <v>12</v>
      </c>
      <c r="F104" s="20" t="s">
        <v>11</v>
      </c>
      <c r="G104" s="20" t="s">
        <v>12</v>
      </c>
      <c r="H104" s="20"/>
      <c r="I104" s="20"/>
      <c r="J104" s="20"/>
      <c r="K104" s="20"/>
      <c r="L104" s="20"/>
      <c r="M104" s="20"/>
      <c r="N104" s="20"/>
      <c r="O104" s="20"/>
      <c r="P104" s="20"/>
      <c r="Q104" s="20"/>
    </row>
    <row r="105" spans="1:17" s="5" customFormat="1" ht="16.5" customHeight="1" x14ac:dyDescent="0.3">
      <c r="A105" s="21"/>
      <c r="B105" s="10"/>
      <c r="C105" s="10"/>
      <c r="D105" s="22"/>
      <c r="E105" s="22">
        <f>$D$105/$D$101</f>
        <v>0</v>
      </c>
      <c r="F105" s="23">
        <f>$D$105</f>
        <v>0</v>
      </c>
      <c r="G105" s="23">
        <f>$E$105</f>
        <v>0</v>
      </c>
      <c r="H105" s="22"/>
      <c r="I105" s="22"/>
      <c r="J105" s="22"/>
      <c r="K105" s="22"/>
      <c r="L105" s="22"/>
      <c r="M105" s="22"/>
      <c r="N105" s="22"/>
      <c r="O105" s="22"/>
      <c r="P105" s="22"/>
      <c r="Q105" s="22"/>
    </row>
    <row r="106" spans="1:17" s="5" customFormat="1" ht="16.5" customHeight="1" x14ac:dyDescent="0.3">
      <c r="A106" s="24" t="s">
        <v>10</v>
      </c>
      <c r="B106" s="24"/>
      <c r="C106" s="24"/>
      <c r="D106" s="19">
        <f>SUM($D$105:$D$105)</f>
        <v>0</v>
      </c>
      <c r="E106" s="19">
        <f>SUM($E$105:$E$105)</f>
        <v>0</v>
      </c>
      <c r="F106" s="19">
        <f>SUM($F$105:$F$105)</f>
        <v>0</v>
      </c>
      <c r="G106" s="19">
        <f>SUM($G$105:$G$105)</f>
        <v>0</v>
      </c>
      <c r="H106" s="18"/>
      <c r="I106" s="18"/>
      <c r="J106" s="18"/>
      <c r="K106" s="18"/>
      <c r="L106" s="18"/>
      <c r="M106" s="18"/>
      <c r="N106" s="18"/>
      <c r="O106" s="18"/>
      <c r="P106" s="18"/>
      <c r="Q106" s="18"/>
    </row>
    <row r="107" spans="1:17" s="5" customFormat="1" ht="16.5" customHeight="1" x14ac:dyDescent="0.3">
      <c r="A107" s="24" t="s">
        <v>16</v>
      </c>
      <c r="B107" s="24"/>
      <c r="C107" s="24"/>
      <c r="D107" s="25">
        <f>$D$106-$D$103</f>
        <v>-4525</v>
      </c>
      <c r="E107" s="25">
        <f>$E$106-$E$103</f>
        <v>-12163.978494623656</v>
      </c>
      <c r="F107" s="19">
        <f>$F$106-$F$103</f>
        <v>-4525</v>
      </c>
      <c r="G107" s="19">
        <f>$G$106-$G$103</f>
        <v>-12163.978494623656</v>
      </c>
      <c r="H107" s="18"/>
      <c r="I107" s="18"/>
      <c r="J107" s="18"/>
      <c r="K107" s="18"/>
      <c r="L107" s="18"/>
      <c r="M107" s="18"/>
      <c r="N107" s="18"/>
      <c r="O107" s="18"/>
      <c r="P107" s="18"/>
      <c r="Q107" s="18"/>
    </row>
    <row r="108" spans="1:17" s="5" customFormat="1" ht="16.5" customHeight="1" x14ac:dyDescent="0.3">
      <c r="A108" s="24" t="s">
        <v>17</v>
      </c>
      <c r="B108" s="24"/>
      <c r="C108" s="24"/>
      <c r="D108" s="26">
        <f>$D$106/$D$103*100</f>
        <v>0</v>
      </c>
      <c r="E108" s="27"/>
      <c r="F108" s="28">
        <f>$F$106/$F$103*100</f>
        <v>0</v>
      </c>
      <c r="G108" s="27"/>
      <c r="H108" s="18"/>
      <c r="I108" s="18"/>
      <c r="J108" s="18"/>
      <c r="K108" s="18"/>
      <c r="L108" s="18"/>
      <c r="M108" s="18"/>
      <c r="N108" s="18"/>
      <c r="O108" s="18"/>
      <c r="P108" s="18"/>
      <c r="Q108" s="18"/>
    </row>
    <row r="109" spans="1:17" s="5" customFormat="1" ht="16.5" customHeight="1" x14ac:dyDescent="0.3">
      <c r="A109" s="1" t="s">
        <v>44</v>
      </c>
      <c r="B109" s="2" t="s">
        <v>1</v>
      </c>
      <c r="C109" s="3"/>
      <c r="D109" s="4" t="s">
        <v>45</v>
      </c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</row>
    <row r="110" spans="1:17" s="5" customFormat="1" ht="16.5" customHeight="1" x14ac:dyDescent="0.3">
      <c r="A110" s="6"/>
      <c r="B110" s="2" t="s">
        <v>3</v>
      </c>
      <c r="C110" s="3"/>
      <c r="D110" s="4" t="s">
        <v>19</v>
      </c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</row>
    <row r="111" spans="1:17" s="5" customFormat="1" ht="16.5" customHeight="1" x14ac:dyDescent="0.3">
      <c r="A111" s="6"/>
      <c r="B111" s="7" t="s">
        <v>5</v>
      </c>
      <c r="C111" s="3"/>
      <c r="D111" s="8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</row>
    <row r="112" spans="1:17" s="5" customFormat="1" ht="16.5" customHeight="1" x14ac:dyDescent="0.3">
      <c r="A112" s="6" t="s">
        <v>6</v>
      </c>
      <c r="B112" s="3"/>
      <c r="C112" s="3"/>
      <c r="D112" s="2" t="s">
        <v>46</v>
      </c>
      <c r="E112" s="2"/>
      <c r="F112" s="9" t="s">
        <v>10</v>
      </c>
      <c r="G112" s="2"/>
      <c r="H112" s="10"/>
      <c r="I112" s="10"/>
      <c r="J112" s="10"/>
      <c r="K112" s="10"/>
      <c r="L112" s="10"/>
      <c r="M112" s="10"/>
      <c r="N112" s="10"/>
      <c r="O112" s="10"/>
      <c r="P112" s="10"/>
      <c r="Q112" s="10"/>
    </row>
    <row r="113" spans="1:17" s="5" customFormat="1" ht="16.5" customHeight="1" x14ac:dyDescent="0.3">
      <c r="A113" s="3"/>
      <c r="B113" s="3"/>
      <c r="C113" s="3"/>
      <c r="D113" s="11">
        <v>4.3999999999999997E-2</v>
      </c>
      <c r="E113" s="11"/>
      <c r="F113" s="11"/>
      <c r="G113" s="11"/>
      <c r="H113" s="12"/>
      <c r="I113" s="12"/>
      <c r="J113" s="12"/>
      <c r="K113" s="12"/>
      <c r="L113" s="12"/>
      <c r="M113" s="12"/>
      <c r="N113" s="12"/>
      <c r="O113" s="12"/>
      <c r="P113" s="12"/>
      <c r="Q113" s="12"/>
    </row>
    <row r="114" spans="1:17" s="5" customFormat="1" ht="15.75" customHeight="1" x14ac:dyDescent="0.3">
      <c r="A114" s="13"/>
      <c r="B114" s="14"/>
      <c r="C114" s="14"/>
      <c r="D114" s="15" t="s">
        <v>11</v>
      </c>
      <c r="E114" s="15" t="s">
        <v>12</v>
      </c>
      <c r="F114" s="16" t="s">
        <v>11</v>
      </c>
      <c r="G114" s="16" t="s">
        <v>12</v>
      </c>
      <c r="H114" s="15"/>
      <c r="I114" s="15"/>
      <c r="J114" s="15"/>
      <c r="K114" s="15"/>
      <c r="L114" s="15"/>
      <c r="M114" s="15"/>
      <c r="N114" s="15"/>
      <c r="O114" s="15"/>
      <c r="P114" s="15"/>
      <c r="Q114" s="15"/>
    </row>
    <row r="115" spans="1:17" s="5" customFormat="1" ht="16.5" customHeight="1" x14ac:dyDescent="0.3">
      <c r="A115" s="17"/>
      <c r="B115" s="14"/>
      <c r="C115" s="14"/>
      <c r="D115" s="18">
        <v>853</v>
      </c>
      <c r="E115" s="18">
        <f>$D$115/$D$113</f>
        <v>19386.363636363636</v>
      </c>
      <c r="F115" s="19">
        <f>$D$115</f>
        <v>853</v>
      </c>
      <c r="G115" s="19">
        <f>$E$115</f>
        <v>19386.363636363636</v>
      </c>
      <c r="H115" s="18"/>
      <c r="I115" s="18"/>
      <c r="J115" s="18"/>
      <c r="K115" s="18"/>
      <c r="L115" s="18"/>
      <c r="M115" s="18"/>
      <c r="N115" s="18"/>
      <c r="O115" s="18"/>
      <c r="P115" s="18"/>
      <c r="Q115" s="18"/>
    </row>
    <row r="116" spans="1:17" s="5" customFormat="1" ht="15.75" customHeight="1" x14ac:dyDescent="0.3">
      <c r="A116" s="20" t="s">
        <v>13</v>
      </c>
      <c r="B116" s="20" t="s">
        <v>14</v>
      </c>
      <c r="C116" s="20" t="s">
        <v>15</v>
      </c>
      <c r="D116" s="20" t="s">
        <v>11</v>
      </c>
      <c r="E116" s="20" t="s">
        <v>12</v>
      </c>
      <c r="F116" s="20" t="s">
        <v>11</v>
      </c>
      <c r="G116" s="20" t="s">
        <v>12</v>
      </c>
      <c r="H116" s="20"/>
      <c r="I116" s="20"/>
      <c r="J116" s="20"/>
      <c r="K116" s="20"/>
      <c r="L116" s="20"/>
      <c r="M116" s="20"/>
      <c r="N116" s="20"/>
      <c r="O116" s="20"/>
      <c r="P116" s="20"/>
      <c r="Q116" s="20"/>
    </row>
    <row r="117" spans="1:17" s="5" customFormat="1" ht="16.5" customHeight="1" x14ac:dyDescent="0.3">
      <c r="A117" s="21"/>
      <c r="B117" s="10"/>
      <c r="C117" s="10"/>
      <c r="D117" s="22"/>
      <c r="E117" s="22">
        <f>$D$117/$D$113</f>
        <v>0</v>
      </c>
      <c r="F117" s="23">
        <f>$D$117</f>
        <v>0</v>
      </c>
      <c r="G117" s="23">
        <f>$E$117</f>
        <v>0</v>
      </c>
      <c r="H117" s="22"/>
      <c r="I117" s="22"/>
      <c r="J117" s="22"/>
      <c r="K117" s="22"/>
      <c r="L117" s="22"/>
      <c r="M117" s="22"/>
      <c r="N117" s="22"/>
      <c r="O117" s="22"/>
      <c r="P117" s="22"/>
      <c r="Q117" s="22"/>
    </row>
    <row r="118" spans="1:17" s="5" customFormat="1" ht="16.5" customHeight="1" x14ac:dyDescent="0.3">
      <c r="A118" s="24" t="s">
        <v>10</v>
      </c>
      <c r="B118" s="24"/>
      <c r="C118" s="24"/>
      <c r="D118" s="19">
        <f>SUM($D$117:$D$117)</f>
        <v>0</v>
      </c>
      <c r="E118" s="19">
        <f>SUM($E$117:$E$117)</f>
        <v>0</v>
      </c>
      <c r="F118" s="19">
        <f>SUM($F$117:$F$117)</f>
        <v>0</v>
      </c>
      <c r="G118" s="19">
        <f>SUM($G$117:$G$117)</f>
        <v>0</v>
      </c>
      <c r="H118" s="18"/>
      <c r="I118" s="18"/>
      <c r="J118" s="18"/>
      <c r="K118" s="18"/>
      <c r="L118" s="18"/>
      <c r="M118" s="18"/>
      <c r="N118" s="18"/>
      <c r="O118" s="18"/>
      <c r="P118" s="18"/>
      <c r="Q118" s="18"/>
    </row>
    <row r="119" spans="1:17" s="5" customFormat="1" ht="16.5" customHeight="1" x14ac:dyDescent="0.3">
      <c r="A119" s="24" t="s">
        <v>16</v>
      </c>
      <c r="B119" s="24"/>
      <c r="C119" s="24"/>
      <c r="D119" s="25">
        <f>$D$118-$D$115</f>
        <v>-853</v>
      </c>
      <c r="E119" s="25">
        <f>$E$118-$E$115</f>
        <v>-19386.363636363636</v>
      </c>
      <c r="F119" s="19">
        <f>$F$118-$F$115</f>
        <v>-853</v>
      </c>
      <c r="G119" s="19">
        <f>$G$118-$G$115</f>
        <v>-19386.363636363636</v>
      </c>
      <c r="H119" s="18"/>
      <c r="I119" s="18"/>
      <c r="J119" s="18"/>
      <c r="K119" s="18"/>
      <c r="L119" s="18"/>
      <c r="M119" s="18"/>
      <c r="N119" s="18"/>
      <c r="O119" s="18"/>
      <c r="P119" s="18"/>
      <c r="Q119" s="18"/>
    </row>
    <row r="120" spans="1:17" s="5" customFormat="1" ht="16.5" customHeight="1" x14ac:dyDescent="0.3">
      <c r="A120" s="24" t="s">
        <v>17</v>
      </c>
      <c r="B120" s="24"/>
      <c r="C120" s="24"/>
      <c r="D120" s="26">
        <f>$D$118/$D$115*100</f>
        <v>0</v>
      </c>
      <c r="E120" s="27"/>
      <c r="F120" s="28">
        <f>$F$118/$F$115*100</f>
        <v>0</v>
      </c>
      <c r="G120" s="27"/>
      <c r="H120" s="18"/>
      <c r="I120" s="18"/>
      <c r="J120" s="18"/>
      <c r="K120" s="18"/>
      <c r="L120" s="18"/>
      <c r="M120" s="18"/>
      <c r="N120" s="18"/>
      <c r="O120" s="18"/>
      <c r="P120" s="18"/>
      <c r="Q120" s="18"/>
    </row>
    <row r="121" spans="1:17" s="5" customFormat="1" ht="16.5" customHeight="1" x14ac:dyDescent="0.3">
      <c r="A121" s="1" t="s">
        <v>44</v>
      </c>
      <c r="B121" s="2" t="s">
        <v>1</v>
      </c>
      <c r="C121" s="3"/>
      <c r="D121" s="4" t="s">
        <v>47</v>
      </c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</row>
    <row r="122" spans="1:17" s="5" customFormat="1" ht="16.5" customHeight="1" x14ac:dyDescent="0.3">
      <c r="A122" s="6"/>
      <c r="B122" s="2" t="s">
        <v>3</v>
      </c>
      <c r="C122" s="3"/>
      <c r="D122" s="4" t="s">
        <v>4</v>
      </c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</row>
    <row r="123" spans="1:17" s="5" customFormat="1" ht="16.5" customHeight="1" x14ac:dyDescent="0.3">
      <c r="A123" s="6"/>
      <c r="B123" s="7" t="s">
        <v>5</v>
      </c>
      <c r="C123" s="3"/>
      <c r="D123" s="8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</row>
    <row r="124" spans="1:17" s="5" customFormat="1" ht="16.5" customHeight="1" x14ac:dyDescent="0.3">
      <c r="A124" s="6" t="s">
        <v>6</v>
      </c>
      <c r="B124" s="3"/>
      <c r="C124" s="3"/>
      <c r="D124" s="2" t="s">
        <v>48</v>
      </c>
      <c r="E124" s="2"/>
      <c r="F124" s="2" t="s">
        <v>49</v>
      </c>
      <c r="G124" s="2"/>
      <c r="H124" s="2" t="s">
        <v>50</v>
      </c>
      <c r="I124" s="2"/>
      <c r="J124" s="9" t="s">
        <v>10</v>
      </c>
      <c r="K124" s="2"/>
      <c r="L124" s="10"/>
      <c r="M124" s="10"/>
      <c r="N124" s="10"/>
      <c r="O124" s="10"/>
      <c r="P124" s="10"/>
      <c r="Q124" s="10"/>
    </row>
    <row r="125" spans="1:17" s="5" customFormat="1" ht="16.5" customHeight="1" x14ac:dyDescent="0.3">
      <c r="A125" s="3"/>
      <c r="B125" s="3"/>
      <c r="C125" s="3"/>
      <c r="D125" s="11">
        <v>3.2000000000000001E-2</v>
      </c>
      <c r="E125" s="11"/>
      <c r="F125" s="11">
        <v>3.1E-2</v>
      </c>
      <c r="G125" s="11"/>
      <c r="H125" s="11">
        <v>3.2000000000000001E-2</v>
      </c>
      <c r="I125" s="11"/>
      <c r="J125" s="11"/>
      <c r="K125" s="11"/>
      <c r="L125" s="12"/>
      <c r="M125" s="12"/>
      <c r="N125" s="12"/>
      <c r="O125" s="12"/>
      <c r="P125" s="12"/>
      <c r="Q125" s="12"/>
    </row>
    <row r="126" spans="1:17" s="5" customFormat="1" ht="15.75" customHeight="1" x14ac:dyDescent="0.3">
      <c r="A126" s="13"/>
      <c r="B126" s="14"/>
      <c r="C126" s="14"/>
      <c r="D126" s="15" t="s">
        <v>11</v>
      </c>
      <c r="E126" s="15" t="s">
        <v>12</v>
      </c>
      <c r="F126" s="15" t="s">
        <v>11</v>
      </c>
      <c r="G126" s="15" t="s">
        <v>12</v>
      </c>
      <c r="H126" s="15" t="s">
        <v>11</v>
      </c>
      <c r="I126" s="15" t="s">
        <v>12</v>
      </c>
      <c r="J126" s="16" t="s">
        <v>11</v>
      </c>
      <c r="K126" s="16" t="s">
        <v>12</v>
      </c>
      <c r="L126" s="15"/>
      <c r="M126" s="15"/>
      <c r="N126" s="15"/>
      <c r="O126" s="15"/>
      <c r="P126" s="15"/>
      <c r="Q126" s="15"/>
    </row>
    <row r="127" spans="1:17" s="5" customFormat="1" ht="16.5" customHeight="1" x14ac:dyDescent="0.3">
      <c r="A127" s="17"/>
      <c r="B127" s="14"/>
      <c r="C127" s="14"/>
      <c r="D127" s="18">
        <v>425</v>
      </c>
      <c r="E127" s="18">
        <f>$D$127/$D$125</f>
        <v>13281.25</v>
      </c>
      <c r="F127" s="18">
        <v>2257</v>
      </c>
      <c r="G127" s="18">
        <f>$F$127/$F$125</f>
        <v>72806.451612903227</v>
      </c>
      <c r="H127" s="18">
        <v>350</v>
      </c>
      <c r="I127" s="18">
        <f>$H$127/$H$125</f>
        <v>10937.5</v>
      </c>
      <c r="J127" s="19">
        <f>$D$127+$F$127+$H$127</f>
        <v>3032</v>
      </c>
      <c r="K127" s="19">
        <f>$E$127+$G$127+$I$127</f>
        <v>97025.201612903227</v>
      </c>
      <c r="L127" s="18"/>
      <c r="M127" s="18"/>
      <c r="N127" s="18"/>
      <c r="O127" s="18"/>
      <c r="P127" s="18"/>
      <c r="Q127" s="18"/>
    </row>
    <row r="128" spans="1:17" s="5" customFormat="1" ht="15.75" customHeight="1" x14ac:dyDescent="0.3">
      <c r="A128" s="20" t="s">
        <v>13</v>
      </c>
      <c r="B128" s="20" t="s">
        <v>14</v>
      </c>
      <c r="C128" s="20" t="s">
        <v>15</v>
      </c>
      <c r="D128" s="20" t="s">
        <v>11</v>
      </c>
      <c r="E128" s="20" t="s">
        <v>12</v>
      </c>
      <c r="F128" s="20" t="s">
        <v>11</v>
      </c>
      <c r="G128" s="20" t="s">
        <v>12</v>
      </c>
      <c r="H128" s="20" t="s">
        <v>11</v>
      </c>
      <c r="I128" s="20" t="s">
        <v>12</v>
      </c>
      <c r="J128" s="20" t="s">
        <v>11</v>
      </c>
      <c r="K128" s="20" t="s">
        <v>12</v>
      </c>
      <c r="L128" s="20"/>
      <c r="M128" s="20"/>
      <c r="N128" s="20"/>
      <c r="O128" s="20"/>
      <c r="P128" s="20"/>
      <c r="Q128" s="20"/>
    </row>
    <row r="129" spans="1:17" s="5" customFormat="1" ht="16.5" customHeight="1" x14ac:dyDescent="0.3">
      <c r="A129" s="21"/>
      <c r="B129" s="10"/>
      <c r="C129" s="10"/>
      <c r="D129" s="22"/>
      <c r="E129" s="22">
        <f>$D$129/$D$125</f>
        <v>0</v>
      </c>
      <c r="F129" s="22"/>
      <c r="G129" s="22">
        <f>$F$129/$F$125</f>
        <v>0</v>
      </c>
      <c r="H129" s="22"/>
      <c r="I129" s="22">
        <f>$H$129/$H$125</f>
        <v>0</v>
      </c>
      <c r="J129" s="23">
        <f>$D$129+$F$129+$H$129</f>
        <v>0</v>
      </c>
      <c r="K129" s="23">
        <f>$E$129+$G$129+$I$129</f>
        <v>0</v>
      </c>
      <c r="L129" s="22"/>
      <c r="M129" s="22"/>
      <c r="N129" s="22"/>
      <c r="O129" s="22"/>
      <c r="P129" s="22"/>
      <c r="Q129" s="22"/>
    </row>
    <row r="130" spans="1:17" s="5" customFormat="1" ht="16.5" customHeight="1" x14ac:dyDescent="0.3">
      <c r="A130" s="24" t="s">
        <v>10</v>
      </c>
      <c r="B130" s="24"/>
      <c r="C130" s="24"/>
      <c r="D130" s="19">
        <f>SUM($D$129:$D$129)</f>
        <v>0</v>
      </c>
      <c r="E130" s="19">
        <f>SUM($E$129:$E$129)</f>
        <v>0</v>
      </c>
      <c r="F130" s="19">
        <f>SUM($F$129:$F$129)</f>
        <v>0</v>
      </c>
      <c r="G130" s="19">
        <f>SUM($G$129:$G$129)</f>
        <v>0</v>
      </c>
      <c r="H130" s="19">
        <f>SUM($H$129:$H$129)</f>
        <v>0</v>
      </c>
      <c r="I130" s="19">
        <f>SUM($I$129:$I$129)</f>
        <v>0</v>
      </c>
      <c r="J130" s="19">
        <f>SUM($J$129:$J$129)</f>
        <v>0</v>
      </c>
      <c r="K130" s="19">
        <f>SUM($K$129:$K$129)</f>
        <v>0</v>
      </c>
      <c r="L130" s="18"/>
      <c r="M130" s="18"/>
      <c r="N130" s="18"/>
      <c r="O130" s="18"/>
      <c r="P130" s="18"/>
      <c r="Q130" s="18"/>
    </row>
    <row r="131" spans="1:17" s="5" customFormat="1" ht="16.5" customHeight="1" x14ac:dyDescent="0.3">
      <c r="A131" s="24" t="s">
        <v>16</v>
      </c>
      <c r="B131" s="24"/>
      <c r="C131" s="24"/>
      <c r="D131" s="25">
        <f>$D$130-$D$127</f>
        <v>-425</v>
      </c>
      <c r="E131" s="25">
        <f>$E$130-$E$127</f>
        <v>-13281.25</v>
      </c>
      <c r="F131" s="25">
        <f>$F$130-$F$127</f>
        <v>-2257</v>
      </c>
      <c r="G131" s="25">
        <f>$G$130-$G$127</f>
        <v>-72806.451612903227</v>
      </c>
      <c r="H131" s="25">
        <f>$H$130-$H$127</f>
        <v>-350</v>
      </c>
      <c r="I131" s="25">
        <f>$I$130-$I$127</f>
        <v>-10937.5</v>
      </c>
      <c r="J131" s="19">
        <f>$J$130-$J$127</f>
        <v>-3032</v>
      </c>
      <c r="K131" s="19">
        <f>$K$130-$K$127</f>
        <v>-97025.201612903227</v>
      </c>
      <c r="L131" s="18"/>
      <c r="M131" s="18"/>
      <c r="N131" s="18"/>
      <c r="O131" s="18"/>
      <c r="P131" s="18"/>
      <c r="Q131" s="18"/>
    </row>
    <row r="132" spans="1:17" s="5" customFormat="1" ht="16.5" customHeight="1" x14ac:dyDescent="0.3">
      <c r="A132" s="24" t="s">
        <v>17</v>
      </c>
      <c r="B132" s="24"/>
      <c r="C132" s="24"/>
      <c r="D132" s="26">
        <f>$D$130/$D$127*100</f>
        <v>0</v>
      </c>
      <c r="E132" s="27"/>
      <c r="F132" s="26">
        <f>$F$130/$F$127*100</f>
        <v>0</v>
      </c>
      <c r="G132" s="27"/>
      <c r="H132" s="26">
        <f>$H$130/$H$127*100</f>
        <v>0</v>
      </c>
      <c r="I132" s="27"/>
      <c r="J132" s="28">
        <f>$J$130/$J$127*100</f>
        <v>0</v>
      </c>
      <c r="K132" s="27"/>
      <c r="L132" s="18"/>
      <c r="M132" s="18"/>
      <c r="N132" s="18"/>
      <c r="O132" s="18"/>
      <c r="P132" s="18"/>
      <c r="Q132" s="18"/>
    </row>
  </sheetData>
  <mergeCells count="212">
    <mergeCell ref="J132:K132"/>
    <mergeCell ref="A130:C130"/>
    <mergeCell ref="A131:C131"/>
    <mergeCell ref="A132:C132"/>
    <mergeCell ref="D132:E132"/>
    <mergeCell ref="F132:G132"/>
    <mergeCell ref="H132:I132"/>
    <mergeCell ref="A124:C127"/>
    <mergeCell ref="D124:E124"/>
    <mergeCell ref="F124:G124"/>
    <mergeCell ref="H124:I124"/>
    <mergeCell ref="J124:K125"/>
    <mergeCell ref="D125:E125"/>
    <mergeCell ref="F125:G125"/>
    <mergeCell ref="H125:I125"/>
    <mergeCell ref="A120:C120"/>
    <mergeCell ref="D120:E120"/>
    <mergeCell ref="F120:G120"/>
    <mergeCell ref="A121:A123"/>
    <mergeCell ref="B121:C121"/>
    <mergeCell ref="D121:Q121"/>
    <mergeCell ref="B122:C122"/>
    <mergeCell ref="D122:Q122"/>
    <mergeCell ref="B123:C123"/>
    <mergeCell ref="D123:Q123"/>
    <mergeCell ref="A112:C115"/>
    <mergeCell ref="D112:E112"/>
    <mergeCell ref="F112:G113"/>
    <mergeCell ref="D113:E113"/>
    <mergeCell ref="A118:C118"/>
    <mergeCell ref="A119:C119"/>
    <mergeCell ref="A108:C108"/>
    <mergeCell ref="D108:E108"/>
    <mergeCell ref="F108:G108"/>
    <mergeCell ref="A109:A111"/>
    <mergeCell ref="B109:C109"/>
    <mergeCell ref="D109:Q109"/>
    <mergeCell ref="B110:C110"/>
    <mergeCell ref="D110:Q110"/>
    <mergeCell ref="B111:C111"/>
    <mergeCell ref="D111:Q111"/>
    <mergeCell ref="A100:C103"/>
    <mergeCell ref="D100:E100"/>
    <mergeCell ref="F100:G101"/>
    <mergeCell ref="D101:E101"/>
    <mergeCell ref="A106:C106"/>
    <mergeCell ref="A107:C107"/>
    <mergeCell ref="A96:C96"/>
    <mergeCell ref="D96:E96"/>
    <mergeCell ref="F96:G96"/>
    <mergeCell ref="A97:A99"/>
    <mergeCell ref="B97:C97"/>
    <mergeCell ref="D97:Q97"/>
    <mergeCell ref="B98:C98"/>
    <mergeCell ref="D98:Q98"/>
    <mergeCell ref="B99:C99"/>
    <mergeCell ref="D99:Q99"/>
    <mergeCell ref="A88:C91"/>
    <mergeCell ref="D88:E88"/>
    <mergeCell ref="F88:G89"/>
    <mergeCell ref="D89:E89"/>
    <mergeCell ref="A94:C94"/>
    <mergeCell ref="A95:C95"/>
    <mergeCell ref="A84:C84"/>
    <mergeCell ref="D84:E84"/>
    <mergeCell ref="F84:G84"/>
    <mergeCell ref="A85:A87"/>
    <mergeCell ref="B85:C85"/>
    <mergeCell ref="D85:Q85"/>
    <mergeCell ref="B86:C86"/>
    <mergeCell ref="D86:Q86"/>
    <mergeCell ref="B87:C87"/>
    <mergeCell ref="D87:Q87"/>
    <mergeCell ref="A76:C79"/>
    <mergeCell ref="D76:E76"/>
    <mergeCell ref="F76:G77"/>
    <mergeCell ref="D77:E77"/>
    <mergeCell ref="A82:C82"/>
    <mergeCell ref="A83:C83"/>
    <mergeCell ref="J72:K72"/>
    <mergeCell ref="A73:A75"/>
    <mergeCell ref="B73:C73"/>
    <mergeCell ref="D73:Q73"/>
    <mergeCell ref="B74:C74"/>
    <mergeCell ref="D74:Q74"/>
    <mergeCell ref="B75:C75"/>
    <mergeCell ref="D75:Q75"/>
    <mergeCell ref="A70:C70"/>
    <mergeCell ref="A71:C71"/>
    <mergeCell ref="A72:C72"/>
    <mergeCell ref="D72:E72"/>
    <mergeCell ref="F72:G72"/>
    <mergeCell ref="H72:I72"/>
    <mergeCell ref="A64:C67"/>
    <mergeCell ref="D64:E64"/>
    <mergeCell ref="F64:G64"/>
    <mergeCell ref="H64:I64"/>
    <mergeCell ref="J64:K65"/>
    <mergeCell ref="D65:E65"/>
    <mergeCell ref="F65:G65"/>
    <mergeCell ref="H65:I65"/>
    <mergeCell ref="A61:A63"/>
    <mergeCell ref="B61:C61"/>
    <mergeCell ref="D61:Q61"/>
    <mergeCell ref="B62:C62"/>
    <mergeCell ref="D62:Q62"/>
    <mergeCell ref="B63:C63"/>
    <mergeCell ref="D63:Q63"/>
    <mergeCell ref="A58:C58"/>
    <mergeCell ref="A59:C59"/>
    <mergeCell ref="A60:C60"/>
    <mergeCell ref="D60:E60"/>
    <mergeCell ref="F60:G60"/>
    <mergeCell ref="H60:I60"/>
    <mergeCell ref="A52:C55"/>
    <mergeCell ref="D52:E52"/>
    <mergeCell ref="F52:G52"/>
    <mergeCell ref="H52:I53"/>
    <mergeCell ref="D53:E53"/>
    <mergeCell ref="F53:G53"/>
    <mergeCell ref="A49:A51"/>
    <mergeCell ref="B49:C49"/>
    <mergeCell ref="D49:Q49"/>
    <mergeCell ref="B50:C50"/>
    <mergeCell ref="D50:Q50"/>
    <mergeCell ref="B51:C51"/>
    <mergeCell ref="D51:Q51"/>
    <mergeCell ref="A46:C46"/>
    <mergeCell ref="A47:C47"/>
    <mergeCell ref="A48:C48"/>
    <mergeCell ref="D48:E48"/>
    <mergeCell ref="F48:G48"/>
    <mergeCell ref="H48:I48"/>
    <mergeCell ref="A40:C43"/>
    <mergeCell ref="D40:E40"/>
    <mergeCell ref="F40:G40"/>
    <mergeCell ref="H40:I41"/>
    <mergeCell ref="D41:E41"/>
    <mergeCell ref="F41:G41"/>
    <mergeCell ref="A37:A39"/>
    <mergeCell ref="B37:C37"/>
    <mergeCell ref="D37:Q37"/>
    <mergeCell ref="B38:C38"/>
    <mergeCell ref="D38:Q38"/>
    <mergeCell ref="B39:C39"/>
    <mergeCell ref="D39:Q39"/>
    <mergeCell ref="A34:C34"/>
    <mergeCell ref="A35:C35"/>
    <mergeCell ref="A36:C36"/>
    <mergeCell ref="D36:E36"/>
    <mergeCell ref="F36:G36"/>
    <mergeCell ref="H36:I36"/>
    <mergeCell ref="A28:C31"/>
    <mergeCell ref="D28:E28"/>
    <mergeCell ref="F28:G28"/>
    <mergeCell ref="H28:I29"/>
    <mergeCell ref="D29:E29"/>
    <mergeCell ref="F29:G29"/>
    <mergeCell ref="J24:K24"/>
    <mergeCell ref="L24:M24"/>
    <mergeCell ref="A25:A27"/>
    <mergeCell ref="B25:C25"/>
    <mergeCell ref="D25:Q25"/>
    <mergeCell ref="B26:C26"/>
    <mergeCell ref="D26:Q26"/>
    <mergeCell ref="B27:C27"/>
    <mergeCell ref="D27:Q27"/>
    <mergeCell ref="A22:C22"/>
    <mergeCell ref="A23:C23"/>
    <mergeCell ref="A24:C24"/>
    <mergeCell ref="D24:E24"/>
    <mergeCell ref="F24:G24"/>
    <mergeCell ref="H24:I24"/>
    <mergeCell ref="A16:C19"/>
    <mergeCell ref="D16:E16"/>
    <mergeCell ref="F16:G16"/>
    <mergeCell ref="H16:I16"/>
    <mergeCell ref="J16:K16"/>
    <mergeCell ref="L16:M17"/>
    <mergeCell ref="D17:E17"/>
    <mergeCell ref="F17:G17"/>
    <mergeCell ref="H17:I17"/>
    <mergeCell ref="J17:K17"/>
    <mergeCell ref="J12:K12"/>
    <mergeCell ref="A13:A15"/>
    <mergeCell ref="B13:C13"/>
    <mergeCell ref="D13:Q13"/>
    <mergeCell ref="B14:C14"/>
    <mergeCell ref="D14:Q14"/>
    <mergeCell ref="B15:C15"/>
    <mergeCell ref="D15:Q15"/>
    <mergeCell ref="A10:C10"/>
    <mergeCell ref="A11:C11"/>
    <mergeCell ref="A12:C12"/>
    <mergeCell ref="D12:E12"/>
    <mergeCell ref="F12:G12"/>
    <mergeCell ref="H12:I12"/>
    <mergeCell ref="A4:C7"/>
    <mergeCell ref="D4:E4"/>
    <mergeCell ref="F4:G4"/>
    <mergeCell ref="H4:I4"/>
    <mergeCell ref="J4:K5"/>
    <mergeCell ref="D5:E5"/>
    <mergeCell ref="F5:G5"/>
    <mergeCell ref="H5:I5"/>
    <mergeCell ref="A1:A3"/>
    <mergeCell ref="B1:C1"/>
    <mergeCell ref="D1:Q1"/>
    <mergeCell ref="B2:C2"/>
    <mergeCell ref="D2:Q2"/>
    <mergeCell ref="B3:C3"/>
    <mergeCell ref="D3:Q3"/>
  </mergeCells>
  <phoneticPr fontId="3" type="noConversion"/>
  <pageMargins left="0.19685039370078741" right="0.19685039370078741" top="0.98425196850393704" bottom="0.39370078740157483" header="3.937007874015748E-2" footer="3.937007874015748E-2"/>
  <pageSetup paperSize="9" orientation="landscape" horizontalDpi="0" verticalDpi="0" r:id="rId1"/>
  <headerFooter alignWithMargins="0">
    <oddHeader>&amp;L&amp;"굴림체"&amp;10
C/O : VTN
StyleNo  : 308577-1 납기 : 2020-03-10-2020-04-07 오더량 : 170,938&amp;C&amp;"굴림체"&amp;18원단선적현황&amp;R&amp;"굴림체"&amp;10
페이지 : &amp;P / 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S01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2019-12-21T01:58:56Z</cp:lastPrinted>
  <dcterms:created xsi:type="dcterms:W3CDTF">2019-12-21T01:52:55Z</dcterms:created>
  <dcterms:modified xsi:type="dcterms:W3CDTF">2019-12-21T03:37:38Z</dcterms:modified>
</cp:coreProperties>
</file>