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harp\desktop\School\2023\F2023\ELEC4497\10mm Array Proposal - Staggered - Tighter - NoTopFill\"/>
    </mc:Choice>
  </mc:AlternateContent>
  <xr:revisionPtr revIDLastSave="0" documentId="13_ncr:1_{486B3287-F048-4C4B-96E1-86467701C52B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B16" i="1" a="1"/>
  <c r="B16" i="1" s="1"/>
  <c r="B18" i="1" s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<sst xmlns="http://schemas.openxmlformats.org/spreadsheetml/2006/main" count="119" uniqueCount="89">
  <si>
    <t>Unit Price</t>
  </si>
  <si>
    <t>Description</t>
  </si>
  <si>
    <t>Link</t>
  </si>
  <si>
    <t>$/25</t>
  </si>
  <si>
    <t>Dual channel noninverting low side gate driver IC</t>
  </si>
  <si>
    <t>Package</t>
  </si>
  <si>
    <t>$/50</t>
  </si>
  <si>
    <t>https://www.mouser.com/ProductDetail/Murata-Electronics/MA40S4S?qs=dyqxRLCA4pZUsZeqTN%2FO6A%3D%3D</t>
  </si>
  <si>
    <t>MA40S4S</t>
  </si>
  <si>
    <t>Min. quantity</t>
  </si>
  <si>
    <t>Manorshi</t>
  </si>
  <si>
    <t>10mm 40kHz ultrasonic transducer</t>
  </si>
  <si>
    <t>Microchip</t>
  </si>
  <si>
    <t>$/10</t>
  </si>
  <si>
    <t>$/1</t>
  </si>
  <si>
    <t>N/A</t>
  </si>
  <si>
    <t>Board fab cost</t>
  </si>
  <si>
    <t>PCBWay</t>
  </si>
  <si>
    <t>x</t>
  </si>
  <si>
    <t>www.pcbway.com</t>
  </si>
  <si>
    <t>Total total:</t>
  </si>
  <si>
    <t>Manufacturer/Supplier</t>
  </si>
  <si>
    <t>Adafruit</t>
  </si>
  <si>
    <t>https://www.amazon.com/Adafruit-Speaker-Diameter-Watt-ADA1313/dp/B00XW2NPTG/ref=sr_1_3?crid=2S9J1B46D5P9G&amp;keywords=8+ohm+speaker&amp;qid=1695782019&amp;sprefix=8+ohm+speaker%2Caps%2C93&amp;sr=8-3</t>
  </si>
  <si>
    <t>$/2</t>
  </si>
  <si>
    <t>8 ohm 1W speaker 3''</t>
  </si>
  <si>
    <t>$/5</t>
  </si>
  <si>
    <t>FPGA</t>
  </si>
  <si>
    <t>https://www.waveshare.com/coreep4ce6.htm</t>
  </si>
  <si>
    <t>FPGA programmer</t>
  </si>
  <si>
    <t>https://www.waveshare.com/usb-blaster.htm</t>
  </si>
  <si>
    <t>Altera</t>
  </si>
  <si>
    <t>Custom</t>
  </si>
  <si>
    <t>USB Blaster</t>
  </si>
  <si>
    <t>EP4CE6-C</t>
  </si>
  <si>
    <t>https://www.amazon.com/DAOKI-Amplifier-Filterless-Amplifiers-Raspberry/dp/B08SLPRYPJ/ref=sr_1_10?crid=1MQ9NN1J041TH&amp;keywords=max98357+class+d+breakout+board+amplifier&amp;qid=1695788456&amp;sprefix=max98357+class+d+breakout+boar+amplifier%2Caps%2C77&amp;sr=8-10</t>
  </si>
  <si>
    <t>https://www.mouser.com/ProductDetail/TE-Connectivity-AMP/2-644861-8?qs=vsOZ4Z0PtMfz2oLZnOXmcA%3D%3D</t>
  </si>
  <si>
    <t>MIC4127YMME-TR</t>
  </si>
  <si>
    <t>MSOP8</t>
  </si>
  <si>
    <t>https://www.mouser.com/ProductDetail/Microchip-Technology/MIC4127YMME-TR?qs=U6T8BxXiZAWcUTMWGiO%252Buw%3D%3D</t>
  </si>
  <si>
    <t>Datasheet</t>
  </si>
  <si>
    <t>https://www.mouser.com/datasheet/2/268/MIC4126_27_28_Data_Sheet_20006084A-1891221.pdf</t>
  </si>
  <si>
    <t>https://www.mouser.com/datasheet/2/40/KGM_X7R-3223212.pdf</t>
  </si>
  <si>
    <t>Plastic 10mm radial TH</t>
  </si>
  <si>
    <t>~18V</t>
  </si>
  <si>
    <t>3v3</t>
  </si>
  <si>
    <t>TE Shrouded Vert 2.54mm pitch</t>
  </si>
  <si>
    <t>TE</t>
  </si>
  <si>
    <t>MFR P/N</t>
  </si>
  <si>
    <t>2-644861-8</t>
  </si>
  <si>
    <t>https://www.te.com/usa-en/product-2-644861-8.datasheet.pdf</t>
  </si>
  <si>
    <t>1X8POS 2.54MM</t>
  </si>
  <si>
    <t>https://www.mouser.com/ProductDetail/TE-Connectivity-AMP/3-640621-8?qs=Z9rit7M%252B%252BOioUdyKCb966w%3D%3D</t>
  </si>
  <si>
    <t>TE Mating Conn 24AWG IDC feed thru w/ locking ramp</t>
  </si>
  <si>
    <t xml:space="preserve">
3-640621-8</t>
  </si>
  <si>
    <t>https://www.te.com/usa-en/product-3-640621-8.datasheet.pdf</t>
  </si>
  <si>
    <t>8P 50ft flat IDC Conductor 24AWG roll</t>
  </si>
  <si>
    <t>https://www.amazon.com/Pc-Accessories-Length-Conductors-Connectors/dp/B00E9P0F34/ref=sr_1_6?crid=304Y9X5YWGN00&amp;keywords=24+awg+2.54m%2Cm+idc+cable+8+conductor&amp;qid=1696614030&amp;sprefix=24+awg+2.54m%2Cm+idc+cable+8+conductor%2Caps%2C90&amp;sr=8-6</t>
  </si>
  <si>
    <t>https://www.alldatasheet.com/datasheet-pdf/pdf/580153/ALTERA/EP4CE6.html</t>
  </si>
  <si>
    <t>Tax + shipping fudge</t>
  </si>
  <si>
    <t>Safe quantity</t>
  </si>
  <si>
    <t>Min. Total:</t>
  </si>
  <si>
    <t>Safe Total:</t>
  </si>
  <si>
    <t>MAX98537 Class D 3W Mono Audio Amp for I2S</t>
  </si>
  <si>
    <t>https://learn.adafruit.com/adafruit-max98357-i2s-class-d-mono-amp/downloads</t>
  </si>
  <si>
    <t>ADA1313</t>
  </si>
  <si>
    <t>Unknown</t>
  </si>
  <si>
    <t>ADA3006</t>
  </si>
  <si>
    <t>https://www.adafruit.com/product/1313#technical-details</t>
  </si>
  <si>
    <t>Operating Voltage</t>
  </si>
  <si>
    <t>https://www.mouser.com/datasheet/2/281/MA40S4S-792899.pdf</t>
  </si>
  <si>
    <t>91.76 for 16mm transducer brd</t>
  </si>
  <si>
    <t>Murata</t>
  </si>
  <si>
    <t>0603</t>
  </si>
  <si>
    <t>GRT188R6YA475KE13J</t>
  </si>
  <si>
    <t>https://www.mouser.com/ProductDetail/Murata-Electronics/GRT188R6YA475KE13J?qs=d0WKAl%252BL4Kb75CCCaGtx8w%3D%3D</t>
  </si>
  <si>
    <t>https://www.mouser.com/datasheet/2/281/1/GRT188R6YA475KE13_01A-3158664.pdf</t>
  </si>
  <si>
    <t>Kyocera AVX</t>
  </si>
  <si>
    <t>https://www.mouser.com/ProductDetail/KYOCERA-AVX/KGM15BR71E104KT?qs=Jm2GQyTW%2FbiCo%2Fby4Q068Q%3D%3D</t>
  </si>
  <si>
    <t>KGM15BR71E104KT</t>
  </si>
  <si>
    <t>0.1uF ceramic SMD 25VDC X7R</t>
  </si>
  <si>
    <t>4.7uF MLCC SMD 25VDC X5R</t>
  </si>
  <si>
    <t>alt</t>
  </si>
  <si>
    <t>ALT. for above</t>
  </si>
  <si>
    <t>Alibaba</t>
  </si>
  <si>
    <t>10mm radial</t>
  </si>
  <si>
    <t>https://www.alibaba.com/product-detail/MANORSHI-10mm-40kHz-ultrasonic-sensor-transmitter_60757880811.html?spm=a2700.galleryofferlist.normal_offer.d_title.2be56061WAJbWz</t>
  </si>
  <si>
    <t>$/72</t>
  </si>
  <si>
    <t>Long lead times with standard delivery. Minimum order quantity is 72!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</si>
</sst>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  <font>
      <sz val="9"/>
      <color rgb="FF444444"/>
      <name val="Roboto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fill"/>
    </xf>
    <xf numFmtId="4" fontId="0" fillId="0" borderId="0" xfId="0" applyNumberFormat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fill"/>
    </xf>
    <xf numFmtId="0" fontId="4" fillId="0" borderId="4" xfId="1" applyBorder="1" applyAlignment="1">
      <alignment horizontal="fill"/>
    </xf>
    <xf numFmtId="0" fontId="0" fillId="0" borderId="3" xfId="0" applyBorder="1"/>
    <xf numFmtId="0" fontId="4" fillId="0" borderId="1" xfId="1" applyBorder="1" applyAlignment="1">
      <alignment horizontal="fill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2" borderId="7" xfId="0" applyFill="1" applyBorder="1" applyAlignment="1">
      <alignment horizontal="fill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quotePrefix="1" applyBorder="1"/>
    <xf numFmtId="0" fontId="0" fillId="0" borderId="6" xfId="0" applyBorder="1"/>
    <xf numFmtId="0" fontId="4" fillId="0" borderId="7" xfId="1" applyBorder="1" applyAlignment="1">
      <alignment horizontal="fill"/>
    </xf>
    <xf numFmtId="0" fontId="4" fillId="0" borderId="7" xfId="1" applyFill="1" applyBorder="1" applyAlignment="1">
      <alignment horizontal="fill"/>
    </xf>
    <xf numFmtId="0" fontId="4" fillId="0" borderId="7" xfId="1" applyBorder="1" applyAlignment="1">
      <alignment horizontal="fill" wrapText="1"/>
    </xf>
    <xf numFmtId="0" fontId="0" fillId="2" borderId="8" xfId="0" applyFill="1" applyBorder="1"/>
    <xf numFmtId="0" fontId="0" fillId="3" borderId="5" xfId="0" applyFill="1" applyBorder="1"/>
    <xf numFmtId="0" fontId="0" fillId="4" borderId="10" xfId="0" applyFill="1" applyBorder="1"/>
    <xf numFmtId="0" fontId="1" fillId="0" borderId="6" xfId="0" applyFont="1" applyBorder="1"/>
    <xf numFmtId="0" fontId="2" fillId="0" borderId="6" xfId="0" applyFont="1" applyBorder="1"/>
    <xf numFmtId="0" fontId="3" fillId="0" borderId="6" xfId="0" quotePrefix="1" applyFont="1" applyBorder="1" applyAlignment="1">
      <alignment horizontal="fill" vertical="center" wrapText="1"/>
    </xf>
    <xf numFmtId="0" fontId="3" fillId="0" borderId="6" xfId="0" quotePrefix="1" applyFont="1" applyBorder="1" applyAlignment="1">
      <alignment vertical="center" wrapText="1"/>
    </xf>
    <xf numFmtId="0" fontId="0" fillId="0" borderId="11" xfId="0" applyBorder="1"/>
    <xf numFmtId="0" fontId="4" fillId="0" borderId="2" xfId="1" applyFill="1" applyBorder="1" applyAlignment="1">
      <alignment horizontal="fill"/>
    </xf>
    <xf numFmtId="0" fontId="4" fillId="0" borderId="5" xfId="1" applyFill="1" applyBorder="1" applyAlignment="1">
      <alignment horizontal="fill"/>
    </xf>
    <xf numFmtId="4" fontId="0" fillId="0" borderId="9" xfId="0" applyNumberFormat="1" applyBorder="1"/>
    <xf numFmtId="4" fontId="0" fillId="0" borderId="11" xfId="0" applyNumberFormat="1" applyBorder="1"/>
    <xf numFmtId="0" fontId="4" fillId="0" borderId="1" xfId="1" applyBorder="1" applyAlignment="1">
      <alignment horizontal="fill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5" borderId="2" xfId="0" applyFill="1" applyBorder="1"/>
    <xf numFmtId="4" fontId="0" fillId="2" borderId="11" xfId="0" applyNumberFormat="1" applyFill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5" fillId="6" borderId="12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horizontal="right" wrapText="1"/>
    </xf>
    <xf numFmtId="0" fontId="4" fillId="0" borderId="13" xfId="1" applyBorder="1" applyAlignment="1">
      <alignment wrapText="1"/>
    </xf>
    <xf numFmtId="0" fontId="5" fillId="0" borderId="14" xfId="0" applyFont="1" applyBorder="1" applyAlignment="1">
      <alignment horizontal="right" wrapText="1"/>
    </xf>
    <xf numFmtId="0" fontId="6" fillId="0" borderId="13" xfId="0" applyFont="1" applyBorder="1" applyAlignment="1">
      <alignment horizontal="right" wrapText="1"/>
    </xf>
    <xf numFmtId="0" fontId="6" fillId="0" borderId="1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AOKI-Amplifier-Filterless-Amplifiers-Raspberry/dp/B08SLPRYPJ/ref=sr_1_10?crid=1MQ9NN1J041TH&amp;keywords=max98357+class+d+breakout+board+amplifier&amp;qid=1695788456&amp;sprefix=max98357+class+d+breakout+boar+amplifier%2Caps%2C77&amp;sr=8-10" TargetMode="External"/><Relationship Id="rId13" Type="http://schemas.openxmlformats.org/officeDocument/2006/relationships/hyperlink" Target="https://www.te.com/usa-en/product-2-644861-8.datasheet.pdf" TargetMode="External"/><Relationship Id="rId18" Type="http://schemas.openxmlformats.org/officeDocument/2006/relationships/hyperlink" Target="https://www.adafruit.com/product/1313" TargetMode="External"/><Relationship Id="rId3" Type="http://schemas.openxmlformats.org/officeDocument/2006/relationships/hyperlink" Target="https://www.mouser.com/ProductDetail/TE-Connectivity-AMP/2-644861-8?qs=vsOZ4Z0PtMfz2oLZnOXmcA%3D%3D" TargetMode="External"/><Relationship Id="rId21" Type="http://schemas.openxmlformats.org/officeDocument/2006/relationships/hyperlink" Target="https://www.alibaba.com/product-detail/MANORSHI-10mm-40kHz-ultrasonic-sensor-transmitter_60757880811.html?spm=a2700.galleryofferlist.normal_offer.d_title.2be56061WAJbWz" TargetMode="External"/><Relationship Id="rId7" Type="http://schemas.openxmlformats.org/officeDocument/2006/relationships/hyperlink" Target="https://www.mouser.com/ProductDetail/Murata-Electronics/GRT188R6YA475KE13J?qs=d0WKAl%252BL4Kb75CCCaGtx8w%3D%3D" TargetMode="External"/><Relationship Id="rId12" Type="http://schemas.openxmlformats.org/officeDocument/2006/relationships/hyperlink" Target="https://www.mouser.com/ProductDetail/Murata-Electronics/MA40S4S?qs=dyqxRLCA4pZUsZeqTN%2FO6A%3D%3D" TargetMode="External"/><Relationship Id="rId17" Type="http://schemas.openxmlformats.org/officeDocument/2006/relationships/hyperlink" Target="https://learn.adafruit.com/adafruit-max98357-i2s-class-d-mono-amp/downloads" TargetMode="External"/><Relationship Id="rId2" Type="http://schemas.openxmlformats.org/officeDocument/2006/relationships/hyperlink" Target="https://www.mouser.com/datasheet/2/281/MA40S4S-792899.pdf" TargetMode="External"/><Relationship Id="rId16" Type="http://schemas.openxmlformats.org/officeDocument/2006/relationships/hyperlink" Target="https://www.alldatasheet.com/datasheet-pdf/pdf/580153/ALTERA/EP4CE6.html" TargetMode="External"/><Relationship Id="rId20" Type="http://schemas.openxmlformats.org/officeDocument/2006/relationships/hyperlink" Target="https://www.mouser.com/datasheet/2/281/1/GRT188R6YA475KE13_01A-3158664.pdf" TargetMode="External"/><Relationship Id="rId1" Type="http://schemas.openxmlformats.org/officeDocument/2006/relationships/hyperlink" Target="https://www.mouser.com/datasheet/2/40/KGM_X7R-3223212.pdf" TargetMode="External"/><Relationship Id="rId6" Type="http://schemas.openxmlformats.org/officeDocument/2006/relationships/hyperlink" Target="https://www.mouser.com/ProductDetail/KYOCERA-AVX/KGM15BR71E104KT?qs=Jm2GQyTW%2FbiCo%2Fby4Q068Q%3D%3D" TargetMode="External"/><Relationship Id="rId11" Type="http://schemas.openxmlformats.org/officeDocument/2006/relationships/hyperlink" Target="https://www.mouser.com/ProductDetail/Microchip-Technology/MIC4127YMME-TR?qs=U6T8BxXiZAWcUTMWGiO%252Buw%3D%3D" TargetMode="External"/><Relationship Id="rId5" Type="http://schemas.openxmlformats.org/officeDocument/2006/relationships/hyperlink" Target="https://www.waveshare.com/coreep4ce6.htm" TargetMode="External"/><Relationship Id="rId15" Type="http://schemas.openxmlformats.org/officeDocument/2006/relationships/hyperlink" Target="https://www.amazon.com/Adafruit-Speaker-Diameter-Watt-ADA1313/dp/B00XW2NPTG/ref=sr_1_3?crid=2S9J1B46D5P9G&amp;keywords=8+ohm+speaker&amp;qid=1695782019&amp;sprefix=8+ohm+speaker%2Caps%2C93&amp;sr=8-3" TargetMode="External"/><Relationship Id="rId10" Type="http://schemas.openxmlformats.org/officeDocument/2006/relationships/hyperlink" Target="http://www.pcbway.com/" TargetMode="External"/><Relationship Id="rId19" Type="http://schemas.openxmlformats.org/officeDocument/2006/relationships/hyperlink" Target="https://www.waveshare.com/usb-blaster.htm" TargetMode="External"/><Relationship Id="rId4" Type="http://schemas.openxmlformats.org/officeDocument/2006/relationships/hyperlink" Target="https://www.mouser.com/ProductDetail/TE-Connectivity-AMP/3-640621-8?qs=Z9rit7M%252B%252BOioUdyKCb966w%3D%3D" TargetMode="External"/><Relationship Id="rId9" Type="http://schemas.openxmlformats.org/officeDocument/2006/relationships/hyperlink" Target="https://www.amazon.com/Pc-Accessories-Length-Conductors-Connectors/dp/B00E9P0F34/ref=sr_1_6?crid=304Y9X5YWGN00&amp;keywords=24+awg+2.54m%2Cm+idc+cable+8+conductor&amp;qid=1696614030&amp;sprefix=24+awg+2.54m%2Cm+idc+cable+8+conductor%2Caps%2C90&amp;sr=8-6" TargetMode="External"/><Relationship Id="rId14" Type="http://schemas.openxmlformats.org/officeDocument/2006/relationships/hyperlink" Target="https://www.te.com/usa-en/product-3-640621-8.datasheet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25" workbookViewId="0">
      <selection activeCell="D36" sqref="D36"/>
    </sheetView>
  </sheetViews>
  <sheetFormatPr defaultRowHeight="15" x14ac:dyDescent="0.25"/>
  <cols>
    <col min="1" max="1" width="33" customWidth="1"/>
    <col min="2" max="2" width="10" customWidth="1"/>
    <col min="3" max="4" width="12.5703125" customWidth="1"/>
    <col min="5" max="5" width="8.140625" customWidth="1"/>
    <col min="6" max="6" width="8.5703125" customWidth="1"/>
    <col min="7" max="7" width="9.5703125" style="2" customWidth="1"/>
    <col min="8" max="8" width="8.42578125" customWidth="1"/>
    <col min="9" max="9" width="23.140625" style="1" customWidth="1"/>
    <col min="10" max="10" width="5.85546875" customWidth="1"/>
    <col min="11" max="11" width="10" style="1" customWidth="1"/>
    <col min="12" max="12" width="21.140625" customWidth="1"/>
  </cols>
  <sheetData>
    <row r="1" spans="1:15" ht="15.75" thickBot="1" x14ac:dyDescent="0.3">
      <c r="A1" s="4" t="s">
        <v>1</v>
      </c>
      <c r="B1" s="4" t="s">
        <v>21</v>
      </c>
      <c r="C1" s="4" t="s">
        <v>9</v>
      </c>
      <c r="D1" s="4" t="s">
        <v>60</v>
      </c>
      <c r="E1" s="4" t="s">
        <v>5</v>
      </c>
      <c r="F1" s="11" t="s">
        <v>48</v>
      </c>
      <c r="G1" s="39" t="s">
        <v>0</v>
      </c>
      <c r="H1" s="40"/>
      <c r="I1" s="3" t="s">
        <v>2</v>
      </c>
      <c r="J1" s="4" t="s">
        <v>69</v>
      </c>
      <c r="K1" s="15" t="s">
        <v>40</v>
      </c>
    </row>
    <row r="2" spans="1:15" ht="15.75" customHeight="1" thickBot="1" x14ac:dyDescent="0.3">
      <c r="A2" s="4" t="s">
        <v>11</v>
      </c>
      <c r="B2" s="17" t="s">
        <v>10</v>
      </c>
      <c r="C2" s="17">
        <v>64</v>
      </c>
      <c r="D2" s="17">
        <v>72</v>
      </c>
      <c r="E2" s="17" t="s">
        <v>43</v>
      </c>
      <c r="F2" s="19" t="s">
        <v>8</v>
      </c>
      <c r="G2" s="34">
        <v>4.04</v>
      </c>
      <c r="H2" s="36" t="s">
        <v>6</v>
      </c>
      <c r="I2" s="31" t="s">
        <v>7</v>
      </c>
      <c r="J2" s="6" t="s">
        <v>44</v>
      </c>
      <c r="K2" s="8" t="s">
        <v>70</v>
      </c>
      <c r="L2">
        <f>G2*D2</f>
        <v>290.88</v>
      </c>
    </row>
    <row r="3" spans="1:15" ht="15.75" thickBot="1" x14ac:dyDescent="0.3">
      <c r="A3" s="4" t="s">
        <v>4</v>
      </c>
      <c r="B3" s="17" t="s">
        <v>12</v>
      </c>
      <c r="C3" s="17">
        <v>32</v>
      </c>
      <c r="D3" s="17">
        <v>40</v>
      </c>
      <c r="E3" s="17" t="s">
        <v>38</v>
      </c>
      <c r="F3" s="26" t="s">
        <v>37</v>
      </c>
      <c r="G3" s="34">
        <v>1.01</v>
      </c>
      <c r="H3" s="36" t="s">
        <v>3</v>
      </c>
      <c r="I3" s="31" t="s">
        <v>39</v>
      </c>
      <c r="J3" s="12" t="s">
        <v>44</v>
      </c>
      <c r="K3" s="7" t="s">
        <v>41</v>
      </c>
      <c r="L3">
        <f t="shared" ref="L3:L13" si="0">G3*D3</f>
        <v>40.4</v>
      </c>
      <c r="N3" s="41"/>
      <c r="O3" s="41"/>
    </row>
    <row r="4" spans="1:15" ht="15.75" thickBot="1" x14ac:dyDescent="0.3">
      <c r="A4" s="4" t="s">
        <v>80</v>
      </c>
      <c r="B4" s="17" t="s">
        <v>77</v>
      </c>
      <c r="C4" s="17">
        <v>32</v>
      </c>
      <c r="D4" s="17">
        <v>40</v>
      </c>
      <c r="E4" s="18" t="s">
        <v>73</v>
      </c>
      <c r="F4" s="19" t="s">
        <v>79</v>
      </c>
      <c r="G4" s="34">
        <v>2.1999999999999999E-2</v>
      </c>
      <c r="H4" s="36" t="s">
        <v>13</v>
      </c>
      <c r="I4" s="31" t="s">
        <v>78</v>
      </c>
      <c r="J4" s="6" t="s">
        <v>44</v>
      </c>
      <c r="K4" s="21" t="s">
        <v>42</v>
      </c>
      <c r="L4">
        <f t="shared" si="0"/>
        <v>0.87999999999999989</v>
      </c>
    </row>
    <row r="5" spans="1:15" ht="15.75" thickBot="1" x14ac:dyDescent="0.3">
      <c r="A5" s="4" t="s">
        <v>81</v>
      </c>
      <c r="B5" s="17" t="s">
        <v>72</v>
      </c>
      <c r="C5" s="17">
        <v>32</v>
      </c>
      <c r="D5" s="17">
        <v>40</v>
      </c>
      <c r="E5" s="18" t="s">
        <v>73</v>
      </c>
      <c r="F5" s="27" t="s">
        <v>74</v>
      </c>
      <c r="G5" s="34">
        <v>0.13900000000000001</v>
      </c>
      <c r="H5" s="36" t="s">
        <v>13</v>
      </c>
      <c r="I5" s="31" t="s">
        <v>75</v>
      </c>
      <c r="J5" s="12" t="s">
        <v>44</v>
      </c>
      <c r="K5" s="10" t="s">
        <v>76</v>
      </c>
      <c r="L5">
        <f t="shared" si="0"/>
        <v>5.5600000000000005</v>
      </c>
    </row>
    <row r="6" spans="1:15" ht="15.75" thickBot="1" x14ac:dyDescent="0.3">
      <c r="A6" s="4" t="s">
        <v>46</v>
      </c>
      <c r="B6" s="17" t="s">
        <v>47</v>
      </c>
      <c r="C6" s="17">
        <v>16</v>
      </c>
      <c r="D6" s="17">
        <v>20</v>
      </c>
      <c r="E6" s="17" t="s">
        <v>15</v>
      </c>
      <c r="F6" s="26" t="s">
        <v>49</v>
      </c>
      <c r="G6" s="34">
        <v>0.48199999999999998</v>
      </c>
      <c r="H6" s="36" t="s">
        <v>13</v>
      </c>
      <c r="I6" s="31" t="s">
        <v>36</v>
      </c>
      <c r="J6" s="6" t="s">
        <v>18</v>
      </c>
      <c r="K6" s="22" t="s">
        <v>50</v>
      </c>
      <c r="L6">
        <f t="shared" si="0"/>
        <v>9.64</v>
      </c>
      <c r="M6" s="16"/>
    </row>
    <row r="7" spans="1:15" ht="15.75" thickBot="1" x14ac:dyDescent="0.3">
      <c r="A7" s="4" t="s">
        <v>53</v>
      </c>
      <c r="B7" s="17" t="s">
        <v>47</v>
      </c>
      <c r="C7" s="17">
        <v>16</v>
      </c>
      <c r="D7" s="17">
        <v>20</v>
      </c>
      <c r="E7" s="17" t="s">
        <v>51</v>
      </c>
      <c r="F7" s="28" t="s">
        <v>54</v>
      </c>
      <c r="G7" s="34">
        <v>0.47399999999999998</v>
      </c>
      <c r="H7" s="36" t="s">
        <v>13</v>
      </c>
      <c r="I7" s="31" t="s">
        <v>52</v>
      </c>
      <c r="J7" s="12" t="s">
        <v>18</v>
      </c>
      <c r="K7" s="35" t="s">
        <v>55</v>
      </c>
      <c r="L7">
        <f t="shared" si="0"/>
        <v>9.48</v>
      </c>
      <c r="M7" s="16"/>
    </row>
    <row r="8" spans="1:15" ht="15.75" thickBot="1" x14ac:dyDescent="0.3">
      <c r="A8" s="4" t="s">
        <v>56</v>
      </c>
      <c r="B8" s="17" t="s">
        <v>66</v>
      </c>
      <c r="C8" s="17">
        <v>1</v>
      </c>
      <c r="D8" s="17">
        <v>1</v>
      </c>
      <c r="E8" s="17" t="s">
        <v>15</v>
      </c>
      <c r="F8" s="29" t="s">
        <v>15</v>
      </c>
      <c r="G8" s="34">
        <v>9.99</v>
      </c>
      <c r="H8" s="36" t="s">
        <v>14</v>
      </c>
      <c r="I8" s="31" t="s">
        <v>57</v>
      </c>
      <c r="J8" s="6" t="s">
        <v>18</v>
      </c>
      <c r="K8" s="12" t="s">
        <v>15</v>
      </c>
      <c r="L8">
        <f t="shared" si="0"/>
        <v>9.99</v>
      </c>
      <c r="N8" s="16"/>
    </row>
    <row r="9" spans="1:15" ht="15.75" thickBot="1" x14ac:dyDescent="0.3">
      <c r="A9" s="5" t="s">
        <v>25</v>
      </c>
      <c r="B9" s="17" t="s">
        <v>22</v>
      </c>
      <c r="C9" s="17">
        <v>1</v>
      </c>
      <c r="D9" s="17">
        <v>2</v>
      </c>
      <c r="E9" s="17" t="s">
        <v>15</v>
      </c>
      <c r="F9" s="19" t="s">
        <v>65</v>
      </c>
      <c r="G9" s="34">
        <v>6.99</v>
      </c>
      <c r="H9" s="36" t="s">
        <v>14</v>
      </c>
      <c r="I9" s="31" t="s">
        <v>23</v>
      </c>
      <c r="J9" s="12" t="s">
        <v>18</v>
      </c>
      <c r="K9" s="10" t="s">
        <v>68</v>
      </c>
      <c r="L9">
        <f t="shared" si="0"/>
        <v>13.98</v>
      </c>
    </row>
    <row r="10" spans="1:15" ht="15.75" thickBot="1" x14ac:dyDescent="0.3">
      <c r="A10" s="5" t="s">
        <v>63</v>
      </c>
      <c r="B10" s="17" t="s">
        <v>66</v>
      </c>
      <c r="C10" s="17">
        <v>1</v>
      </c>
      <c r="D10" s="17">
        <v>1</v>
      </c>
      <c r="E10" s="17" t="s">
        <v>15</v>
      </c>
      <c r="F10" s="19" t="s">
        <v>67</v>
      </c>
      <c r="G10" s="34">
        <v>6.99</v>
      </c>
      <c r="H10" s="36" t="s">
        <v>24</v>
      </c>
      <c r="I10" s="31" t="s">
        <v>35</v>
      </c>
      <c r="J10" s="6" t="s">
        <v>45</v>
      </c>
      <c r="K10" s="20" t="s">
        <v>64</v>
      </c>
      <c r="L10">
        <f t="shared" si="0"/>
        <v>6.99</v>
      </c>
    </row>
    <row r="11" spans="1:15" ht="15.75" thickBot="1" x14ac:dyDescent="0.3">
      <c r="A11" s="11" t="s">
        <v>29</v>
      </c>
      <c r="B11" s="17" t="s">
        <v>31</v>
      </c>
      <c r="C11" s="17">
        <v>1</v>
      </c>
      <c r="D11" s="17">
        <v>1</v>
      </c>
      <c r="E11" s="17" t="s">
        <v>15</v>
      </c>
      <c r="F11" s="19" t="s">
        <v>33</v>
      </c>
      <c r="G11" s="34">
        <v>24.99</v>
      </c>
      <c r="H11" s="36" t="s">
        <v>14</v>
      </c>
      <c r="I11" s="31" t="s">
        <v>30</v>
      </c>
      <c r="J11" s="9" t="s">
        <v>18</v>
      </c>
      <c r="K11" s="6" t="s">
        <v>15</v>
      </c>
      <c r="L11">
        <f t="shared" si="0"/>
        <v>24.99</v>
      </c>
    </row>
    <row r="12" spans="1:15" ht="15.75" thickBot="1" x14ac:dyDescent="0.3">
      <c r="A12" s="11" t="s">
        <v>27</v>
      </c>
      <c r="B12" s="17" t="s">
        <v>31</v>
      </c>
      <c r="C12" s="17">
        <v>1</v>
      </c>
      <c r="D12" s="17">
        <v>1</v>
      </c>
      <c r="E12" s="17" t="s">
        <v>32</v>
      </c>
      <c r="F12" s="19" t="s">
        <v>34</v>
      </c>
      <c r="G12" s="34">
        <v>39.99</v>
      </c>
      <c r="H12" s="36" t="s">
        <v>14</v>
      </c>
      <c r="I12" s="31" t="s">
        <v>28</v>
      </c>
      <c r="J12" s="6" t="s">
        <v>45</v>
      </c>
      <c r="K12" s="20" t="s">
        <v>58</v>
      </c>
      <c r="L12">
        <f t="shared" si="0"/>
        <v>39.99</v>
      </c>
    </row>
    <row r="13" spans="1:15" ht="15.75" thickBot="1" x14ac:dyDescent="0.3">
      <c r="A13" s="5" t="s">
        <v>16</v>
      </c>
      <c r="B13" s="6" t="s">
        <v>17</v>
      </c>
      <c r="C13" s="6">
        <v>1</v>
      </c>
      <c r="D13" s="6">
        <v>1</v>
      </c>
      <c r="E13" s="6" t="s">
        <v>15</v>
      </c>
      <c r="F13" s="30" t="s">
        <v>15</v>
      </c>
      <c r="G13" s="33">
        <v>31.1</v>
      </c>
      <c r="H13" s="37" t="s">
        <v>26</v>
      </c>
      <c r="I13" s="32" t="s">
        <v>19</v>
      </c>
      <c r="J13" s="13" t="s">
        <v>18</v>
      </c>
      <c r="K13" s="6" t="s">
        <v>15</v>
      </c>
      <c r="L13">
        <f t="shared" si="0"/>
        <v>31.1</v>
      </c>
    </row>
    <row r="14" spans="1:15" ht="15.75" thickBot="1" x14ac:dyDescent="0.3">
      <c r="G14" s="2" t="s">
        <v>71</v>
      </c>
    </row>
    <row r="15" spans="1:15" ht="15.75" thickBot="1" x14ac:dyDescent="0.3">
      <c r="A15" s="4" t="s">
        <v>61</v>
      </c>
      <c r="B15" s="38">
        <f>SUM(C2*G2,C3*G3,C4*G4,C5*G5,C8*G8,C9*G9,C10*G10,C11*G11,C12*G12)</f>
        <v>384.98200000000003</v>
      </c>
    </row>
    <row r="16" spans="1:15" ht="15" customHeight="1" thickBot="1" x14ac:dyDescent="0.3">
      <c r="A16" s="5" t="s">
        <v>62</v>
      </c>
      <c r="B16" s="24" cm="1">
        <f t="array" ref="B16">SUM(C2:C13*G2:G13)</f>
        <v>431.37800000000004</v>
      </c>
    </row>
    <row r="17" spans="1:13" ht="15.75" thickBot="1" x14ac:dyDescent="0.3">
      <c r="A17" s="5" t="s">
        <v>59</v>
      </c>
      <c r="B17" s="24">
        <v>30</v>
      </c>
      <c r="M17" s="14"/>
    </row>
    <row r="18" spans="1:13" ht="15.75" thickBot="1" x14ac:dyDescent="0.3">
      <c r="A18" s="23" t="s">
        <v>20</v>
      </c>
      <c r="B18" s="25">
        <f>SUM(B16,B17)</f>
        <v>461.37800000000004</v>
      </c>
    </row>
    <row r="24" spans="1:13" ht="15.75" thickBot="1" x14ac:dyDescent="0.3">
      <c r="A24" t="s">
        <v>82</v>
      </c>
    </row>
    <row r="25" spans="1:13" ht="390.75" thickBot="1" x14ac:dyDescent="0.3">
      <c r="A25" s="42" t="s">
        <v>83</v>
      </c>
      <c r="B25" s="43" t="s">
        <v>84</v>
      </c>
      <c r="C25" s="43" t="s">
        <v>10</v>
      </c>
      <c r="D25" s="44" t="s">
        <v>85</v>
      </c>
      <c r="E25" s="45" t="s">
        <v>86</v>
      </c>
      <c r="F25" s="46">
        <v>0.6</v>
      </c>
      <c r="G25" s="44" t="s">
        <v>87</v>
      </c>
      <c r="H25" s="44">
        <v>72</v>
      </c>
      <c r="I25" s="47">
        <v>43.2</v>
      </c>
      <c r="J25" s="48" t="s">
        <v>88</v>
      </c>
    </row>
  </sheetData>
  <mergeCells count="2">
    <mergeCell ref="G1:H1"/>
    <mergeCell ref="N3:O3"/>
  </mergeCells>
  <hyperlinks>
    <hyperlink ref="K4" r:id="rId1" xr:uid="{3AB6D466-9DD7-4F7E-A53E-2596690FA937}"/>
    <hyperlink ref="K2" r:id="rId2" xr:uid="{41634E08-0112-4DE7-AA23-A4E7E52FE5B7}"/>
    <hyperlink ref="I6" r:id="rId3" xr:uid="{B06CDB0E-9275-4F2B-A6AA-867A4F663A56}"/>
    <hyperlink ref="I7" r:id="rId4" xr:uid="{326F59E4-8993-4CE8-8FC5-92721C73EE88}"/>
    <hyperlink ref="I12" r:id="rId5" xr:uid="{51470F29-4FAA-45BC-88EF-37FE9F8BFF3C}"/>
    <hyperlink ref="I4" r:id="rId6" xr:uid="{3ADBEDE0-54FD-4590-BD7F-A2A222C18A42}"/>
    <hyperlink ref="I5" r:id="rId7" xr:uid="{EEBF3547-4454-4764-A9A1-90329937D0F4}"/>
    <hyperlink ref="I10" r:id="rId8" xr:uid="{F83DAE20-AC53-4E07-A8BD-C9EEFB4CC0DA}"/>
    <hyperlink ref="I8" r:id="rId9" xr:uid="{8757FC07-AA3C-41F9-A0CA-5633477913AD}"/>
    <hyperlink ref="I13" r:id="rId10" xr:uid="{8D75A1C1-E896-4D79-8981-D58A7AC97448}"/>
    <hyperlink ref="I3" r:id="rId11" xr:uid="{0179C814-48C5-4472-BF7D-FD647EA4219E}"/>
    <hyperlink ref="I2" r:id="rId12" xr:uid="{A2FD936B-54F6-49EC-A6E3-2FAAA11DE87B}"/>
    <hyperlink ref="K6" r:id="rId13" xr:uid="{4E298EC7-144F-4E7E-AA10-416B482436BB}"/>
    <hyperlink ref="K7" r:id="rId14" xr:uid="{56B28E45-E658-4D23-AFEA-27BF653A097B}"/>
    <hyperlink ref="I9" r:id="rId15" xr:uid="{0E1F58F6-3A4D-4A6D-9BC9-A3BE9111870D}"/>
    <hyperlink ref="K12" r:id="rId16" xr:uid="{3B54FB71-B256-4534-B306-06F5C4B77F50}"/>
    <hyperlink ref="K10" r:id="rId17" xr:uid="{B1B34DD2-907A-4022-86E5-A7A96EA8D50B}"/>
    <hyperlink ref="K9" r:id="rId18" location="technical-details" xr:uid="{5DB480CF-9E0B-454B-9B60-22A5F0F40EBF}"/>
    <hyperlink ref="I11" r:id="rId19" xr:uid="{6DBE98F5-D900-4C02-B260-BCB0CCA97D60}"/>
    <hyperlink ref="K5" r:id="rId20" xr:uid="{966A0E5F-9FE5-40C7-A85E-CB398F938EAA}"/>
    <hyperlink ref="E25" r:id="rId21" xr:uid="{340336E9-D88C-4E62-8053-84D5F8B70415}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Harper</dc:creator>
  <cp:lastModifiedBy>Kevin Harper</cp:lastModifiedBy>
  <dcterms:created xsi:type="dcterms:W3CDTF">2015-06-05T18:17:20Z</dcterms:created>
  <dcterms:modified xsi:type="dcterms:W3CDTF">2023-10-08T22:26:32Z</dcterms:modified>
</cp:coreProperties>
</file>